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Drive\PROGRAM EXCEL\PRODUK\1 COBA GRATIS\Coba Gratis\"/>
    </mc:Choice>
  </mc:AlternateContent>
  <xr:revisionPtr revIDLastSave="0" documentId="13_ncr:1_{6C974CAD-2B1D-4C14-9307-AD28D0F20D67}" xr6:coauthVersionLast="47" xr6:coauthVersionMax="47" xr10:uidLastSave="{00000000-0000-0000-0000-000000000000}"/>
  <workbookProtection workbookAlgorithmName="SHA-512" workbookHashValue="twEXbHNNOYpHLiB1igp5bZFtXaeRRtyo+3Se9ZgAYYLGSpHQja9a19w7OqbWnb1NaEwOj837dLAmcQm0ofQwEQ==" workbookSaltValue="NhtJkjmz1cgOpeqU0GN+wQ==" workbookSpinCount="100000" lockStructure="1"/>
  <bookViews>
    <workbookView xWindow="-110" yWindow="-110" windowWidth="19420" windowHeight="10300" tabRatio="664" firstSheet="1" activeTab="1" xr2:uid="{00000000-000D-0000-FFFF-FFFF00000000}"/>
  </bookViews>
  <sheets>
    <sheet name="ProgramExcel.id" sheetId="39" r:id="rId1"/>
    <sheet name="Home" sheetId="1" r:id="rId2"/>
    <sheet name="Kode Akun" sheetId="2" r:id="rId3"/>
    <sheet name="AJP" sheetId="19" r:id="rId4"/>
    <sheet name="Jurnal Umum" sheetId="4" r:id="rId5"/>
    <sheet name="Buku Besar" sheetId="5" r:id="rId6"/>
    <sheet name="HPP" sheetId="37" r:id="rId7"/>
    <sheet name="Neraca Lajur" sheetId="7" r:id="rId8"/>
    <sheet name="Laba Rugi" sheetId="8" r:id="rId9"/>
    <sheet name="Neraca" sheetId="9" r:id="rId10"/>
  </sheets>
  <definedNames>
    <definedName name="_xlnm._FilterDatabase" localSheetId="3" hidden="1">AJP!$D$5:$D$206</definedName>
    <definedName name="_xlnm._FilterDatabase" localSheetId="5" hidden="1">'Buku Besar'!$C$10:$H$10</definedName>
    <definedName name="_xlnm._FilterDatabase" localSheetId="6" hidden="1">HPP!$E$5:$E$96</definedName>
    <definedName name="_xlnm._FilterDatabase" localSheetId="4" hidden="1">'Jurnal Umum'!$J$5:$J$3006</definedName>
    <definedName name="_xlnm._FilterDatabase" localSheetId="2" hidden="1">'Kode Akun'!$B$5:$B$207</definedName>
    <definedName name="_xlnm._FilterDatabase" localSheetId="8" hidden="1">'Laba Rugi'!$B$5:$B$97</definedName>
    <definedName name="_xlnm._FilterDatabase" localSheetId="9" hidden="1">Neraca!$B$5:$B$177</definedName>
    <definedName name="_xlnm._FilterDatabase" localSheetId="7" hidden="1">'Neraca Lajur'!$B$5:$B$209</definedName>
    <definedName name="BB">'Buku Besar'!$B$12:$H$511</definedName>
    <definedName name="BL">Home!$C$5</definedName>
    <definedName name="BL_2">Home!$C$7</definedName>
    <definedName name="DA">'Kode Akun'!$B$7:$H$207</definedName>
    <definedName name="EXP">Home!$C$19</definedName>
    <definedName name="JA_1">'Jurnal Umum'!$C:$M</definedName>
    <definedName name="KA">'Kode Akun'!$B$7:$B$207</definedName>
    <definedName name="PR">Home!$B$2</definedName>
    <definedName name="_xlnm.Print_Area" localSheetId="3">AJP!$C$2:$G$206</definedName>
    <definedName name="_xlnm.Print_Area" localSheetId="5">'Buku Besar'!$B$2:$H$511</definedName>
    <definedName name="_xlnm.Print_Area" localSheetId="1">Home!$B$2:$D$13</definedName>
    <definedName name="_xlnm.Print_Area" localSheetId="6">HPP!$C$2:$K$96</definedName>
    <definedName name="_xlnm.Print_Area" localSheetId="4">'Jurnal Umum'!$G$2:$M$3006</definedName>
    <definedName name="_xlnm.Print_Area" localSheetId="2">'Kode Akun'!$B$2:$H$207</definedName>
    <definedName name="_xlnm.Print_Area" localSheetId="8">'Laba Rugi'!$B$2:$G$97</definedName>
    <definedName name="_xlnm.Print_Area" localSheetId="9">Neraca!$B$2:$F$177</definedName>
    <definedName name="_xlnm.Print_Area" localSheetId="7">'Neraca Lajur'!$B$2:$O$209</definedName>
    <definedName name="_xlnm.Print_Titles" localSheetId="3">AJP!$5:$6</definedName>
    <definedName name="_xlnm.Print_Titles" localSheetId="5">'Buku Besar'!$10:$10</definedName>
    <definedName name="_xlnm.Print_Titles" localSheetId="6">HPP!$5:$5</definedName>
    <definedName name="_xlnm.Print_Titles" localSheetId="4">'Jurnal Umum'!$5:$6</definedName>
    <definedName name="_xlnm.Print_Titles" localSheetId="2">'Kode Akun'!$5:$6</definedName>
    <definedName name="_xlnm.Print_Titles" localSheetId="8">'Laba Rugi'!$5:$5</definedName>
    <definedName name="_xlnm.Print_Titles" localSheetId="9">Neraca!$5:$5</definedName>
    <definedName name="_xlnm.Print_Titles" localSheetId="7">'Neraca Lajur'!$5:$6</definedName>
    <definedName name="SA">'Kode Akun'!$G$207</definedName>
    <definedName name="TG">Home!$B$5</definedName>
    <definedName name="TG_2">Home!$B$7</definedName>
    <definedName name="TH">Home!$D$5</definedName>
    <definedName name="TH_2">Home!$D$7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06" i="4" l="1"/>
  <c r="B3006" i="4"/>
  <c r="C3006" i="4" s="1"/>
  <c r="K3005" i="4"/>
  <c r="B3005" i="4"/>
  <c r="C3005" i="4" s="1"/>
  <c r="K3004" i="4"/>
  <c r="B3004" i="4"/>
  <c r="C3004" i="4" s="1"/>
  <c r="K3003" i="4"/>
  <c r="B3003" i="4"/>
  <c r="C3003" i="4" s="1"/>
  <c r="K3002" i="4"/>
  <c r="B3002" i="4"/>
  <c r="C3002" i="4" s="1"/>
  <c r="K3001" i="4"/>
  <c r="B3001" i="4"/>
  <c r="C3001" i="4" s="1"/>
  <c r="K3000" i="4"/>
  <c r="B3000" i="4"/>
  <c r="C3000" i="4" s="1"/>
  <c r="K2999" i="4"/>
  <c r="B2999" i="4"/>
  <c r="C2999" i="4" s="1"/>
  <c r="K2998" i="4"/>
  <c r="B2998" i="4"/>
  <c r="C2998" i="4" s="1"/>
  <c r="K2997" i="4"/>
  <c r="B2997" i="4"/>
  <c r="C2997" i="4" s="1"/>
  <c r="K2996" i="4"/>
  <c r="B2996" i="4"/>
  <c r="C2996" i="4" s="1"/>
  <c r="K2995" i="4"/>
  <c r="B2995" i="4"/>
  <c r="C2995" i="4" s="1"/>
  <c r="K2994" i="4"/>
  <c r="B2994" i="4"/>
  <c r="C2994" i="4" s="1"/>
  <c r="K2993" i="4"/>
  <c r="B2993" i="4"/>
  <c r="C2993" i="4" s="1"/>
  <c r="K2992" i="4"/>
  <c r="B2992" i="4"/>
  <c r="C2992" i="4" s="1"/>
  <c r="K2991" i="4"/>
  <c r="B2991" i="4"/>
  <c r="C2991" i="4" s="1"/>
  <c r="K2990" i="4"/>
  <c r="B2990" i="4"/>
  <c r="C2990" i="4" s="1"/>
  <c r="K2989" i="4"/>
  <c r="B2989" i="4"/>
  <c r="C2989" i="4" s="1"/>
  <c r="K2988" i="4"/>
  <c r="C2988" i="4"/>
  <c r="B2988" i="4"/>
  <c r="K2987" i="4"/>
  <c r="B2987" i="4"/>
  <c r="C2987" i="4" s="1"/>
  <c r="K2986" i="4"/>
  <c r="B2986" i="4"/>
  <c r="C2986" i="4" s="1"/>
  <c r="K2985" i="4"/>
  <c r="B2985" i="4"/>
  <c r="C2985" i="4" s="1"/>
  <c r="K2984" i="4"/>
  <c r="B2984" i="4"/>
  <c r="C2984" i="4" s="1"/>
  <c r="K2983" i="4"/>
  <c r="B2983" i="4"/>
  <c r="C2983" i="4" s="1"/>
  <c r="K2982" i="4"/>
  <c r="B2982" i="4"/>
  <c r="C2982" i="4" s="1"/>
  <c r="K2981" i="4"/>
  <c r="B2981" i="4"/>
  <c r="C2981" i="4" s="1"/>
  <c r="K2980" i="4"/>
  <c r="B2980" i="4"/>
  <c r="C2980" i="4" s="1"/>
  <c r="K2979" i="4"/>
  <c r="B2979" i="4"/>
  <c r="C2979" i="4" s="1"/>
  <c r="K2978" i="4"/>
  <c r="B2978" i="4"/>
  <c r="C2978" i="4" s="1"/>
  <c r="K2977" i="4"/>
  <c r="B2977" i="4"/>
  <c r="C2977" i="4" s="1"/>
  <c r="K2976" i="4"/>
  <c r="B2976" i="4"/>
  <c r="C2976" i="4" s="1"/>
  <c r="K2975" i="4"/>
  <c r="B2975" i="4"/>
  <c r="C2975" i="4" s="1"/>
  <c r="K2974" i="4"/>
  <c r="B2974" i="4"/>
  <c r="C2974" i="4" s="1"/>
  <c r="K2973" i="4"/>
  <c r="B2973" i="4"/>
  <c r="C2973" i="4" s="1"/>
  <c r="K2972" i="4"/>
  <c r="B2972" i="4"/>
  <c r="C2972" i="4" s="1"/>
  <c r="K2971" i="4"/>
  <c r="B2971" i="4"/>
  <c r="C2971" i="4" s="1"/>
  <c r="K2970" i="4"/>
  <c r="B2970" i="4"/>
  <c r="C2970" i="4" s="1"/>
  <c r="K2969" i="4"/>
  <c r="B2969" i="4"/>
  <c r="C2969" i="4" s="1"/>
  <c r="K2968" i="4"/>
  <c r="B2968" i="4"/>
  <c r="C2968" i="4" s="1"/>
  <c r="K2967" i="4"/>
  <c r="B2967" i="4"/>
  <c r="C2967" i="4" s="1"/>
  <c r="K2966" i="4"/>
  <c r="B2966" i="4"/>
  <c r="C2966" i="4" s="1"/>
  <c r="K2965" i="4"/>
  <c r="B2965" i="4"/>
  <c r="C2965" i="4" s="1"/>
  <c r="K2964" i="4"/>
  <c r="B2964" i="4"/>
  <c r="C2964" i="4" s="1"/>
  <c r="K2963" i="4"/>
  <c r="B2963" i="4"/>
  <c r="C2963" i="4" s="1"/>
  <c r="K2962" i="4"/>
  <c r="B2962" i="4"/>
  <c r="C2962" i="4" s="1"/>
  <c r="K2961" i="4"/>
  <c r="B2961" i="4"/>
  <c r="C2961" i="4" s="1"/>
  <c r="K2960" i="4"/>
  <c r="B2960" i="4"/>
  <c r="C2960" i="4" s="1"/>
  <c r="K2959" i="4"/>
  <c r="B2959" i="4"/>
  <c r="C2959" i="4" s="1"/>
  <c r="K2958" i="4"/>
  <c r="B2958" i="4"/>
  <c r="C2958" i="4" s="1"/>
  <c r="K2957" i="4"/>
  <c r="B2957" i="4"/>
  <c r="C2957" i="4" s="1"/>
  <c r="K2956" i="4"/>
  <c r="B2956" i="4"/>
  <c r="C2956" i="4" s="1"/>
  <c r="K2955" i="4"/>
  <c r="B2955" i="4"/>
  <c r="C2955" i="4" s="1"/>
  <c r="K2954" i="4"/>
  <c r="B2954" i="4"/>
  <c r="C2954" i="4" s="1"/>
  <c r="K2953" i="4"/>
  <c r="B2953" i="4"/>
  <c r="C2953" i="4" s="1"/>
  <c r="K2952" i="4"/>
  <c r="B2952" i="4"/>
  <c r="C2952" i="4" s="1"/>
  <c r="K2951" i="4"/>
  <c r="B2951" i="4"/>
  <c r="C2951" i="4" s="1"/>
  <c r="K2950" i="4"/>
  <c r="B2950" i="4"/>
  <c r="C2950" i="4" s="1"/>
  <c r="K2949" i="4"/>
  <c r="B2949" i="4"/>
  <c r="C2949" i="4" s="1"/>
  <c r="K2948" i="4"/>
  <c r="B2948" i="4"/>
  <c r="C2948" i="4" s="1"/>
  <c r="K2947" i="4"/>
  <c r="B2947" i="4"/>
  <c r="C2947" i="4" s="1"/>
  <c r="K2946" i="4"/>
  <c r="B2946" i="4"/>
  <c r="C2946" i="4" s="1"/>
  <c r="K2945" i="4"/>
  <c r="B2945" i="4"/>
  <c r="C2945" i="4" s="1"/>
  <c r="K2944" i="4"/>
  <c r="B2944" i="4"/>
  <c r="C2944" i="4" s="1"/>
  <c r="K2943" i="4"/>
  <c r="B2943" i="4"/>
  <c r="C2943" i="4" s="1"/>
  <c r="K2942" i="4"/>
  <c r="B2942" i="4"/>
  <c r="C2942" i="4" s="1"/>
  <c r="K2941" i="4"/>
  <c r="B2941" i="4"/>
  <c r="C2941" i="4" s="1"/>
  <c r="K2940" i="4"/>
  <c r="B2940" i="4"/>
  <c r="C2940" i="4" s="1"/>
  <c r="K2939" i="4"/>
  <c r="B2939" i="4"/>
  <c r="C2939" i="4" s="1"/>
  <c r="K2938" i="4"/>
  <c r="B2938" i="4"/>
  <c r="C2938" i="4" s="1"/>
  <c r="K2937" i="4"/>
  <c r="B2937" i="4"/>
  <c r="C2937" i="4" s="1"/>
  <c r="K2936" i="4"/>
  <c r="B2936" i="4"/>
  <c r="C2936" i="4" s="1"/>
  <c r="K2935" i="4"/>
  <c r="B2935" i="4"/>
  <c r="C2935" i="4" s="1"/>
  <c r="K2934" i="4"/>
  <c r="B2934" i="4"/>
  <c r="C2934" i="4" s="1"/>
  <c r="K2933" i="4"/>
  <c r="B2933" i="4"/>
  <c r="C2933" i="4" s="1"/>
  <c r="K2932" i="4"/>
  <c r="B2932" i="4"/>
  <c r="C2932" i="4" s="1"/>
  <c r="K2931" i="4"/>
  <c r="B2931" i="4"/>
  <c r="C2931" i="4" s="1"/>
  <c r="K2930" i="4"/>
  <c r="B2930" i="4"/>
  <c r="C2930" i="4" s="1"/>
  <c r="K2929" i="4"/>
  <c r="B2929" i="4"/>
  <c r="C2929" i="4" s="1"/>
  <c r="K2928" i="4"/>
  <c r="B2928" i="4"/>
  <c r="C2928" i="4" s="1"/>
  <c r="K2927" i="4"/>
  <c r="B2927" i="4"/>
  <c r="C2927" i="4" s="1"/>
  <c r="K2926" i="4"/>
  <c r="B2926" i="4"/>
  <c r="C2926" i="4" s="1"/>
  <c r="K2925" i="4"/>
  <c r="B2925" i="4"/>
  <c r="C2925" i="4" s="1"/>
  <c r="K2924" i="4"/>
  <c r="B2924" i="4"/>
  <c r="C2924" i="4" s="1"/>
  <c r="K2923" i="4"/>
  <c r="B2923" i="4"/>
  <c r="C2923" i="4" s="1"/>
  <c r="K2922" i="4"/>
  <c r="B2922" i="4"/>
  <c r="C2922" i="4" s="1"/>
  <c r="K2921" i="4"/>
  <c r="B2921" i="4"/>
  <c r="C2921" i="4" s="1"/>
  <c r="K2920" i="4"/>
  <c r="B2920" i="4"/>
  <c r="C2920" i="4" s="1"/>
  <c r="K2919" i="4"/>
  <c r="B2919" i="4"/>
  <c r="C2919" i="4" s="1"/>
  <c r="K2918" i="4"/>
  <c r="B2918" i="4"/>
  <c r="C2918" i="4" s="1"/>
  <c r="K2917" i="4"/>
  <c r="B2917" i="4"/>
  <c r="C2917" i="4" s="1"/>
  <c r="K2916" i="4"/>
  <c r="B2916" i="4"/>
  <c r="C2916" i="4" s="1"/>
  <c r="K2915" i="4"/>
  <c r="B2915" i="4"/>
  <c r="C2915" i="4" s="1"/>
  <c r="K2914" i="4"/>
  <c r="B2914" i="4"/>
  <c r="C2914" i="4" s="1"/>
  <c r="K2913" i="4"/>
  <c r="B2913" i="4"/>
  <c r="C2913" i="4" s="1"/>
  <c r="K2912" i="4"/>
  <c r="B2912" i="4"/>
  <c r="C2912" i="4" s="1"/>
  <c r="K2911" i="4"/>
  <c r="B2911" i="4"/>
  <c r="C2911" i="4" s="1"/>
  <c r="K2910" i="4"/>
  <c r="B2910" i="4"/>
  <c r="C2910" i="4" s="1"/>
  <c r="K2909" i="4"/>
  <c r="B2909" i="4"/>
  <c r="C2909" i="4" s="1"/>
  <c r="K2908" i="4"/>
  <c r="B2908" i="4"/>
  <c r="C2908" i="4" s="1"/>
  <c r="K2907" i="4"/>
  <c r="B2907" i="4"/>
  <c r="C2907" i="4" s="1"/>
  <c r="K2906" i="4"/>
  <c r="B2906" i="4"/>
  <c r="C2906" i="4" s="1"/>
  <c r="K2905" i="4"/>
  <c r="B2905" i="4"/>
  <c r="C2905" i="4" s="1"/>
  <c r="K2904" i="4"/>
  <c r="B2904" i="4"/>
  <c r="C2904" i="4" s="1"/>
  <c r="K2903" i="4"/>
  <c r="B2903" i="4"/>
  <c r="C2903" i="4" s="1"/>
  <c r="K2902" i="4"/>
  <c r="B2902" i="4"/>
  <c r="C2902" i="4" s="1"/>
  <c r="K2901" i="4"/>
  <c r="B2901" i="4"/>
  <c r="C2901" i="4" s="1"/>
  <c r="K2900" i="4"/>
  <c r="B2900" i="4"/>
  <c r="C2900" i="4" s="1"/>
  <c r="K2899" i="4"/>
  <c r="B2899" i="4"/>
  <c r="C2899" i="4" s="1"/>
  <c r="K2898" i="4"/>
  <c r="B2898" i="4"/>
  <c r="C2898" i="4" s="1"/>
  <c r="K2897" i="4"/>
  <c r="B2897" i="4"/>
  <c r="C2897" i="4" s="1"/>
  <c r="K2896" i="4"/>
  <c r="B2896" i="4"/>
  <c r="C2896" i="4" s="1"/>
  <c r="K2895" i="4"/>
  <c r="B2895" i="4"/>
  <c r="C2895" i="4" s="1"/>
  <c r="K2894" i="4"/>
  <c r="B2894" i="4"/>
  <c r="C2894" i="4" s="1"/>
  <c r="K2893" i="4"/>
  <c r="B2893" i="4"/>
  <c r="C2893" i="4" s="1"/>
  <c r="K2892" i="4"/>
  <c r="B2892" i="4"/>
  <c r="C2892" i="4" s="1"/>
  <c r="K2891" i="4"/>
  <c r="B2891" i="4"/>
  <c r="C2891" i="4" s="1"/>
  <c r="K2890" i="4"/>
  <c r="B2890" i="4"/>
  <c r="C2890" i="4" s="1"/>
  <c r="K2889" i="4"/>
  <c r="B2889" i="4"/>
  <c r="C2889" i="4" s="1"/>
  <c r="K2888" i="4"/>
  <c r="B2888" i="4"/>
  <c r="C2888" i="4" s="1"/>
  <c r="K2887" i="4"/>
  <c r="B2887" i="4"/>
  <c r="C2887" i="4" s="1"/>
  <c r="K2886" i="4"/>
  <c r="B2886" i="4"/>
  <c r="C2886" i="4" s="1"/>
  <c r="K2885" i="4"/>
  <c r="B2885" i="4"/>
  <c r="C2885" i="4" s="1"/>
  <c r="K2884" i="4"/>
  <c r="B2884" i="4"/>
  <c r="C2884" i="4" s="1"/>
  <c r="K2883" i="4"/>
  <c r="B2883" i="4"/>
  <c r="C2883" i="4" s="1"/>
  <c r="K2882" i="4"/>
  <c r="B2882" i="4"/>
  <c r="C2882" i="4" s="1"/>
  <c r="K2881" i="4"/>
  <c r="B2881" i="4"/>
  <c r="C2881" i="4" s="1"/>
  <c r="K2880" i="4"/>
  <c r="B2880" i="4"/>
  <c r="C2880" i="4" s="1"/>
  <c r="K2879" i="4"/>
  <c r="B2879" i="4"/>
  <c r="C2879" i="4" s="1"/>
  <c r="K2878" i="4"/>
  <c r="B2878" i="4"/>
  <c r="C2878" i="4" s="1"/>
  <c r="K2877" i="4"/>
  <c r="B2877" i="4"/>
  <c r="C2877" i="4" s="1"/>
  <c r="K2876" i="4"/>
  <c r="B2876" i="4"/>
  <c r="C2876" i="4" s="1"/>
  <c r="K2875" i="4"/>
  <c r="B2875" i="4"/>
  <c r="C2875" i="4" s="1"/>
  <c r="K2874" i="4"/>
  <c r="B2874" i="4"/>
  <c r="C2874" i="4" s="1"/>
  <c r="K2873" i="4"/>
  <c r="B2873" i="4"/>
  <c r="C2873" i="4" s="1"/>
  <c r="K2872" i="4"/>
  <c r="B2872" i="4"/>
  <c r="C2872" i="4" s="1"/>
  <c r="K2871" i="4"/>
  <c r="B2871" i="4"/>
  <c r="C2871" i="4" s="1"/>
  <c r="K2870" i="4"/>
  <c r="B2870" i="4"/>
  <c r="C2870" i="4" s="1"/>
  <c r="K2869" i="4"/>
  <c r="B2869" i="4"/>
  <c r="C2869" i="4" s="1"/>
  <c r="K2868" i="4"/>
  <c r="B2868" i="4"/>
  <c r="C2868" i="4" s="1"/>
  <c r="K2867" i="4"/>
  <c r="B2867" i="4"/>
  <c r="C2867" i="4" s="1"/>
  <c r="K2866" i="4"/>
  <c r="B2866" i="4"/>
  <c r="C2866" i="4" s="1"/>
  <c r="K2865" i="4"/>
  <c r="B2865" i="4"/>
  <c r="C2865" i="4" s="1"/>
  <c r="K2864" i="4"/>
  <c r="B2864" i="4"/>
  <c r="C2864" i="4" s="1"/>
  <c r="K2863" i="4"/>
  <c r="B2863" i="4"/>
  <c r="C2863" i="4" s="1"/>
  <c r="K2862" i="4"/>
  <c r="B2862" i="4"/>
  <c r="C2862" i="4" s="1"/>
  <c r="K2861" i="4"/>
  <c r="B2861" i="4"/>
  <c r="C2861" i="4" s="1"/>
  <c r="K2860" i="4"/>
  <c r="B2860" i="4"/>
  <c r="C2860" i="4" s="1"/>
  <c r="K2859" i="4"/>
  <c r="B2859" i="4"/>
  <c r="C2859" i="4" s="1"/>
  <c r="K2858" i="4"/>
  <c r="B2858" i="4"/>
  <c r="C2858" i="4" s="1"/>
  <c r="K2857" i="4"/>
  <c r="B2857" i="4"/>
  <c r="C2857" i="4" s="1"/>
  <c r="K2856" i="4"/>
  <c r="B2856" i="4"/>
  <c r="C2856" i="4" s="1"/>
  <c r="K2855" i="4"/>
  <c r="B2855" i="4"/>
  <c r="C2855" i="4" s="1"/>
  <c r="K2854" i="4"/>
  <c r="B2854" i="4"/>
  <c r="C2854" i="4" s="1"/>
  <c r="K2853" i="4"/>
  <c r="B2853" i="4"/>
  <c r="C2853" i="4" s="1"/>
  <c r="K2852" i="4"/>
  <c r="B2852" i="4"/>
  <c r="C2852" i="4" s="1"/>
  <c r="K2851" i="4"/>
  <c r="B2851" i="4"/>
  <c r="C2851" i="4" s="1"/>
  <c r="K2850" i="4"/>
  <c r="B2850" i="4"/>
  <c r="C2850" i="4" s="1"/>
  <c r="K2849" i="4"/>
  <c r="B2849" i="4"/>
  <c r="C2849" i="4" s="1"/>
  <c r="K2848" i="4"/>
  <c r="B2848" i="4"/>
  <c r="C2848" i="4" s="1"/>
  <c r="K2847" i="4"/>
  <c r="B2847" i="4"/>
  <c r="C2847" i="4" s="1"/>
  <c r="K2846" i="4"/>
  <c r="B2846" i="4"/>
  <c r="C2846" i="4" s="1"/>
  <c r="K2845" i="4"/>
  <c r="B2845" i="4"/>
  <c r="C2845" i="4" s="1"/>
  <c r="K2844" i="4"/>
  <c r="B2844" i="4"/>
  <c r="C2844" i="4" s="1"/>
  <c r="K2843" i="4"/>
  <c r="B2843" i="4"/>
  <c r="C2843" i="4" s="1"/>
  <c r="K2842" i="4"/>
  <c r="B2842" i="4"/>
  <c r="C2842" i="4" s="1"/>
  <c r="K2841" i="4"/>
  <c r="B2841" i="4"/>
  <c r="C2841" i="4" s="1"/>
  <c r="K2840" i="4"/>
  <c r="B2840" i="4"/>
  <c r="C2840" i="4" s="1"/>
  <c r="K2839" i="4"/>
  <c r="B2839" i="4"/>
  <c r="C2839" i="4" s="1"/>
  <c r="K2838" i="4"/>
  <c r="B2838" i="4"/>
  <c r="C2838" i="4" s="1"/>
  <c r="K2837" i="4"/>
  <c r="B2837" i="4"/>
  <c r="C2837" i="4" s="1"/>
  <c r="K2836" i="4"/>
  <c r="B2836" i="4"/>
  <c r="C2836" i="4" s="1"/>
  <c r="K2835" i="4"/>
  <c r="B2835" i="4"/>
  <c r="C2835" i="4" s="1"/>
  <c r="K2834" i="4"/>
  <c r="B2834" i="4"/>
  <c r="C2834" i="4" s="1"/>
  <c r="K2833" i="4"/>
  <c r="B2833" i="4"/>
  <c r="C2833" i="4" s="1"/>
  <c r="K2832" i="4"/>
  <c r="B2832" i="4"/>
  <c r="C2832" i="4" s="1"/>
  <c r="K2831" i="4"/>
  <c r="B2831" i="4"/>
  <c r="C2831" i="4" s="1"/>
  <c r="K2830" i="4"/>
  <c r="B2830" i="4"/>
  <c r="C2830" i="4" s="1"/>
  <c r="K2829" i="4"/>
  <c r="B2829" i="4"/>
  <c r="C2829" i="4" s="1"/>
  <c r="K2828" i="4"/>
  <c r="B2828" i="4"/>
  <c r="C2828" i="4" s="1"/>
  <c r="K2827" i="4"/>
  <c r="B2827" i="4"/>
  <c r="C2827" i="4" s="1"/>
  <c r="K2826" i="4"/>
  <c r="B2826" i="4"/>
  <c r="C2826" i="4" s="1"/>
  <c r="K2825" i="4"/>
  <c r="B2825" i="4"/>
  <c r="C2825" i="4" s="1"/>
  <c r="K2824" i="4"/>
  <c r="B2824" i="4"/>
  <c r="C2824" i="4" s="1"/>
  <c r="K2823" i="4"/>
  <c r="B2823" i="4"/>
  <c r="C2823" i="4" s="1"/>
  <c r="K2822" i="4"/>
  <c r="B2822" i="4"/>
  <c r="C2822" i="4" s="1"/>
  <c r="K2821" i="4"/>
  <c r="B2821" i="4"/>
  <c r="C2821" i="4" s="1"/>
  <c r="K2820" i="4"/>
  <c r="B2820" i="4"/>
  <c r="C2820" i="4" s="1"/>
  <c r="K2819" i="4"/>
  <c r="B2819" i="4"/>
  <c r="C2819" i="4" s="1"/>
  <c r="K2818" i="4"/>
  <c r="B2818" i="4"/>
  <c r="C2818" i="4" s="1"/>
  <c r="K2817" i="4"/>
  <c r="B2817" i="4"/>
  <c r="C2817" i="4" s="1"/>
  <c r="K2816" i="4"/>
  <c r="B2816" i="4"/>
  <c r="C2816" i="4" s="1"/>
  <c r="K2815" i="4"/>
  <c r="B2815" i="4"/>
  <c r="C2815" i="4" s="1"/>
  <c r="K2814" i="4"/>
  <c r="B2814" i="4"/>
  <c r="C2814" i="4" s="1"/>
  <c r="K2813" i="4"/>
  <c r="B2813" i="4"/>
  <c r="C2813" i="4" s="1"/>
  <c r="K2812" i="4"/>
  <c r="B2812" i="4"/>
  <c r="C2812" i="4" s="1"/>
  <c r="K2811" i="4"/>
  <c r="B2811" i="4"/>
  <c r="C2811" i="4" s="1"/>
  <c r="K2810" i="4"/>
  <c r="B2810" i="4"/>
  <c r="C2810" i="4" s="1"/>
  <c r="K2809" i="4"/>
  <c r="B2809" i="4"/>
  <c r="C2809" i="4" s="1"/>
  <c r="K2808" i="4"/>
  <c r="B2808" i="4"/>
  <c r="C2808" i="4" s="1"/>
  <c r="K2807" i="4"/>
  <c r="B2807" i="4"/>
  <c r="C2807" i="4" s="1"/>
  <c r="K2806" i="4"/>
  <c r="B2806" i="4"/>
  <c r="C2806" i="4" s="1"/>
  <c r="K2805" i="4"/>
  <c r="B2805" i="4"/>
  <c r="C2805" i="4" s="1"/>
  <c r="K2804" i="4"/>
  <c r="B2804" i="4"/>
  <c r="C2804" i="4" s="1"/>
  <c r="K2803" i="4"/>
  <c r="B2803" i="4"/>
  <c r="C2803" i="4" s="1"/>
  <c r="K2802" i="4"/>
  <c r="B2802" i="4"/>
  <c r="C2802" i="4" s="1"/>
  <c r="K2801" i="4"/>
  <c r="B2801" i="4"/>
  <c r="C2801" i="4" s="1"/>
  <c r="K2800" i="4"/>
  <c r="B2800" i="4"/>
  <c r="C2800" i="4" s="1"/>
  <c r="K2799" i="4"/>
  <c r="B2799" i="4"/>
  <c r="C2799" i="4" s="1"/>
  <c r="K2798" i="4"/>
  <c r="B2798" i="4"/>
  <c r="C2798" i="4" s="1"/>
  <c r="K2797" i="4"/>
  <c r="B2797" i="4"/>
  <c r="C2797" i="4" s="1"/>
  <c r="K2796" i="4"/>
  <c r="B2796" i="4"/>
  <c r="C2796" i="4" s="1"/>
  <c r="K2795" i="4"/>
  <c r="B2795" i="4"/>
  <c r="C2795" i="4" s="1"/>
  <c r="K2794" i="4"/>
  <c r="B2794" i="4"/>
  <c r="C2794" i="4" s="1"/>
  <c r="K2793" i="4"/>
  <c r="B2793" i="4"/>
  <c r="C2793" i="4" s="1"/>
  <c r="K2792" i="4"/>
  <c r="B2792" i="4"/>
  <c r="C2792" i="4" s="1"/>
  <c r="K2791" i="4"/>
  <c r="B2791" i="4"/>
  <c r="C2791" i="4" s="1"/>
  <c r="K2790" i="4"/>
  <c r="B2790" i="4"/>
  <c r="C2790" i="4" s="1"/>
  <c r="K2789" i="4"/>
  <c r="B2789" i="4"/>
  <c r="C2789" i="4" s="1"/>
  <c r="K2788" i="4"/>
  <c r="B2788" i="4"/>
  <c r="C2788" i="4" s="1"/>
  <c r="K2787" i="4"/>
  <c r="B2787" i="4"/>
  <c r="C2787" i="4" s="1"/>
  <c r="K2786" i="4"/>
  <c r="B2786" i="4"/>
  <c r="C2786" i="4" s="1"/>
  <c r="K2785" i="4"/>
  <c r="B2785" i="4"/>
  <c r="C2785" i="4" s="1"/>
  <c r="K2784" i="4"/>
  <c r="B2784" i="4"/>
  <c r="C2784" i="4" s="1"/>
  <c r="K2783" i="4"/>
  <c r="B2783" i="4"/>
  <c r="C2783" i="4" s="1"/>
  <c r="K2782" i="4"/>
  <c r="B2782" i="4"/>
  <c r="C2782" i="4" s="1"/>
  <c r="K2781" i="4"/>
  <c r="B2781" i="4"/>
  <c r="C2781" i="4" s="1"/>
  <c r="K2780" i="4"/>
  <c r="B2780" i="4"/>
  <c r="C2780" i="4" s="1"/>
  <c r="K2779" i="4"/>
  <c r="B2779" i="4"/>
  <c r="C2779" i="4" s="1"/>
  <c r="K2778" i="4"/>
  <c r="B2778" i="4"/>
  <c r="C2778" i="4" s="1"/>
  <c r="K2777" i="4"/>
  <c r="B2777" i="4"/>
  <c r="C2777" i="4" s="1"/>
  <c r="K2776" i="4"/>
  <c r="B2776" i="4"/>
  <c r="C2776" i="4" s="1"/>
  <c r="K2775" i="4"/>
  <c r="B2775" i="4"/>
  <c r="C2775" i="4" s="1"/>
  <c r="K2774" i="4"/>
  <c r="B2774" i="4"/>
  <c r="C2774" i="4" s="1"/>
  <c r="K2773" i="4"/>
  <c r="B2773" i="4"/>
  <c r="C2773" i="4" s="1"/>
  <c r="K2772" i="4"/>
  <c r="B2772" i="4"/>
  <c r="C2772" i="4" s="1"/>
  <c r="K2771" i="4"/>
  <c r="B2771" i="4"/>
  <c r="C2771" i="4" s="1"/>
  <c r="K2770" i="4"/>
  <c r="B2770" i="4"/>
  <c r="C2770" i="4" s="1"/>
  <c r="K2769" i="4"/>
  <c r="B2769" i="4"/>
  <c r="C2769" i="4" s="1"/>
  <c r="K2768" i="4"/>
  <c r="B2768" i="4"/>
  <c r="C2768" i="4" s="1"/>
  <c r="K2767" i="4"/>
  <c r="B2767" i="4"/>
  <c r="C2767" i="4" s="1"/>
  <c r="K2766" i="4"/>
  <c r="B2766" i="4"/>
  <c r="C2766" i="4" s="1"/>
  <c r="K2765" i="4"/>
  <c r="B2765" i="4"/>
  <c r="C2765" i="4" s="1"/>
  <c r="K2764" i="4"/>
  <c r="B2764" i="4"/>
  <c r="C2764" i="4" s="1"/>
  <c r="K2763" i="4"/>
  <c r="B2763" i="4"/>
  <c r="C2763" i="4" s="1"/>
  <c r="K2762" i="4"/>
  <c r="B2762" i="4"/>
  <c r="C2762" i="4" s="1"/>
  <c r="K2761" i="4"/>
  <c r="B2761" i="4"/>
  <c r="C2761" i="4" s="1"/>
  <c r="K2760" i="4"/>
  <c r="B2760" i="4"/>
  <c r="C2760" i="4" s="1"/>
  <c r="K2759" i="4"/>
  <c r="B2759" i="4"/>
  <c r="C2759" i="4" s="1"/>
  <c r="K2758" i="4"/>
  <c r="B2758" i="4"/>
  <c r="C2758" i="4" s="1"/>
  <c r="K2757" i="4"/>
  <c r="B2757" i="4"/>
  <c r="C2757" i="4" s="1"/>
  <c r="K2756" i="4"/>
  <c r="B2756" i="4"/>
  <c r="C2756" i="4" s="1"/>
  <c r="K2755" i="4"/>
  <c r="B2755" i="4"/>
  <c r="C2755" i="4" s="1"/>
  <c r="K2754" i="4"/>
  <c r="B2754" i="4"/>
  <c r="C2754" i="4" s="1"/>
  <c r="K2753" i="4"/>
  <c r="B2753" i="4"/>
  <c r="C2753" i="4" s="1"/>
  <c r="K2752" i="4"/>
  <c r="B2752" i="4"/>
  <c r="C2752" i="4" s="1"/>
  <c r="K2751" i="4"/>
  <c r="B2751" i="4"/>
  <c r="C2751" i="4" s="1"/>
  <c r="K2750" i="4"/>
  <c r="B2750" i="4"/>
  <c r="C2750" i="4" s="1"/>
  <c r="K2749" i="4"/>
  <c r="B2749" i="4"/>
  <c r="C2749" i="4" s="1"/>
  <c r="K2748" i="4"/>
  <c r="B2748" i="4"/>
  <c r="C2748" i="4" s="1"/>
  <c r="K2747" i="4"/>
  <c r="B2747" i="4"/>
  <c r="C2747" i="4" s="1"/>
  <c r="K2746" i="4"/>
  <c r="B2746" i="4"/>
  <c r="C2746" i="4" s="1"/>
  <c r="K2745" i="4"/>
  <c r="B2745" i="4"/>
  <c r="C2745" i="4" s="1"/>
  <c r="K2744" i="4"/>
  <c r="B2744" i="4"/>
  <c r="C2744" i="4" s="1"/>
  <c r="K2743" i="4"/>
  <c r="B2743" i="4"/>
  <c r="C2743" i="4" s="1"/>
  <c r="K2742" i="4"/>
  <c r="B2742" i="4"/>
  <c r="C2742" i="4" s="1"/>
  <c r="K2741" i="4"/>
  <c r="B2741" i="4"/>
  <c r="C2741" i="4" s="1"/>
  <c r="K2740" i="4"/>
  <c r="B2740" i="4"/>
  <c r="C2740" i="4" s="1"/>
  <c r="K2739" i="4"/>
  <c r="B2739" i="4"/>
  <c r="C2739" i="4" s="1"/>
  <c r="K2738" i="4"/>
  <c r="B2738" i="4"/>
  <c r="C2738" i="4" s="1"/>
  <c r="K2737" i="4"/>
  <c r="C2737" i="4"/>
  <c r="B2737" i="4"/>
  <c r="K2736" i="4"/>
  <c r="B2736" i="4"/>
  <c r="C2736" i="4" s="1"/>
  <c r="K2735" i="4"/>
  <c r="B2735" i="4"/>
  <c r="C2735" i="4" s="1"/>
  <c r="K2734" i="4"/>
  <c r="B2734" i="4"/>
  <c r="C2734" i="4" s="1"/>
  <c r="K2733" i="4"/>
  <c r="B2733" i="4"/>
  <c r="C2733" i="4" s="1"/>
  <c r="K2732" i="4"/>
  <c r="B2732" i="4"/>
  <c r="C2732" i="4" s="1"/>
  <c r="K2731" i="4"/>
  <c r="B2731" i="4"/>
  <c r="C2731" i="4" s="1"/>
  <c r="K2730" i="4"/>
  <c r="B2730" i="4"/>
  <c r="C2730" i="4" s="1"/>
  <c r="K2729" i="4"/>
  <c r="B2729" i="4"/>
  <c r="C2729" i="4" s="1"/>
  <c r="K2728" i="4"/>
  <c r="B2728" i="4"/>
  <c r="C2728" i="4" s="1"/>
  <c r="K2727" i="4"/>
  <c r="B2727" i="4"/>
  <c r="C2727" i="4" s="1"/>
  <c r="K2726" i="4"/>
  <c r="B2726" i="4"/>
  <c r="C2726" i="4" s="1"/>
  <c r="K2725" i="4"/>
  <c r="B2725" i="4"/>
  <c r="C2725" i="4" s="1"/>
  <c r="K2724" i="4"/>
  <c r="B2724" i="4"/>
  <c r="C2724" i="4" s="1"/>
  <c r="K2723" i="4"/>
  <c r="B2723" i="4"/>
  <c r="C2723" i="4" s="1"/>
  <c r="K2722" i="4"/>
  <c r="B2722" i="4"/>
  <c r="C2722" i="4" s="1"/>
  <c r="K2721" i="4"/>
  <c r="B2721" i="4"/>
  <c r="C2721" i="4" s="1"/>
  <c r="K2720" i="4"/>
  <c r="B2720" i="4"/>
  <c r="C2720" i="4" s="1"/>
  <c r="K2719" i="4"/>
  <c r="B2719" i="4"/>
  <c r="C2719" i="4" s="1"/>
  <c r="K2718" i="4"/>
  <c r="B2718" i="4"/>
  <c r="C2718" i="4" s="1"/>
  <c r="K2717" i="4"/>
  <c r="B2717" i="4"/>
  <c r="C2717" i="4" s="1"/>
  <c r="K2716" i="4"/>
  <c r="B2716" i="4"/>
  <c r="C2716" i="4" s="1"/>
  <c r="K2715" i="4"/>
  <c r="B2715" i="4"/>
  <c r="C2715" i="4" s="1"/>
  <c r="K2714" i="4"/>
  <c r="B2714" i="4"/>
  <c r="C2714" i="4" s="1"/>
  <c r="K2713" i="4"/>
  <c r="B2713" i="4"/>
  <c r="C2713" i="4" s="1"/>
  <c r="K2712" i="4"/>
  <c r="B2712" i="4"/>
  <c r="C2712" i="4" s="1"/>
  <c r="K2711" i="4"/>
  <c r="B2711" i="4"/>
  <c r="C2711" i="4" s="1"/>
  <c r="K2710" i="4"/>
  <c r="B2710" i="4"/>
  <c r="C2710" i="4" s="1"/>
  <c r="K2709" i="4"/>
  <c r="B2709" i="4"/>
  <c r="C2709" i="4" s="1"/>
  <c r="K2708" i="4"/>
  <c r="B2708" i="4"/>
  <c r="C2708" i="4" s="1"/>
  <c r="K2707" i="4"/>
  <c r="B2707" i="4"/>
  <c r="C2707" i="4" s="1"/>
  <c r="K2706" i="4"/>
  <c r="B2706" i="4"/>
  <c r="C2706" i="4" s="1"/>
  <c r="K2705" i="4"/>
  <c r="B2705" i="4"/>
  <c r="C2705" i="4" s="1"/>
  <c r="K2704" i="4"/>
  <c r="B2704" i="4"/>
  <c r="C2704" i="4" s="1"/>
  <c r="K2703" i="4"/>
  <c r="B2703" i="4"/>
  <c r="C2703" i="4" s="1"/>
  <c r="K2702" i="4"/>
  <c r="B2702" i="4"/>
  <c r="C2702" i="4" s="1"/>
  <c r="K2701" i="4"/>
  <c r="B2701" i="4"/>
  <c r="C2701" i="4" s="1"/>
  <c r="K2700" i="4"/>
  <c r="B2700" i="4"/>
  <c r="C2700" i="4" s="1"/>
  <c r="K2699" i="4"/>
  <c r="B2699" i="4"/>
  <c r="C2699" i="4" s="1"/>
  <c r="K2698" i="4"/>
  <c r="B2698" i="4"/>
  <c r="C2698" i="4" s="1"/>
  <c r="K2697" i="4"/>
  <c r="C2697" i="4"/>
  <c r="B2697" i="4"/>
  <c r="K2696" i="4"/>
  <c r="B2696" i="4"/>
  <c r="C2696" i="4" s="1"/>
  <c r="K2695" i="4"/>
  <c r="B2695" i="4"/>
  <c r="C2695" i="4" s="1"/>
  <c r="K2694" i="4"/>
  <c r="B2694" i="4"/>
  <c r="C2694" i="4" s="1"/>
  <c r="K2693" i="4"/>
  <c r="B2693" i="4"/>
  <c r="C2693" i="4" s="1"/>
  <c r="K2692" i="4"/>
  <c r="B2692" i="4"/>
  <c r="C2692" i="4" s="1"/>
  <c r="K2691" i="4"/>
  <c r="B2691" i="4"/>
  <c r="C2691" i="4" s="1"/>
  <c r="K2690" i="4"/>
  <c r="B2690" i="4"/>
  <c r="C2690" i="4" s="1"/>
  <c r="K2689" i="4"/>
  <c r="B2689" i="4"/>
  <c r="C2689" i="4" s="1"/>
  <c r="K2688" i="4"/>
  <c r="B2688" i="4"/>
  <c r="C2688" i="4" s="1"/>
  <c r="K2687" i="4"/>
  <c r="B2687" i="4"/>
  <c r="C2687" i="4" s="1"/>
  <c r="K2686" i="4"/>
  <c r="B2686" i="4"/>
  <c r="C2686" i="4" s="1"/>
  <c r="K2685" i="4"/>
  <c r="B2685" i="4"/>
  <c r="C2685" i="4" s="1"/>
  <c r="K2684" i="4"/>
  <c r="B2684" i="4"/>
  <c r="C2684" i="4" s="1"/>
  <c r="K2683" i="4"/>
  <c r="B2683" i="4"/>
  <c r="C2683" i="4" s="1"/>
  <c r="K2682" i="4"/>
  <c r="B2682" i="4"/>
  <c r="C2682" i="4" s="1"/>
  <c r="K2681" i="4"/>
  <c r="B2681" i="4"/>
  <c r="C2681" i="4" s="1"/>
  <c r="K2680" i="4"/>
  <c r="B2680" i="4"/>
  <c r="C2680" i="4" s="1"/>
  <c r="K2679" i="4"/>
  <c r="B2679" i="4"/>
  <c r="C2679" i="4" s="1"/>
  <c r="K2678" i="4"/>
  <c r="B2678" i="4"/>
  <c r="C2678" i="4" s="1"/>
  <c r="K2677" i="4"/>
  <c r="B2677" i="4"/>
  <c r="C2677" i="4" s="1"/>
  <c r="K2676" i="4"/>
  <c r="B2676" i="4"/>
  <c r="C2676" i="4" s="1"/>
  <c r="K2675" i="4"/>
  <c r="B2675" i="4"/>
  <c r="C2675" i="4" s="1"/>
  <c r="K2674" i="4"/>
  <c r="B2674" i="4"/>
  <c r="C2674" i="4" s="1"/>
  <c r="K2673" i="4"/>
  <c r="B2673" i="4"/>
  <c r="C2673" i="4" s="1"/>
  <c r="K2672" i="4"/>
  <c r="B2672" i="4"/>
  <c r="C2672" i="4" s="1"/>
  <c r="K2671" i="4"/>
  <c r="B2671" i="4"/>
  <c r="C2671" i="4" s="1"/>
  <c r="K2670" i="4"/>
  <c r="B2670" i="4"/>
  <c r="C2670" i="4" s="1"/>
  <c r="K2669" i="4"/>
  <c r="B2669" i="4"/>
  <c r="C2669" i="4" s="1"/>
  <c r="K2668" i="4"/>
  <c r="B2668" i="4"/>
  <c r="C2668" i="4" s="1"/>
  <c r="K2667" i="4"/>
  <c r="B2667" i="4"/>
  <c r="C2667" i="4" s="1"/>
  <c r="K2666" i="4"/>
  <c r="B2666" i="4"/>
  <c r="C2666" i="4" s="1"/>
  <c r="K2665" i="4"/>
  <c r="B2665" i="4"/>
  <c r="C2665" i="4" s="1"/>
  <c r="K2664" i="4"/>
  <c r="B2664" i="4"/>
  <c r="C2664" i="4" s="1"/>
  <c r="K2663" i="4"/>
  <c r="B2663" i="4"/>
  <c r="C2663" i="4" s="1"/>
  <c r="K2662" i="4"/>
  <c r="B2662" i="4"/>
  <c r="C2662" i="4" s="1"/>
  <c r="K2661" i="4"/>
  <c r="B2661" i="4"/>
  <c r="C2661" i="4" s="1"/>
  <c r="K2660" i="4"/>
  <c r="B2660" i="4"/>
  <c r="C2660" i="4" s="1"/>
  <c r="K2659" i="4"/>
  <c r="B2659" i="4"/>
  <c r="C2659" i="4" s="1"/>
  <c r="K2658" i="4"/>
  <c r="B2658" i="4"/>
  <c r="C2658" i="4" s="1"/>
  <c r="K2657" i="4"/>
  <c r="B2657" i="4"/>
  <c r="C2657" i="4" s="1"/>
  <c r="K2656" i="4"/>
  <c r="B2656" i="4"/>
  <c r="C2656" i="4" s="1"/>
  <c r="K2655" i="4"/>
  <c r="B2655" i="4"/>
  <c r="C2655" i="4" s="1"/>
  <c r="K2654" i="4"/>
  <c r="B2654" i="4"/>
  <c r="C2654" i="4" s="1"/>
  <c r="K2653" i="4"/>
  <c r="B2653" i="4"/>
  <c r="C2653" i="4" s="1"/>
  <c r="K2652" i="4"/>
  <c r="B2652" i="4"/>
  <c r="C2652" i="4" s="1"/>
  <c r="K2651" i="4"/>
  <c r="B2651" i="4"/>
  <c r="C2651" i="4" s="1"/>
  <c r="K2650" i="4"/>
  <c r="B2650" i="4"/>
  <c r="C2650" i="4" s="1"/>
  <c r="K2649" i="4"/>
  <c r="B2649" i="4"/>
  <c r="C2649" i="4" s="1"/>
  <c r="K2648" i="4"/>
  <c r="B2648" i="4"/>
  <c r="C2648" i="4" s="1"/>
  <c r="K2647" i="4"/>
  <c r="B2647" i="4"/>
  <c r="C2647" i="4" s="1"/>
  <c r="K2646" i="4"/>
  <c r="B2646" i="4"/>
  <c r="C2646" i="4" s="1"/>
  <c r="K2645" i="4"/>
  <c r="B2645" i="4"/>
  <c r="C2645" i="4" s="1"/>
  <c r="K2644" i="4"/>
  <c r="B2644" i="4"/>
  <c r="C2644" i="4" s="1"/>
  <c r="K2643" i="4"/>
  <c r="B2643" i="4"/>
  <c r="C2643" i="4" s="1"/>
  <c r="K2642" i="4"/>
  <c r="B2642" i="4"/>
  <c r="C2642" i="4" s="1"/>
  <c r="K2641" i="4"/>
  <c r="B2641" i="4"/>
  <c r="C2641" i="4" s="1"/>
  <c r="K2640" i="4"/>
  <c r="B2640" i="4"/>
  <c r="C2640" i="4" s="1"/>
  <c r="K2639" i="4"/>
  <c r="B2639" i="4"/>
  <c r="C2639" i="4" s="1"/>
  <c r="K2638" i="4"/>
  <c r="B2638" i="4"/>
  <c r="C2638" i="4" s="1"/>
  <c r="K2637" i="4"/>
  <c r="B2637" i="4"/>
  <c r="C2637" i="4" s="1"/>
  <c r="K2636" i="4"/>
  <c r="B2636" i="4"/>
  <c r="C2636" i="4" s="1"/>
  <c r="K2635" i="4"/>
  <c r="B2635" i="4"/>
  <c r="C2635" i="4" s="1"/>
  <c r="K2634" i="4"/>
  <c r="B2634" i="4"/>
  <c r="C2634" i="4" s="1"/>
  <c r="K2633" i="4"/>
  <c r="B2633" i="4"/>
  <c r="C2633" i="4" s="1"/>
  <c r="K2632" i="4"/>
  <c r="B2632" i="4"/>
  <c r="C2632" i="4" s="1"/>
  <c r="K2631" i="4"/>
  <c r="B2631" i="4"/>
  <c r="C2631" i="4" s="1"/>
  <c r="K2630" i="4"/>
  <c r="B2630" i="4"/>
  <c r="C2630" i="4" s="1"/>
  <c r="K2629" i="4"/>
  <c r="B2629" i="4"/>
  <c r="C2629" i="4" s="1"/>
  <c r="K2628" i="4"/>
  <c r="B2628" i="4"/>
  <c r="C2628" i="4" s="1"/>
  <c r="K2627" i="4"/>
  <c r="B2627" i="4"/>
  <c r="C2627" i="4" s="1"/>
  <c r="K2626" i="4"/>
  <c r="B2626" i="4"/>
  <c r="C2626" i="4" s="1"/>
  <c r="K2625" i="4"/>
  <c r="B2625" i="4"/>
  <c r="C2625" i="4" s="1"/>
  <c r="K2624" i="4"/>
  <c r="B2624" i="4"/>
  <c r="C2624" i="4" s="1"/>
  <c r="K2623" i="4"/>
  <c r="B2623" i="4"/>
  <c r="C2623" i="4" s="1"/>
  <c r="K2622" i="4"/>
  <c r="B2622" i="4"/>
  <c r="C2622" i="4" s="1"/>
  <c r="K2621" i="4"/>
  <c r="B2621" i="4"/>
  <c r="C2621" i="4" s="1"/>
  <c r="K2620" i="4"/>
  <c r="B2620" i="4"/>
  <c r="C2620" i="4" s="1"/>
  <c r="K2619" i="4"/>
  <c r="B2619" i="4"/>
  <c r="C2619" i="4" s="1"/>
  <c r="K2618" i="4"/>
  <c r="B2618" i="4"/>
  <c r="C2618" i="4" s="1"/>
  <c r="K2617" i="4"/>
  <c r="B2617" i="4"/>
  <c r="C2617" i="4" s="1"/>
  <c r="K2616" i="4"/>
  <c r="B2616" i="4"/>
  <c r="C2616" i="4" s="1"/>
  <c r="K2615" i="4"/>
  <c r="B2615" i="4"/>
  <c r="C2615" i="4" s="1"/>
  <c r="K2614" i="4"/>
  <c r="B2614" i="4"/>
  <c r="C2614" i="4" s="1"/>
  <c r="K2613" i="4"/>
  <c r="B2613" i="4"/>
  <c r="C2613" i="4" s="1"/>
  <c r="K2612" i="4"/>
  <c r="B2612" i="4"/>
  <c r="C2612" i="4" s="1"/>
  <c r="K2611" i="4"/>
  <c r="B2611" i="4"/>
  <c r="C2611" i="4" s="1"/>
  <c r="K2610" i="4"/>
  <c r="B2610" i="4"/>
  <c r="C2610" i="4" s="1"/>
  <c r="K2609" i="4"/>
  <c r="B2609" i="4"/>
  <c r="C2609" i="4" s="1"/>
  <c r="K2608" i="4"/>
  <c r="B2608" i="4"/>
  <c r="C2608" i="4" s="1"/>
  <c r="K2607" i="4"/>
  <c r="B2607" i="4"/>
  <c r="C2607" i="4" s="1"/>
  <c r="K2606" i="4"/>
  <c r="B2606" i="4"/>
  <c r="C2606" i="4" s="1"/>
  <c r="K2605" i="4"/>
  <c r="B2605" i="4"/>
  <c r="C2605" i="4" s="1"/>
  <c r="K2604" i="4"/>
  <c r="B2604" i="4"/>
  <c r="C2604" i="4" s="1"/>
  <c r="K2603" i="4"/>
  <c r="B2603" i="4"/>
  <c r="C2603" i="4" s="1"/>
  <c r="K2602" i="4"/>
  <c r="B2602" i="4"/>
  <c r="C2602" i="4" s="1"/>
  <c r="K2601" i="4"/>
  <c r="B2601" i="4"/>
  <c r="C2601" i="4" s="1"/>
  <c r="K2600" i="4"/>
  <c r="B2600" i="4"/>
  <c r="C2600" i="4" s="1"/>
  <c r="K2599" i="4"/>
  <c r="B2599" i="4"/>
  <c r="C2599" i="4" s="1"/>
  <c r="K2598" i="4"/>
  <c r="B2598" i="4"/>
  <c r="C2598" i="4" s="1"/>
  <c r="K2597" i="4"/>
  <c r="B2597" i="4"/>
  <c r="C2597" i="4" s="1"/>
  <c r="K2596" i="4"/>
  <c r="B2596" i="4"/>
  <c r="C2596" i="4" s="1"/>
  <c r="K2595" i="4"/>
  <c r="B2595" i="4"/>
  <c r="C2595" i="4" s="1"/>
  <c r="K2594" i="4"/>
  <c r="B2594" i="4"/>
  <c r="C2594" i="4" s="1"/>
  <c r="K2593" i="4"/>
  <c r="B2593" i="4"/>
  <c r="C2593" i="4" s="1"/>
  <c r="K2592" i="4"/>
  <c r="B2592" i="4"/>
  <c r="C2592" i="4" s="1"/>
  <c r="K2591" i="4"/>
  <c r="B2591" i="4"/>
  <c r="C2591" i="4" s="1"/>
  <c r="K2590" i="4"/>
  <c r="B2590" i="4"/>
  <c r="C2590" i="4" s="1"/>
  <c r="K2589" i="4"/>
  <c r="B2589" i="4"/>
  <c r="C2589" i="4" s="1"/>
  <c r="K2588" i="4"/>
  <c r="B2588" i="4"/>
  <c r="C2588" i="4" s="1"/>
  <c r="K2587" i="4"/>
  <c r="B2587" i="4"/>
  <c r="C2587" i="4" s="1"/>
  <c r="K2586" i="4"/>
  <c r="B2586" i="4"/>
  <c r="C2586" i="4" s="1"/>
  <c r="K2585" i="4"/>
  <c r="B2585" i="4"/>
  <c r="C2585" i="4" s="1"/>
  <c r="K2584" i="4"/>
  <c r="B2584" i="4"/>
  <c r="C2584" i="4" s="1"/>
  <c r="K2583" i="4"/>
  <c r="C2583" i="4"/>
  <c r="B2583" i="4"/>
  <c r="K2582" i="4"/>
  <c r="B2582" i="4"/>
  <c r="C2582" i="4" s="1"/>
  <c r="K2581" i="4"/>
  <c r="B2581" i="4"/>
  <c r="C2581" i="4" s="1"/>
  <c r="K2580" i="4"/>
  <c r="B2580" i="4"/>
  <c r="C2580" i="4" s="1"/>
  <c r="K2579" i="4"/>
  <c r="B2579" i="4"/>
  <c r="C2579" i="4" s="1"/>
  <c r="K2578" i="4"/>
  <c r="B2578" i="4"/>
  <c r="C2578" i="4" s="1"/>
  <c r="K2577" i="4"/>
  <c r="B2577" i="4"/>
  <c r="C2577" i="4" s="1"/>
  <c r="K2576" i="4"/>
  <c r="B2576" i="4"/>
  <c r="C2576" i="4" s="1"/>
  <c r="K2575" i="4"/>
  <c r="B2575" i="4"/>
  <c r="C2575" i="4" s="1"/>
  <c r="K2574" i="4"/>
  <c r="B2574" i="4"/>
  <c r="C2574" i="4" s="1"/>
  <c r="K2573" i="4"/>
  <c r="B2573" i="4"/>
  <c r="C2573" i="4" s="1"/>
  <c r="K2572" i="4"/>
  <c r="B2572" i="4"/>
  <c r="C2572" i="4" s="1"/>
  <c r="K2571" i="4"/>
  <c r="B2571" i="4"/>
  <c r="C2571" i="4" s="1"/>
  <c r="K2570" i="4"/>
  <c r="B2570" i="4"/>
  <c r="C2570" i="4" s="1"/>
  <c r="K2569" i="4"/>
  <c r="B2569" i="4"/>
  <c r="C2569" i="4" s="1"/>
  <c r="K2568" i="4"/>
  <c r="B2568" i="4"/>
  <c r="C2568" i="4" s="1"/>
  <c r="K2567" i="4"/>
  <c r="B2567" i="4"/>
  <c r="C2567" i="4" s="1"/>
  <c r="K2566" i="4"/>
  <c r="B2566" i="4"/>
  <c r="C2566" i="4" s="1"/>
  <c r="K2565" i="4"/>
  <c r="B2565" i="4"/>
  <c r="C2565" i="4" s="1"/>
  <c r="K2564" i="4"/>
  <c r="B2564" i="4"/>
  <c r="C2564" i="4" s="1"/>
  <c r="K2563" i="4"/>
  <c r="B2563" i="4"/>
  <c r="C2563" i="4" s="1"/>
  <c r="K2562" i="4"/>
  <c r="B2562" i="4"/>
  <c r="C2562" i="4" s="1"/>
  <c r="K2561" i="4"/>
  <c r="B2561" i="4"/>
  <c r="C2561" i="4" s="1"/>
  <c r="K2560" i="4"/>
  <c r="B2560" i="4"/>
  <c r="C2560" i="4" s="1"/>
  <c r="K2559" i="4"/>
  <c r="B2559" i="4"/>
  <c r="C2559" i="4" s="1"/>
  <c r="K2558" i="4"/>
  <c r="B2558" i="4"/>
  <c r="C2558" i="4" s="1"/>
  <c r="K2557" i="4"/>
  <c r="B2557" i="4"/>
  <c r="C2557" i="4" s="1"/>
  <c r="K2556" i="4"/>
  <c r="B2556" i="4"/>
  <c r="C2556" i="4" s="1"/>
  <c r="K2555" i="4"/>
  <c r="B2555" i="4"/>
  <c r="C2555" i="4" s="1"/>
  <c r="K2554" i="4"/>
  <c r="B2554" i="4"/>
  <c r="C2554" i="4" s="1"/>
  <c r="K2553" i="4"/>
  <c r="B2553" i="4"/>
  <c r="C2553" i="4" s="1"/>
  <c r="K2552" i="4"/>
  <c r="B2552" i="4"/>
  <c r="C2552" i="4" s="1"/>
  <c r="K2551" i="4"/>
  <c r="B2551" i="4"/>
  <c r="C2551" i="4" s="1"/>
  <c r="K2550" i="4"/>
  <c r="C2550" i="4"/>
  <c r="B2550" i="4"/>
  <c r="K2549" i="4"/>
  <c r="B2549" i="4"/>
  <c r="C2549" i="4" s="1"/>
  <c r="K2548" i="4"/>
  <c r="B2548" i="4"/>
  <c r="C2548" i="4" s="1"/>
  <c r="K2547" i="4"/>
  <c r="B2547" i="4"/>
  <c r="C2547" i="4" s="1"/>
  <c r="K2546" i="4"/>
  <c r="B2546" i="4"/>
  <c r="C2546" i="4" s="1"/>
  <c r="K2545" i="4"/>
  <c r="B2545" i="4"/>
  <c r="C2545" i="4" s="1"/>
  <c r="K2544" i="4"/>
  <c r="B2544" i="4"/>
  <c r="C2544" i="4" s="1"/>
  <c r="K2543" i="4"/>
  <c r="B2543" i="4"/>
  <c r="C2543" i="4" s="1"/>
  <c r="K2542" i="4"/>
  <c r="B2542" i="4"/>
  <c r="C2542" i="4" s="1"/>
  <c r="K2541" i="4"/>
  <c r="B2541" i="4"/>
  <c r="C2541" i="4" s="1"/>
  <c r="K2540" i="4"/>
  <c r="B2540" i="4"/>
  <c r="C2540" i="4" s="1"/>
  <c r="K2539" i="4"/>
  <c r="B2539" i="4"/>
  <c r="C2539" i="4" s="1"/>
  <c r="K2538" i="4"/>
  <c r="B2538" i="4"/>
  <c r="C2538" i="4" s="1"/>
  <c r="K2537" i="4"/>
  <c r="B2537" i="4"/>
  <c r="C2537" i="4" s="1"/>
  <c r="K2536" i="4"/>
  <c r="B2536" i="4"/>
  <c r="C2536" i="4" s="1"/>
  <c r="K2535" i="4"/>
  <c r="B2535" i="4"/>
  <c r="C2535" i="4" s="1"/>
  <c r="K2534" i="4"/>
  <c r="B2534" i="4"/>
  <c r="C2534" i="4" s="1"/>
  <c r="K2533" i="4"/>
  <c r="B2533" i="4"/>
  <c r="C2533" i="4" s="1"/>
  <c r="K2532" i="4"/>
  <c r="B2532" i="4"/>
  <c r="C2532" i="4" s="1"/>
  <c r="K2531" i="4"/>
  <c r="C2531" i="4"/>
  <c r="B2531" i="4"/>
  <c r="K2530" i="4"/>
  <c r="B2530" i="4"/>
  <c r="C2530" i="4" s="1"/>
  <c r="K2529" i="4"/>
  <c r="B2529" i="4"/>
  <c r="C2529" i="4" s="1"/>
  <c r="K2528" i="4"/>
  <c r="B2528" i="4"/>
  <c r="C2528" i="4" s="1"/>
  <c r="K2527" i="4"/>
  <c r="B2527" i="4"/>
  <c r="C2527" i="4" s="1"/>
  <c r="K2526" i="4"/>
  <c r="B2526" i="4"/>
  <c r="C2526" i="4" s="1"/>
  <c r="K2525" i="4"/>
  <c r="B2525" i="4"/>
  <c r="C2525" i="4" s="1"/>
  <c r="K2524" i="4"/>
  <c r="B2524" i="4"/>
  <c r="C2524" i="4" s="1"/>
  <c r="K2523" i="4"/>
  <c r="B2523" i="4"/>
  <c r="C2523" i="4" s="1"/>
  <c r="K2522" i="4"/>
  <c r="B2522" i="4"/>
  <c r="C2522" i="4" s="1"/>
  <c r="K2521" i="4"/>
  <c r="B2521" i="4"/>
  <c r="C2521" i="4" s="1"/>
  <c r="K2520" i="4"/>
  <c r="B2520" i="4"/>
  <c r="C2520" i="4" s="1"/>
  <c r="K2519" i="4"/>
  <c r="B2519" i="4"/>
  <c r="C2519" i="4" s="1"/>
  <c r="K2518" i="4"/>
  <c r="B2518" i="4"/>
  <c r="C2518" i="4" s="1"/>
  <c r="K2517" i="4"/>
  <c r="B2517" i="4"/>
  <c r="C2517" i="4" s="1"/>
  <c r="K2516" i="4"/>
  <c r="B2516" i="4"/>
  <c r="C2516" i="4" s="1"/>
  <c r="K2515" i="4"/>
  <c r="B2515" i="4"/>
  <c r="C2515" i="4" s="1"/>
  <c r="K2514" i="4"/>
  <c r="B2514" i="4"/>
  <c r="C2514" i="4" s="1"/>
  <c r="K2513" i="4"/>
  <c r="B2513" i="4"/>
  <c r="C2513" i="4" s="1"/>
  <c r="K2512" i="4"/>
  <c r="B2512" i="4"/>
  <c r="C2512" i="4" s="1"/>
  <c r="K2511" i="4"/>
  <c r="C2511" i="4"/>
  <c r="B2511" i="4"/>
  <c r="K2510" i="4"/>
  <c r="B2510" i="4"/>
  <c r="C2510" i="4" s="1"/>
  <c r="K2509" i="4"/>
  <c r="B2509" i="4"/>
  <c r="C2509" i="4" s="1"/>
  <c r="K2508" i="4"/>
  <c r="B2508" i="4"/>
  <c r="C2508" i="4" s="1"/>
  <c r="K2507" i="4"/>
  <c r="B2507" i="4"/>
  <c r="C2507" i="4" s="1"/>
  <c r="K2506" i="4"/>
  <c r="B2506" i="4"/>
  <c r="C2506" i="4" s="1"/>
  <c r="K2505" i="4"/>
  <c r="B2505" i="4"/>
  <c r="C2505" i="4" s="1"/>
  <c r="K2504" i="4"/>
  <c r="B2504" i="4"/>
  <c r="C2504" i="4" s="1"/>
  <c r="K2503" i="4"/>
  <c r="B2503" i="4"/>
  <c r="C2503" i="4" s="1"/>
  <c r="K2502" i="4"/>
  <c r="C2502" i="4"/>
  <c r="B2502" i="4"/>
  <c r="K2501" i="4"/>
  <c r="B2501" i="4"/>
  <c r="C2501" i="4" s="1"/>
  <c r="K2500" i="4"/>
  <c r="B2500" i="4"/>
  <c r="C2500" i="4" s="1"/>
  <c r="K2499" i="4"/>
  <c r="B2499" i="4"/>
  <c r="C2499" i="4" s="1"/>
  <c r="K2498" i="4"/>
  <c r="B2498" i="4"/>
  <c r="C2498" i="4" s="1"/>
  <c r="K2497" i="4"/>
  <c r="B2497" i="4"/>
  <c r="C2497" i="4" s="1"/>
  <c r="K2496" i="4"/>
  <c r="B2496" i="4"/>
  <c r="C2496" i="4" s="1"/>
  <c r="K2495" i="4"/>
  <c r="B2495" i="4"/>
  <c r="C2495" i="4" s="1"/>
  <c r="K2494" i="4"/>
  <c r="B2494" i="4"/>
  <c r="C2494" i="4" s="1"/>
  <c r="K2493" i="4"/>
  <c r="B2493" i="4"/>
  <c r="C2493" i="4" s="1"/>
  <c r="K2492" i="4"/>
  <c r="B2492" i="4"/>
  <c r="C2492" i="4" s="1"/>
  <c r="K2491" i="4"/>
  <c r="B2491" i="4"/>
  <c r="C2491" i="4" s="1"/>
  <c r="K2490" i="4"/>
  <c r="B2490" i="4"/>
  <c r="C2490" i="4" s="1"/>
  <c r="K2489" i="4"/>
  <c r="B2489" i="4"/>
  <c r="C2489" i="4" s="1"/>
  <c r="K2488" i="4"/>
  <c r="B2488" i="4"/>
  <c r="C2488" i="4" s="1"/>
  <c r="K2487" i="4"/>
  <c r="B2487" i="4"/>
  <c r="C2487" i="4" s="1"/>
  <c r="K2486" i="4"/>
  <c r="B2486" i="4"/>
  <c r="C2486" i="4" s="1"/>
  <c r="K2485" i="4"/>
  <c r="B2485" i="4"/>
  <c r="C2485" i="4" s="1"/>
  <c r="K2484" i="4"/>
  <c r="B2484" i="4"/>
  <c r="C2484" i="4" s="1"/>
  <c r="K2483" i="4"/>
  <c r="B2483" i="4"/>
  <c r="C2483" i="4" s="1"/>
  <c r="K2482" i="4"/>
  <c r="B2482" i="4"/>
  <c r="C2482" i="4" s="1"/>
  <c r="K2481" i="4"/>
  <c r="B2481" i="4"/>
  <c r="C2481" i="4" s="1"/>
  <c r="K2480" i="4"/>
  <c r="B2480" i="4"/>
  <c r="C2480" i="4" s="1"/>
  <c r="K2479" i="4"/>
  <c r="B2479" i="4"/>
  <c r="C2479" i="4" s="1"/>
  <c r="K2478" i="4"/>
  <c r="B2478" i="4"/>
  <c r="C2478" i="4" s="1"/>
  <c r="K2477" i="4"/>
  <c r="B2477" i="4"/>
  <c r="C2477" i="4" s="1"/>
  <c r="K2476" i="4"/>
  <c r="B2476" i="4"/>
  <c r="C2476" i="4" s="1"/>
  <c r="K2475" i="4"/>
  <c r="B2475" i="4"/>
  <c r="C2475" i="4" s="1"/>
  <c r="K2474" i="4"/>
  <c r="B2474" i="4"/>
  <c r="C2474" i="4" s="1"/>
  <c r="K2473" i="4"/>
  <c r="B2473" i="4"/>
  <c r="C2473" i="4" s="1"/>
  <c r="K2472" i="4"/>
  <c r="B2472" i="4"/>
  <c r="C2472" i="4" s="1"/>
  <c r="K2471" i="4"/>
  <c r="B2471" i="4"/>
  <c r="C2471" i="4" s="1"/>
  <c r="K2470" i="4"/>
  <c r="B2470" i="4"/>
  <c r="C2470" i="4" s="1"/>
  <c r="K2469" i="4"/>
  <c r="B2469" i="4"/>
  <c r="C2469" i="4" s="1"/>
  <c r="K2468" i="4"/>
  <c r="B2468" i="4"/>
  <c r="C2468" i="4" s="1"/>
  <c r="K2467" i="4"/>
  <c r="B2467" i="4"/>
  <c r="C2467" i="4" s="1"/>
  <c r="K2466" i="4"/>
  <c r="B2466" i="4"/>
  <c r="C2466" i="4" s="1"/>
  <c r="K2465" i="4"/>
  <c r="B2465" i="4"/>
  <c r="C2465" i="4" s="1"/>
  <c r="K2464" i="4"/>
  <c r="B2464" i="4"/>
  <c r="C2464" i="4" s="1"/>
  <c r="K2463" i="4"/>
  <c r="B2463" i="4"/>
  <c r="C2463" i="4" s="1"/>
  <c r="K2462" i="4"/>
  <c r="B2462" i="4"/>
  <c r="C2462" i="4" s="1"/>
  <c r="K2461" i="4"/>
  <c r="B2461" i="4"/>
  <c r="C2461" i="4" s="1"/>
  <c r="K2460" i="4"/>
  <c r="B2460" i="4"/>
  <c r="C2460" i="4" s="1"/>
  <c r="K2459" i="4"/>
  <c r="B2459" i="4"/>
  <c r="C2459" i="4" s="1"/>
  <c r="K2458" i="4"/>
  <c r="B2458" i="4"/>
  <c r="C2458" i="4" s="1"/>
  <c r="K2457" i="4"/>
  <c r="B2457" i="4"/>
  <c r="C2457" i="4" s="1"/>
  <c r="K2456" i="4"/>
  <c r="B2456" i="4"/>
  <c r="C2456" i="4" s="1"/>
  <c r="K2455" i="4"/>
  <c r="B2455" i="4"/>
  <c r="C2455" i="4" s="1"/>
  <c r="K2454" i="4"/>
  <c r="B2454" i="4"/>
  <c r="C2454" i="4" s="1"/>
  <c r="K2453" i="4"/>
  <c r="B2453" i="4"/>
  <c r="C2453" i="4" s="1"/>
  <c r="K2452" i="4"/>
  <c r="B2452" i="4"/>
  <c r="C2452" i="4" s="1"/>
  <c r="K2451" i="4"/>
  <c r="B2451" i="4"/>
  <c r="C2451" i="4" s="1"/>
  <c r="K2450" i="4"/>
  <c r="B2450" i="4"/>
  <c r="C2450" i="4" s="1"/>
  <c r="K2449" i="4"/>
  <c r="B2449" i="4"/>
  <c r="C2449" i="4" s="1"/>
  <c r="K2448" i="4"/>
  <c r="B2448" i="4"/>
  <c r="C2448" i="4" s="1"/>
  <c r="K2447" i="4"/>
  <c r="B2447" i="4"/>
  <c r="C2447" i="4" s="1"/>
  <c r="K2446" i="4"/>
  <c r="B2446" i="4"/>
  <c r="C2446" i="4" s="1"/>
  <c r="K2445" i="4"/>
  <c r="B2445" i="4"/>
  <c r="C2445" i="4" s="1"/>
  <c r="K2444" i="4"/>
  <c r="B2444" i="4"/>
  <c r="C2444" i="4" s="1"/>
  <c r="K2443" i="4"/>
  <c r="B2443" i="4"/>
  <c r="C2443" i="4" s="1"/>
  <c r="K2442" i="4"/>
  <c r="B2442" i="4"/>
  <c r="C2442" i="4" s="1"/>
  <c r="K2441" i="4"/>
  <c r="B2441" i="4"/>
  <c r="C2441" i="4" s="1"/>
  <c r="K2440" i="4"/>
  <c r="B2440" i="4"/>
  <c r="C2440" i="4" s="1"/>
  <c r="K2439" i="4"/>
  <c r="B2439" i="4"/>
  <c r="C2439" i="4" s="1"/>
  <c r="K2438" i="4"/>
  <c r="B2438" i="4"/>
  <c r="C2438" i="4" s="1"/>
  <c r="K2437" i="4"/>
  <c r="B2437" i="4"/>
  <c r="C2437" i="4" s="1"/>
  <c r="K2436" i="4"/>
  <c r="B2436" i="4"/>
  <c r="C2436" i="4" s="1"/>
  <c r="K2435" i="4"/>
  <c r="B2435" i="4"/>
  <c r="C2435" i="4" s="1"/>
  <c r="K2434" i="4"/>
  <c r="B2434" i="4"/>
  <c r="C2434" i="4" s="1"/>
  <c r="K2433" i="4"/>
  <c r="B2433" i="4"/>
  <c r="C2433" i="4" s="1"/>
  <c r="K2432" i="4"/>
  <c r="B2432" i="4"/>
  <c r="C2432" i="4" s="1"/>
  <c r="K2431" i="4"/>
  <c r="B2431" i="4"/>
  <c r="C2431" i="4" s="1"/>
  <c r="K2430" i="4"/>
  <c r="B2430" i="4"/>
  <c r="C2430" i="4" s="1"/>
  <c r="K2429" i="4"/>
  <c r="B2429" i="4"/>
  <c r="C2429" i="4" s="1"/>
  <c r="K2428" i="4"/>
  <c r="B2428" i="4"/>
  <c r="C2428" i="4" s="1"/>
  <c r="K2427" i="4"/>
  <c r="B2427" i="4"/>
  <c r="C2427" i="4" s="1"/>
  <c r="K2426" i="4"/>
  <c r="B2426" i="4"/>
  <c r="C2426" i="4" s="1"/>
  <c r="K2425" i="4"/>
  <c r="B2425" i="4"/>
  <c r="C2425" i="4" s="1"/>
  <c r="K2424" i="4"/>
  <c r="B2424" i="4"/>
  <c r="C2424" i="4" s="1"/>
  <c r="K2423" i="4"/>
  <c r="B2423" i="4"/>
  <c r="C2423" i="4" s="1"/>
  <c r="K2422" i="4"/>
  <c r="B2422" i="4"/>
  <c r="C2422" i="4" s="1"/>
  <c r="K2421" i="4"/>
  <c r="B2421" i="4"/>
  <c r="C2421" i="4" s="1"/>
  <c r="K2420" i="4"/>
  <c r="B2420" i="4"/>
  <c r="C2420" i="4" s="1"/>
  <c r="K2419" i="4"/>
  <c r="B2419" i="4"/>
  <c r="C2419" i="4" s="1"/>
  <c r="K2418" i="4"/>
  <c r="B2418" i="4"/>
  <c r="C2418" i="4" s="1"/>
  <c r="K2417" i="4"/>
  <c r="B2417" i="4"/>
  <c r="C2417" i="4" s="1"/>
  <c r="K2416" i="4"/>
  <c r="B2416" i="4"/>
  <c r="C2416" i="4" s="1"/>
  <c r="K2415" i="4"/>
  <c r="B2415" i="4"/>
  <c r="C2415" i="4" s="1"/>
  <c r="K2414" i="4"/>
  <c r="B2414" i="4"/>
  <c r="C2414" i="4" s="1"/>
  <c r="K2413" i="4"/>
  <c r="B2413" i="4"/>
  <c r="C2413" i="4" s="1"/>
  <c r="K2412" i="4"/>
  <c r="B2412" i="4"/>
  <c r="C2412" i="4" s="1"/>
  <c r="K2411" i="4"/>
  <c r="B2411" i="4"/>
  <c r="C2411" i="4" s="1"/>
  <c r="K2410" i="4"/>
  <c r="B2410" i="4"/>
  <c r="C2410" i="4" s="1"/>
  <c r="K2409" i="4"/>
  <c r="B2409" i="4"/>
  <c r="C2409" i="4" s="1"/>
  <c r="K2408" i="4"/>
  <c r="B2408" i="4"/>
  <c r="C2408" i="4" s="1"/>
  <c r="K2407" i="4"/>
  <c r="B2407" i="4"/>
  <c r="C2407" i="4" s="1"/>
  <c r="K2406" i="4"/>
  <c r="B2406" i="4"/>
  <c r="C2406" i="4" s="1"/>
  <c r="K2405" i="4"/>
  <c r="B2405" i="4"/>
  <c r="C2405" i="4" s="1"/>
  <c r="K2404" i="4"/>
  <c r="B2404" i="4"/>
  <c r="C2404" i="4" s="1"/>
  <c r="K2403" i="4"/>
  <c r="B2403" i="4"/>
  <c r="C2403" i="4" s="1"/>
  <c r="K2402" i="4"/>
  <c r="B2402" i="4"/>
  <c r="C2402" i="4" s="1"/>
  <c r="K2401" i="4"/>
  <c r="B2401" i="4"/>
  <c r="C2401" i="4" s="1"/>
  <c r="K2400" i="4"/>
  <c r="B2400" i="4"/>
  <c r="C2400" i="4" s="1"/>
  <c r="K2399" i="4"/>
  <c r="B2399" i="4"/>
  <c r="C2399" i="4" s="1"/>
  <c r="K2398" i="4"/>
  <c r="B2398" i="4"/>
  <c r="C2398" i="4" s="1"/>
  <c r="K2397" i="4"/>
  <c r="B2397" i="4"/>
  <c r="C2397" i="4" s="1"/>
  <c r="K2396" i="4"/>
  <c r="B2396" i="4"/>
  <c r="C2396" i="4" s="1"/>
  <c r="K2395" i="4"/>
  <c r="B2395" i="4"/>
  <c r="C2395" i="4" s="1"/>
  <c r="K2394" i="4"/>
  <c r="B2394" i="4"/>
  <c r="C2394" i="4" s="1"/>
  <c r="K2393" i="4"/>
  <c r="B2393" i="4"/>
  <c r="C2393" i="4" s="1"/>
  <c r="K2392" i="4"/>
  <c r="B2392" i="4"/>
  <c r="C2392" i="4" s="1"/>
  <c r="K2391" i="4"/>
  <c r="B2391" i="4"/>
  <c r="C2391" i="4" s="1"/>
  <c r="K2390" i="4"/>
  <c r="B2390" i="4"/>
  <c r="C2390" i="4" s="1"/>
  <c r="K2389" i="4"/>
  <c r="B2389" i="4"/>
  <c r="C2389" i="4" s="1"/>
  <c r="K2388" i="4"/>
  <c r="B2388" i="4"/>
  <c r="C2388" i="4" s="1"/>
  <c r="K2387" i="4"/>
  <c r="B2387" i="4"/>
  <c r="C2387" i="4" s="1"/>
  <c r="K2386" i="4"/>
  <c r="B2386" i="4"/>
  <c r="C2386" i="4" s="1"/>
  <c r="K2385" i="4"/>
  <c r="B2385" i="4"/>
  <c r="C2385" i="4" s="1"/>
  <c r="K2384" i="4"/>
  <c r="B2384" i="4"/>
  <c r="C2384" i="4" s="1"/>
  <c r="K2383" i="4"/>
  <c r="B2383" i="4"/>
  <c r="C2383" i="4" s="1"/>
  <c r="K2382" i="4"/>
  <c r="B2382" i="4"/>
  <c r="C2382" i="4" s="1"/>
  <c r="K2381" i="4"/>
  <c r="B2381" i="4"/>
  <c r="C2381" i="4" s="1"/>
  <c r="K2380" i="4"/>
  <c r="B2380" i="4"/>
  <c r="C2380" i="4" s="1"/>
  <c r="K2379" i="4"/>
  <c r="B2379" i="4"/>
  <c r="C2379" i="4" s="1"/>
  <c r="K2378" i="4"/>
  <c r="B2378" i="4"/>
  <c r="C2378" i="4" s="1"/>
  <c r="K2377" i="4"/>
  <c r="B2377" i="4"/>
  <c r="C2377" i="4" s="1"/>
  <c r="K2376" i="4"/>
  <c r="B2376" i="4"/>
  <c r="C2376" i="4" s="1"/>
  <c r="K2375" i="4"/>
  <c r="B2375" i="4"/>
  <c r="C2375" i="4" s="1"/>
  <c r="K2374" i="4"/>
  <c r="B2374" i="4"/>
  <c r="C2374" i="4" s="1"/>
  <c r="K2373" i="4"/>
  <c r="B2373" i="4"/>
  <c r="C2373" i="4" s="1"/>
  <c r="K2372" i="4"/>
  <c r="B2372" i="4"/>
  <c r="C2372" i="4" s="1"/>
  <c r="K2371" i="4"/>
  <c r="B2371" i="4"/>
  <c r="C2371" i="4" s="1"/>
  <c r="K2370" i="4"/>
  <c r="B2370" i="4"/>
  <c r="C2370" i="4" s="1"/>
  <c r="K2369" i="4"/>
  <c r="B2369" i="4"/>
  <c r="C2369" i="4" s="1"/>
  <c r="K2368" i="4"/>
  <c r="B2368" i="4"/>
  <c r="C2368" i="4" s="1"/>
  <c r="K2367" i="4"/>
  <c r="B2367" i="4"/>
  <c r="C2367" i="4" s="1"/>
  <c r="K2366" i="4"/>
  <c r="B2366" i="4"/>
  <c r="C2366" i="4" s="1"/>
  <c r="K2365" i="4"/>
  <c r="C2365" i="4"/>
  <c r="B2365" i="4"/>
  <c r="K2364" i="4"/>
  <c r="B2364" i="4"/>
  <c r="C2364" i="4" s="1"/>
  <c r="K2363" i="4"/>
  <c r="B2363" i="4"/>
  <c r="C2363" i="4" s="1"/>
  <c r="K2362" i="4"/>
  <c r="B2362" i="4"/>
  <c r="C2362" i="4" s="1"/>
  <c r="K2361" i="4"/>
  <c r="B2361" i="4"/>
  <c r="C2361" i="4" s="1"/>
  <c r="K2360" i="4"/>
  <c r="B2360" i="4"/>
  <c r="C2360" i="4" s="1"/>
  <c r="K2359" i="4"/>
  <c r="B2359" i="4"/>
  <c r="C2359" i="4" s="1"/>
  <c r="K2358" i="4"/>
  <c r="B2358" i="4"/>
  <c r="C2358" i="4" s="1"/>
  <c r="K2357" i="4"/>
  <c r="B2357" i="4"/>
  <c r="C2357" i="4" s="1"/>
  <c r="K2356" i="4"/>
  <c r="B2356" i="4"/>
  <c r="C2356" i="4" s="1"/>
  <c r="K2355" i="4"/>
  <c r="B2355" i="4"/>
  <c r="C2355" i="4" s="1"/>
  <c r="K2354" i="4"/>
  <c r="B2354" i="4"/>
  <c r="C2354" i="4" s="1"/>
  <c r="K2353" i="4"/>
  <c r="B2353" i="4"/>
  <c r="C2353" i="4" s="1"/>
  <c r="K2352" i="4"/>
  <c r="B2352" i="4"/>
  <c r="C2352" i="4" s="1"/>
  <c r="K2351" i="4"/>
  <c r="B2351" i="4"/>
  <c r="C2351" i="4" s="1"/>
  <c r="K2350" i="4"/>
  <c r="B2350" i="4"/>
  <c r="C2350" i="4" s="1"/>
  <c r="K2349" i="4"/>
  <c r="B2349" i="4"/>
  <c r="C2349" i="4" s="1"/>
  <c r="K2348" i="4"/>
  <c r="B2348" i="4"/>
  <c r="C2348" i="4" s="1"/>
  <c r="K2347" i="4"/>
  <c r="B2347" i="4"/>
  <c r="C2347" i="4" s="1"/>
  <c r="K2346" i="4"/>
  <c r="B2346" i="4"/>
  <c r="C2346" i="4" s="1"/>
  <c r="K2345" i="4"/>
  <c r="B2345" i="4"/>
  <c r="C2345" i="4" s="1"/>
  <c r="K2344" i="4"/>
  <c r="B2344" i="4"/>
  <c r="C2344" i="4" s="1"/>
  <c r="K2343" i="4"/>
  <c r="B2343" i="4"/>
  <c r="C2343" i="4" s="1"/>
  <c r="K2342" i="4"/>
  <c r="B2342" i="4"/>
  <c r="C2342" i="4" s="1"/>
  <c r="K2341" i="4"/>
  <c r="B2341" i="4"/>
  <c r="C2341" i="4" s="1"/>
  <c r="K2340" i="4"/>
  <c r="B2340" i="4"/>
  <c r="C2340" i="4" s="1"/>
  <c r="K2339" i="4"/>
  <c r="B2339" i="4"/>
  <c r="C2339" i="4" s="1"/>
  <c r="K2338" i="4"/>
  <c r="B2338" i="4"/>
  <c r="C2338" i="4" s="1"/>
  <c r="K2337" i="4"/>
  <c r="B2337" i="4"/>
  <c r="C2337" i="4" s="1"/>
  <c r="K2336" i="4"/>
  <c r="B2336" i="4"/>
  <c r="C2336" i="4" s="1"/>
  <c r="K2335" i="4"/>
  <c r="B2335" i="4"/>
  <c r="C2335" i="4" s="1"/>
  <c r="K2334" i="4"/>
  <c r="B2334" i="4"/>
  <c r="C2334" i="4" s="1"/>
  <c r="K2333" i="4"/>
  <c r="B2333" i="4"/>
  <c r="C2333" i="4" s="1"/>
  <c r="K2332" i="4"/>
  <c r="B2332" i="4"/>
  <c r="C2332" i="4" s="1"/>
  <c r="K2331" i="4"/>
  <c r="B2331" i="4"/>
  <c r="C2331" i="4" s="1"/>
  <c r="K2330" i="4"/>
  <c r="B2330" i="4"/>
  <c r="C2330" i="4" s="1"/>
  <c r="K2329" i="4"/>
  <c r="B2329" i="4"/>
  <c r="C2329" i="4" s="1"/>
  <c r="K2328" i="4"/>
  <c r="B2328" i="4"/>
  <c r="C2328" i="4" s="1"/>
  <c r="K2327" i="4"/>
  <c r="B2327" i="4"/>
  <c r="C2327" i="4" s="1"/>
  <c r="K2326" i="4"/>
  <c r="B2326" i="4"/>
  <c r="C2326" i="4" s="1"/>
  <c r="K2325" i="4"/>
  <c r="B2325" i="4"/>
  <c r="C2325" i="4" s="1"/>
  <c r="K2324" i="4"/>
  <c r="B2324" i="4"/>
  <c r="C2324" i="4" s="1"/>
  <c r="K2323" i="4"/>
  <c r="B2323" i="4"/>
  <c r="C2323" i="4" s="1"/>
  <c r="K2322" i="4"/>
  <c r="B2322" i="4"/>
  <c r="C2322" i="4" s="1"/>
  <c r="K2321" i="4"/>
  <c r="B2321" i="4"/>
  <c r="C2321" i="4" s="1"/>
  <c r="K2320" i="4"/>
  <c r="B2320" i="4"/>
  <c r="C2320" i="4" s="1"/>
  <c r="K2319" i="4"/>
  <c r="B2319" i="4"/>
  <c r="C2319" i="4" s="1"/>
  <c r="K2318" i="4"/>
  <c r="B2318" i="4"/>
  <c r="C2318" i="4" s="1"/>
  <c r="K2317" i="4"/>
  <c r="B2317" i="4"/>
  <c r="C2317" i="4" s="1"/>
  <c r="K2316" i="4"/>
  <c r="B2316" i="4"/>
  <c r="C2316" i="4" s="1"/>
  <c r="K2315" i="4"/>
  <c r="B2315" i="4"/>
  <c r="C2315" i="4" s="1"/>
  <c r="K2314" i="4"/>
  <c r="B2314" i="4"/>
  <c r="C2314" i="4" s="1"/>
  <c r="K2313" i="4"/>
  <c r="B2313" i="4"/>
  <c r="C2313" i="4" s="1"/>
  <c r="K2312" i="4"/>
  <c r="B2312" i="4"/>
  <c r="C2312" i="4" s="1"/>
  <c r="K2311" i="4"/>
  <c r="B2311" i="4"/>
  <c r="C2311" i="4" s="1"/>
  <c r="K2310" i="4"/>
  <c r="B2310" i="4"/>
  <c r="C2310" i="4" s="1"/>
  <c r="K2309" i="4"/>
  <c r="B2309" i="4"/>
  <c r="C2309" i="4" s="1"/>
  <c r="K2308" i="4"/>
  <c r="B2308" i="4"/>
  <c r="C2308" i="4" s="1"/>
  <c r="K2307" i="4"/>
  <c r="B2307" i="4"/>
  <c r="C2307" i="4" s="1"/>
  <c r="K2306" i="4"/>
  <c r="B2306" i="4"/>
  <c r="C2306" i="4" s="1"/>
  <c r="K2305" i="4"/>
  <c r="B2305" i="4"/>
  <c r="C2305" i="4" s="1"/>
  <c r="K2304" i="4"/>
  <c r="B2304" i="4"/>
  <c r="C2304" i="4" s="1"/>
  <c r="K2303" i="4"/>
  <c r="B2303" i="4"/>
  <c r="C2303" i="4" s="1"/>
  <c r="K2302" i="4"/>
  <c r="B2302" i="4"/>
  <c r="C2302" i="4" s="1"/>
  <c r="K2301" i="4"/>
  <c r="B2301" i="4"/>
  <c r="C2301" i="4" s="1"/>
  <c r="K2300" i="4"/>
  <c r="B2300" i="4"/>
  <c r="C2300" i="4" s="1"/>
  <c r="K2299" i="4"/>
  <c r="B2299" i="4"/>
  <c r="C2299" i="4" s="1"/>
  <c r="K2298" i="4"/>
  <c r="B2298" i="4"/>
  <c r="C2298" i="4" s="1"/>
  <c r="K2297" i="4"/>
  <c r="B2297" i="4"/>
  <c r="C2297" i="4" s="1"/>
  <c r="K2296" i="4"/>
  <c r="B2296" i="4"/>
  <c r="C2296" i="4" s="1"/>
  <c r="K2295" i="4"/>
  <c r="B2295" i="4"/>
  <c r="C2295" i="4" s="1"/>
  <c r="K2294" i="4"/>
  <c r="B2294" i="4"/>
  <c r="C2294" i="4" s="1"/>
  <c r="K2293" i="4"/>
  <c r="B2293" i="4"/>
  <c r="C2293" i="4" s="1"/>
  <c r="K2292" i="4"/>
  <c r="B2292" i="4"/>
  <c r="C2292" i="4" s="1"/>
  <c r="K2291" i="4"/>
  <c r="B2291" i="4"/>
  <c r="C2291" i="4" s="1"/>
  <c r="K2290" i="4"/>
  <c r="B2290" i="4"/>
  <c r="C2290" i="4" s="1"/>
  <c r="K2289" i="4"/>
  <c r="B2289" i="4"/>
  <c r="C2289" i="4" s="1"/>
  <c r="K2288" i="4"/>
  <c r="B2288" i="4"/>
  <c r="C2288" i="4" s="1"/>
  <c r="K2287" i="4"/>
  <c r="B2287" i="4"/>
  <c r="C2287" i="4" s="1"/>
  <c r="K2286" i="4"/>
  <c r="B2286" i="4"/>
  <c r="C2286" i="4" s="1"/>
  <c r="K2285" i="4"/>
  <c r="B2285" i="4"/>
  <c r="C2285" i="4" s="1"/>
  <c r="K2284" i="4"/>
  <c r="B2284" i="4"/>
  <c r="C2284" i="4" s="1"/>
  <c r="K2283" i="4"/>
  <c r="B2283" i="4"/>
  <c r="C2283" i="4" s="1"/>
  <c r="K2282" i="4"/>
  <c r="B2282" i="4"/>
  <c r="C2282" i="4" s="1"/>
  <c r="K2281" i="4"/>
  <c r="B2281" i="4"/>
  <c r="C2281" i="4" s="1"/>
  <c r="K2280" i="4"/>
  <c r="B2280" i="4"/>
  <c r="C2280" i="4" s="1"/>
  <c r="K2279" i="4"/>
  <c r="B2279" i="4"/>
  <c r="C2279" i="4" s="1"/>
  <c r="K2278" i="4"/>
  <c r="B2278" i="4"/>
  <c r="C2278" i="4" s="1"/>
  <c r="K2277" i="4"/>
  <c r="B2277" i="4"/>
  <c r="C2277" i="4" s="1"/>
  <c r="K2276" i="4"/>
  <c r="B2276" i="4"/>
  <c r="C2276" i="4" s="1"/>
  <c r="K2275" i="4"/>
  <c r="B2275" i="4"/>
  <c r="C2275" i="4" s="1"/>
  <c r="K2274" i="4"/>
  <c r="B2274" i="4"/>
  <c r="C2274" i="4" s="1"/>
  <c r="K2273" i="4"/>
  <c r="B2273" i="4"/>
  <c r="C2273" i="4" s="1"/>
  <c r="K2272" i="4"/>
  <c r="B2272" i="4"/>
  <c r="C2272" i="4" s="1"/>
  <c r="K2271" i="4"/>
  <c r="B2271" i="4"/>
  <c r="C2271" i="4" s="1"/>
  <c r="K2270" i="4"/>
  <c r="B2270" i="4"/>
  <c r="C2270" i="4" s="1"/>
  <c r="K2269" i="4"/>
  <c r="B2269" i="4"/>
  <c r="C2269" i="4" s="1"/>
  <c r="K2268" i="4"/>
  <c r="B2268" i="4"/>
  <c r="C2268" i="4" s="1"/>
  <c r="K2267" i="4"/>
  <c r="B2267" i="4"/>
  <c r="C2267" i="4" s="1"/>
  <c r="K2266" i="4"/>
  <c r="B2266" i="4"/>
  <c r="C2266" i="4" s="1"/>
  <c r="K2265" i="4"/>
  <c r="B2265" i="4"/>
  <c r="C2265" i="4" s="1"/>
  <c r="K2264" i="4"/>
  <c r="B2264" i="4"/>
  <c r="C2264" i="4" s="1"/>
  <c r="K2263" i="4"/>
  <c r="B2263" i="4"/>
  <c r="C2263" i="4" s="1"/>
  <c r="K2262" i="4"/>
  <c r="B2262" i="4"/>
  <c r="C2262" i="4" s="1"/>
  <c r="K2261" i="4"/>
  <c r="B2261" i="4"/>
  <c r="C2261" i="4" s="1"/>
  <c r="K2260" i="4"/>
  <c r="B2260" i="4"/>
  <c r="C2260" i="4" s="1"/>
  <c r="K2259" i="4"/>
  <c r="B2259" i="4"/>
  <c r="C2259" i="4" s="1"/>
  <c r="K2258" i="4"/>
  <c r="B2258" i="4"/>
  <c r="C2258" i="4" s="1"/>
  <c r="K2257" i="4"/>
  <c r="B2257" i="4"/>
  <c r="C2257" i="4" s="1"/>
  <c r="K2256" i="4"/>
  <c r="B2256" i="4"/>
  <c r="C2256" i="4" s="1"/>
  <c r="K2255" i="4"/>
  <c r="B2255" i="4"/>
  <c r="C2255" i="4" s="1"/>
  <c r="K2254" i="4"/>
  <c r="B2254" i="4"/>
  <c r="C2254" i="4" s="1"/>
  <c r="K2253" i="4"/>
  <c r="B2253" i="4"/>
  <c r="C2253" i="4" s="1"/>
  <c r="K2252" i="4"/>
  <c r="B2252" i="4"/>
  <c r="C2252" i="4" s="1"/>
  <c r="K2251" i="4"/>
  <c r="C2251" i="4"/>
  <c r="B2251" i="4"/>
  <c r="K2250" i="4"/>
  <c r="B2250" i="4"/>
  <c r="C2250" i="4" s="1"/>
  <c r="K2249" i="4"/>
  <c r="B2249" i="4"/>
  <c r="C2249" i="4" s="1"/>
  <c r="K2248" i="4"/>
  <c r="B2248" i="4"/>
  <c r="C2248" i="4" s="1"/>
  <c r="K2247" i="4"/>
  <c r="B2247" i="4"/>
  <c r="C2247" i="4" s="1"/>
  <c r="K2246" i="4"/>
  <c r="B2246" i="4"/>
  <c r="C2246" i="4" s="1"/>
  <c r="K2245" i="4"/>
  <c r="B2245" i="4"/>
  <c r="C2245" i="4" s="1"/>
  <c r="K2244" i="4"/>
  <c r="B2244" i="4"/>
  <c r="C2244" i="4" s="1"/>
  <c r="K2243" i="4"/>
  <c r="B2243" i="4"/>
  <c r="C2243" i="4" s="1"/>
  <c r="K2242" i="4"/>
  <c r="B2242" i="4"/>
  <c r="C2242" i="4" s="1"/>
  <c r="K2241" i="4"/>
  <c r="B2241" i="4"/>
  <c r="C2241" i="4" s="1"/>
  <c r="K2240" i="4"/>
  <c r="B2240" i="4"/>
  <c r="C2240" i="4" s="1"/>
  <c r="K2239" i="4"/>
  <c r="B2239" i="4"/>
  <c r="C2239" i="4" s="1"/>
  <c r="K2238" i="4"/>
  <c r="B2238" i="4"/>
  <c r="C2238" i="4" s="1"/>
  <c r="K2237" i="4"/>
  <c r="B2237" i="4"/>
  <c r="C2237" i="4" s="1"/>
  <c r="K2236" i="4"/>
  <c r="B2236" i="4"/>
  <c r="C2236" i="4" s="1"/>
  <c r="K2235" i="4"/>
  <c r="B2235" i="4"/>
  <c r="C2235" i="4" s="1"/>
  <c r="K2234" i="4"/>
  <c r="B2234" i="4"/>
  <c r="C2234" i="4" s="1"/>
  <c r="K2233" i="4"/>
  <c r="B2233" i="4"/>
  <c r="C2233" i="4" s="1"/>
  <c r="K2232" i="4"/>
  <c r="B2232" i="4"/>
  <c r="C2232" i="4" s="1"/>
  <c r="K2231" i="4"/>
  <c r="B2231" i="4"/>
  <c r="C2231" i="4" s="1"/>
  <c r="K2230" i="4"/>
  <c r="B2230" i="4"/>
  <c r="C2230" i="4" s="1"/>
  <c r="K2229" i="4"/>
  <c r="B2229" i="4"/>
  <c r="C2229" i="4" s="1"/>
  <c r="K2228" i="4"/>
  <c r="B2228" i="4"/>
  <c r="C2228" i="4" s="1"/>
  <c r="K2227" i="4"/>
  <c r="B2227" i="4"/>
  <c r="C2227" i="4" s="1"/>
  <c r="K2226" i="4"/>
  <c r="B2226" i="4"/>
  <c r="C2226" i="4" s="1"/>
  <c r="K2225" i="4"/>
  <c r="B2225" i="4"/>
  <c r="C2225" i="4" s="1"/>
  <c r="K2224" i="4"/>
  <c r="B2224" i="4"/>
  <c r="C2224" i="4" s="1"/>
  <c r="K2223" i="4"/>
  <c r="B2223" i="4"/>
  <c r="C2223" i="4" s="1"/>
  <c r="K2222" i="4"/>
  <c r="B2222" i="4"/>
  <c r="C2222" i="4" s="1"/>
  <c r="K2221" i="4"/>
  <c r="B2221" i="4"/>
  <c r="C2221" i="4" s="1"/>
  <c r="K2220" i="4"/>
  <c r="B2220" i="4"/>
  <c r="C2220" i="4" s="1"/>
  <c r="K2219" i="4"/>
  <c r="B2219" i="4"/>
  <c r="C2219" i="4" s="1"/>
  <c r="K2218" i="4"/>
  <c r="B2218" i="4"/>
  <c r="C2218" i="4" s="1"/>
  <c r="K2217" i="4"/>
  <c r="B2217" i="4"/>
  <c r="C2217" i="4" s="1"/>
  <c r="K2216" i="4"/>
  <c r="B2216" i="4"/>
  <c r="C2216" i="4" s="1"/>
  <c r="K2215" i="4"/>
  <c r="B2215" i="4"/>
  <c r="C2215" i="4" s="1"/>
  <c r="K2214" i="4"/>
  <c r="B2214" i="4"/>
  <c r="C2214" i="4" s="1"/>
  <c r="K2213" i="4"/>
  <c r="B2213" i="4"/>
  <c r="C2213" i="4" s="1"/>
  <c r="K2212" i="4"/>
  <c r="B2212" i="4"/>
  <c r="C2212" i="4" s="1"/>
  <c r="K2211" i="4"/>
  <c r="B2211" i="4"/>
  <c r="C2211" i="4" s="1"/>
  <c r="K2210" i="4"/>
  <c r="B2210" i="4"/>
  <c r="C2210" i="4" s="1"/>
  <c r="K2209" i="4"/>
  <c r="B2209" i="4"/>
  <c r="C2209" i="4" s="1"/>
  <c r="K2208" i="4"/>
  <c r="B2208" i="4"/>
  <c r="C2208" i="4" s="1"/>
  <c r="K2207" i="4"/>
  <c r="B2207" i="4"/>
  <c r="C2207" i="4" s="1"/>
  <c r="K2206" i="4"/>
  <c r="B2206" i="4"/>
  <c r="C2206" i="4" s="1"/>
  <c r="K2205" i="4"/>
  <c r="B2205" i="4"/>
  <c r="C2205" i="4" s="1"/>
  <c r="K2204" i="4"/>
  <c r="B2204" i="4"/>
  <c r="C2204" i="4" s="1"/>
  <c r="K2203" i="4"/>
  <c r="B2203" i="4"/>
  <c r="C2203" i="4" s="1"/>
  <c r="K2202" i="4"/>
  <c r="B2202" i="4"/>
  <c r="C2202" i="4" s="1"/>
  <c r="K2201" i="4"/>
  <c r="B2201" i="4"/>
  <c r="C2201" i="4" s="1"/>
  <c r="K2200" i="4"/>
  <c r="B2200" i="4"/>
  <c r="C2200" i="4" s="1"/>
  <c r="K2199" i="4"/>
  <c r="B2199" i="4"/>
  <c r="C2199" i="4" s="1"/>
  <c r="K2198" i="4"/>
  <c r="B2198" i="4"/>
  <c r="C2198" i="4" s="1"/>
  <c r="K2197" i="4"/>
  <c r="B2197" i="4"/>
  <c r="C2197" i="4" s="1"/>
  <c r="K2196" i="4"/>
  <c r="B2196" i="4"/>
  <c r="C2196" i="4" s="1"/>
  <c r="K2195" i="4"/>
  <c r="B2195" i="4"/>
  <c r="C2195" i="4" s="1"/>
  <c r="K2194" i="4"/>
  <c r="B2194" i="4"/>
  <c r="C2194" i="4" s="1"/>
  <c r="K2193" i="4"/>
  <c r="B2193" i="4"/>
  <c r="C2193" i="4" s="1"/>
  <c r="K2192" i="4"/>
  <c r="B2192" i="4"/>
  <c r="C2192" i="4" s="1"/>
  <c r="K2191" i="4"/>
  <c r="B2191" i="4"/>
  <c r="C2191" i="4" s="1"/>
  <c r="K2190" i="4"/>
  <c r="B2190" i="4"/>
  <c r="C2190" i="4" s="1"/>
  <c r="K2189" i="4"/>
  <c r="B2189" i="4"/>
  <c r="C2189" i="4" s="1"/>
  <c r="K2188" i="4"/>
  <c r="B2188" i="4"/>
  <c r="C2188" i="4" s="1"/>
  <c r="K2187" i="4"/>
  <c r="B2187" i="4"/>
  <c r="C2187" i="4" s="1"/>
  <c r="K2186" i="4"/>
  <c r="B2186" i="4"/>
  <c r="C2186" i="4" s="1"/>
  <c r="K2185" i="4"/>
  <c r="B2185" i="4"/>
  <c r="C2185" i="4" s="1"/>
  <c r="K2184" i="4"/>
  <c r="B2184" i="4"/>
  <c r="C2184" i="4" s="1"/>
  <c r="K2183" i="4"/>
  <c r="B2183" i="4"/>
  <c r="C2183" i="4" s="1"/>
  <c r="K2182" i="4"/>
  <c r="B2182" i="4"/>
  <c r="C2182" i="4" s="1"/>
  <c r="K2181" i="4"/>
  <c r="B2181" i="4"/>
  <c r="C2181" i="4" s="1"/>
  <c r="K2180" i="4"/>
  <c r="B2180" i="4"/>
  <c r="C2180" i="4" s="1"/>
  <c r="K2179" i="4"/>
  <c r="B2179" i="4"/>
  <c r="C2179" i="4" s="1"/>
  <c r="K2178" i="4"/>
  <c r="B2178" i="4"/>
  <c r="C2178" i="4" s="1"/>
  <c r="K2177" i="4"/>
  <c r="C2177" i="4"/>
  <c r="B2177" i="4"/>
  <c r="K2176" i="4"/>
  <c r="B2176" i="4"/>
  <c r="C2176" i="4" s="1"/>
  <c r="K2175" i="4"/>
  <c r="B2175" i="4"/>
  <c r="C2175" i="4" s="1"/>
  <c r="K2174" i="4"/>
  <c r="B2174" i="4"/>
  <c r="C2174" i="4" s="1"/>
  <c r="K2173" i="4"/>
  <c r="B2173" i="4"/>
  <c r="C2173" i="4" s="1"/>
  <c r="K2172" i="4"/>
  <c r="B2172" i="4"/>
  <c r="C2172" i="4" s="1"/>
  <c r="K2171" i="4"/>
  <c r="B2171" i="4"/>
  <c r="C2171" i="4" s="1"/>
  <c r="K2170" i="4"/>
  <c r="B2170" i="4"/>
  <c r="C2170" i="4" s="1"/>
  <c r="K2169" i="4"/>
  <c r="B2169" i="4"/>
  <c r="C2169" i="4" s="1"/>
  <c r="K2168" i="4"/>
  <c r="B2168" i="4"/>
  <c r="C2168" i="4" s="1"/>
  <c r="K2167" i="4"/>
  <c r="B2167" i="4"/>
  <c r="C2167" i="4" s="1"/>
  <c r="K2166" i="4"/>
  <c r="B2166" i="4"/>
  <c r="C2166" i="4" s="1"/>
  <c r="K2165" i="4"/>
  <c r="B2165" i="4"/>
  <c r="C2165" i="4" s="1"/>
  <c r="K2164" i="4"/>
  <c r="B2164" i="4"/>
  <c r="C2164" i="4" s="1"/>
  <c r="K2163" i="4"/>
  <c r="B2163" i="4"/>
  <c r="C2163" i="4" s="1"/>
  <c r="K2162" i="4"/>
  <c r="B2162" i="4"/>
  <c r="C2162" i="4" s="1"/>
  <c r="K2161" i="4"/>
  <c r="B2161" i="4"/>
  <c r="C2161" i="4" s="1"/>
  <c r="K2160" i="4"/>
  <c r="B2160" i="4"/>
  <c r="C2160" i="4" s="1"/>
  <c r="K2159" i="4"/>
  <c r="B2159" i="4"/>
  <c r="C2159" i="4" s="1"/>
  <c r="K2158" i="4"/>
  <c r="B2158" i="4"/>
  <c r="C2158" i="4" s="1"/>
  <c r="K2157" i="4"/>
  <c r="B2157" i="4"/>
  <c r="C2157" i="4" s="1"/>
  <c r="K2156" i="4"/>
  <c r="B2156" i="4"/>
  <c r="C2156" i="4" s="1"/>
  <c r="K2155" i="4"/>
  <c r="B2155" i="4"/>
  <c r="C2155" i="4" s="1"/>
  <c r="K2154" i="4"/>
  <c r="B2154" i="4"/>
  <c r="C2154" i="4" s="1"/>
  <c r="K2153" i="4"/>
  <c r="B2153" i="4"/>
  <c r="C2153" i="4" s="1"/>
  <c r="K2152" i="4"/>
  <c r="B2152" i="4"/>
  <c r="C2152" i="4" s="1"/>
  <c r="K2151" i="4"/>
  <c r="B2151" i="4"/>
  <c r="C2151" i="4" s="1"/>
  <c r="K2150" i="4"/>
  <c r="B2150" i="4"/>
  <c r="C2150" i="4" s="1"/>
  <c r="K2149" i="4"/>
  <c r="B2149" i="4"/>
  <c r="C2149" i="4" s="1"/>
  <c r="K2148" i="4"/>
  <c r="B2148" i="4"/>
  <c r="C2148" i="4" s="1"/>
  <c r="K2147" i="4"/>
  <c r="B2147" i="4"/>
  <c r="C2147" i="4" s="1"/>
  <c r="K2146" i="4"/>
  <c r="B2146" i="4"/>
  <c r="C2146" i="4" s="1"/>
  <c r="K2145" i="4"/>
  <c r="B2145" i="4"/>
  <c r="C2145" i="4" s="1"/>
  <c r="K2144" i="4"/>
  <c r="B2144" i="4"/>
  <c r="C2144" i="4" s="1"/>
  <c r="K2143" i="4"/>
  <c r="B2143" i="4"/>
  <c r="C2143" i="4" s="1"/>
  <c r="K2142" i="4"/>
  <c r="B2142" i="4"/>
  <c r="C2142" i="4" s="1"/>
  <c r="K2141" i="4"/>
  <c r="B2141" i="4"/>
  <c r="C2141" i="4" s="1"/>
  <c r="K2140" i="4"/>
  <c r="B2140" i="4"/>
  <c r="C2140" i="4" s="1"/>
  <c r="K2139" i="4"/>
  <c r="B2139" i="4"/>
  <c r="C2139" i="4" s="1"/>
  <c r="K2138" i="4"/>
  <c r="B2138" i="4"/>
  <c r="C2138" i="4" s="1"/>
  <c r="K2137" i="4"/>
  <c r="B2137" i="4"/>
  <c r="C2137" i="4" s="1"/>
  <c r="K2136" i="4"/>
  <c r="B2136" i="4"/>
  <c r="C2136" i="4" s="1"/>
  <c r="K2135" i="4"/>
  <c r="B2135" i="4"/>
  <c r="C2135" i="4" s="1"/>
  <c r="K2134" i="4"/>
  <c r="B2134" i="4"/>
  <c r="C2134" i="4" s="1"/>
  <c r="K2133" i="4"/>
  <c r="B2133" i="4"/>
  <c r="C2133" i="4" s="1"/>
  <c r="K2132" i="4"/>
  <c r="B2132" i="4"/>
  <c r="C2132" i="4" s="1"/>
  <c r="K2131" i="4"/>
  <c r="B2131" i="4"/>
  <c r="C2131" i="4" s="1"/>
  <c r="K2130" i="4"/>
  <c r="B2130" i="4"/>
  <c r="C2130" i="4" s="1"/>
  <c r="K2129" i="4"/>
  <c r="B2129" i="4"/>
  <c r="C2129" i="4" s="1"/>
  <c r="K2128" i="4"/>
  <c r="B2128" i="4"/>
  <c r="C2128" i="4" s="1"/>
  <c r="K2127" i="4"/>
  <c r="B2127" i="4"/>
  <c r="C2127" i="4" s="1"/>
  <c r="K2126" i="4"/>
  <c r="B2126" i="4"/>
  <c r="C2126" i="4" s="1"/>
  <c r="K2125" i="4"/>
  <c r="B2125" i="4"/>
  <c r="C2125" i="4" s="1"/>
  <c r="K2124" i="4"/>
  <c r="B2124" i="4"/>
  <c r="C2124" i="4" s="1"/>
  <c r="K2123" i="4"/>
  <c r="B2123" i="4"/>
  <c r="C2123" i="4" s="1"/>
  <c r="K2122" i="4"/>
  <c r="B2122" i="4"/>
  <c r="C2122" i="4" s="1"/>
  <c r="K2121" i="4"/>
  <c r="B2121" i="4"/>
  <c r="C2121" i="4" s="1"/>
  <c r="K2120" i="4"/>
  <c r="B2120" i="4"/>
  <c r="C2120" i="4" s="1"/>
  <c r="K2119" i="4"/>
  <c r="B2119" i="4"/>
  <c r="C2119" i="4" s="1"/>
  <c r="K2118" i="4"/>
  <c r="B2118" i="4"/>
  <c r="C2118" i="4" s="1"/>
  <c r="K2117" i="4"/>
  <c r="B2117" i="4"/>
  <c r="C2117" i="4" s="1"/>
  <c r="K2116" i="4"/>
  <c r="B2116" i="4"/>
  <c r="C2116" i="4" s="1"/>
  <c r="K2115" i="4"/>
  <c r="B2115" i="4"/>
  <c r="C2115" i="4" s="1"/>
  <c r="K2114" i="4"/>
  <c r="B2114" i="4"/>
  <c r="C2114" i="4" s="1"/>
  <c r="K2113" i="4"/>
  <c r="B2113" i="4"/>
  <c r="C2113" i="4" s="1"/>
  <c r="K2112" i="4"/>
  <c r="B2112" i="4"/>
  <c r="C2112" i="4" s="1"/>
  <c r="K2111" i="4"/>
  <c r="B2111" i="4"/>
  <c r="C2111" i="4" s="1"/>
  <c r="K2110" i="4"/>
  <c r="B2110" i="4"/>
  <c r="C2110" i="4" s="1"/>
  <c r="K2109" i="4"/>
  <c r="B2109" i="4"/>
  <c r="C2109" i="4" s="1"/>
  <c r="K2108" i="4"/>
  <c r="B2108" i="4"/>
  <c r="C2108" i="4" s="1"/>
  <c r="K2107" i="4"/>
  <c r="B2107" i="4"/>
  <c r="C2107" i="4" s="1"/>
  <c r="K2106" i="4"/>
  <c r="B2106" i="4"/>
  <c r="C2106" i="4" s="1"/>
  <c r="K2105" i="4"/>
  <c r="B2105" i="4"/>
  <c r="C2105" i="4" s="1"/>
  <c r="K2104" i="4"/>
  <c r="B2104" i="4"/>
  <c r="C2104" i="4" s="1"/>
  <c r="K2103" i="4"/>
  <c r="B2103" i="4"/>
  <c r="C2103" i="4" s="1"/>
  <c r="K2102" i="4"/>
  <c r="B2102" i="4"/>
  <c r="C2102" i="4" s="1"/>
  <c r="K2101" i="4"/>
  <c r="B2101" i="4"/>
  <c r="C2101" i="4" s="1"/>
  <c r="K2100" i="4"/>
  <c r="B2100" i="4"/>
  <c r="C2100" i="4" s="1"/>
  <c r="K2099" i="4"/>
  <c r="B2099" i="4"/>
  <c r="C2099" i="4" s="1"/>
  <c r="K2098" i="4"/>
  <c r="B2098" i="4"/>
  <c r="C2098" i="4" s="1"/>
  <c r="K2097" i="4"/>
  <c r="B2097" i="4"/>
  <c r="C2097" i="4" s="1"/>
  <c r="K2096" i="4"/>
  <c r="B2096" i="4"/>
  <c r="C2096" i="4" s="1"/>
  <c r="K2095" i="4"/>
  <c r="B2095" i="4"/>
  <c r="C2095" i="4" s="1"/>
  <c r="K2094" i="4"/>
  <c r="B2094" i="4"/>
  <c r="C2094" i="4" s="1"/>
  <c r="K2093" i="4"/>
  <c r="B2093" i="4"/>
  <c r="C2093" i="4" s="1"/>
  <c r="K2092" i="4"/>
  <c r="B2092" i="4"/>
  <c r="C2092" i="4" s="1"/>
  <c r="K2091" i="4"/>
  <c r="B2091" i="4"/>
  <c r="C2091" i="4" s="1"/>
  <c r="K2090" i="4"/>
  <c r="B2090" i="4"/>
  <c r="C2090" i="4" s="1"/>
  <c r="K2089" i="4"/>
  <c r="B2089" i="4"/>
  <c r="C2089" i="4" s="1"/>
  <c r="K2088" i="4"/>
  <c r="B2088" i="4"/>
  <c r="C2088" i="4" s="1"/>
  <c r="K2087" i="4"/>
  <c r="B2087" i="4"/>
  <c r="C2087" i="4" s="1"/>
  <c r="K2086" i="4"/>
  <c r="B2086" i="4"/>
  <c r="C2086" i="4" s="1"/>
  <c r="K2085" i="4"/>
  <c r="B2085" i="4"/>
  <c r="C2085" i="4" s="1"/>
  <c r="K2084" i="4"/>
  <c r="B2084" i="4"/>
  <c r="C2084" i="4" s="1"/>
  <c r="K2083" i="4"/>
  <c r="B2083" i="4"/>
  <c r="C2083" i="4" s="1"/>
  <c r="K2082" i="4"/>
  <c r="B2082" i="4"/>
  <c r="C2082" i="4" s="1"/>
  <c r="K2081" i="4"/>
  <c r="B2081" i="4"/>
  <c r="C2081" i="4" s="1"/>
  <c r="K2080" i="4"/>
  <c r="B2080" i="4"/>
  <c r="C2080" i="4" s="1"/>
  <c r="K2079" i="4"/>
  <c r="B2079" i="4"/>
  <c r="C2079" i="4" s="1"/>
  <c r="K2078" i="4"/>
  <c r="B2078" i="4"/>
  <c r="C2078" i="4" s="1"/>
  <c r="K2077" i="4"/>
  <c r="B2077" i="4"/>
  <c r="C2077" i="4" s="1"/>
  <c r="K2076" i="4"/>
  <c r="B2076" i="4"/>
  <c r="C2076" i="4" s="1"/>
  <c r="K2075" i="4"/>
  <c r="B2075" i="4"/>
  <c r="C2075" i="4" s="1"/>
  <c r="K2074" i="4"/>
  <c r="B2074" i="4"/>
  <c r="C2074" i="4" s="1"/>
  <c r="K2073" i="4"/>
  <c r="B2073" i="4"/>
  <c r="C2073" i="4" s="1"/>
  <c r="K2072" i="4"/>
  <c r="B2072" i="4"/>
  <c r="C2072" i="4" s="1"/>
  <c r="K2071" i="4"/>
  <c r="B2071" i="4"/>
  <c r="C2071" i="4" s="1"/>
  <c r="K2070" i="4"/>
  <c r="B2070" i="4"/>
  <c r="C2070" i="4" s="1"/>
  <c r="K2069" i="4"/>
  <c r="B2069" i="4"/>
  <c r="C2069" i="4" s="1"/>
  <c r="K2068" i="4"/>
  <c r="B2068" i="4"/>
  <c r="C2068" i="4" s="1"/>
  <c r="K2067" i="4"/>
  <c r="B2067" i="4"/>
  <c r="C2067" i="4" s="1"/>
  <c r="K2066" i="4"/>
  <c r="B2066" i="4"/>
  <c r="C2066" i="4" s="1"/>
  <c r="K2065" i="4"/>
  <c r="B2065" i="4"/>
  <c r="C2065" i="4" s="1"/>
  <c r="K2064" i="4"/>
  <c r="B2064" i="4"/>
  <c r="C2064" i="4" s="1"/>
  <c r="K2063" i="4"/>
  <c r="B2063" i="4"/>
  <c r="C2063" i="4" s="1"/>
  <c r="K2062" i="4"/>
  <c r="C2062" i="4"/>
  <c r="B2062" i="4"/>
  <c r="K2061" i="4"/>
  <c r="B2061" i="4"/>
  <c r="C2061" i="4" s="1"/>
  <c r="K2060" i="4"/>
  <c r="B2060" i="4"/>
  <c r="C2060" i="4" s="1"/>
  <c r="K2059" i="4"/>
  <c r="B2059" i="4"/>
  <c r="C2059" i="4" s="1"/>
  <c r="K2058" i="4"/>
  <c r="B2058" i="4"/>
  <c r="C2058" i="4" s="1"/>
  <c r="K2057" i="4"/>
  <c r="B2057" i="4"/>
  <c r="C2057" i="4" s="1"/>
  <c r="K2056" i="4"/>
  <c r="B2056" i="4"/>
  <c r="C2056" i="4" s="1"/>
  <c r="K2055" i="4"/>
  <c r="B2055" i="4"/>
  <c r="C2055" i="4" s="1"/>
  <c r="K2054" i="4"/>
  <c r="B2054" i="4"/>
  <c r="C2054" i="4" s="1"/>
  <c r="K2053" i="4"/>
  <c r="B2053" i="4"/>
  <c r="C2053" i="4" s="1"/>
  <c r="K2052" i="4"/>
  <c r="B2052" i="4"/>
  <c r="C2052" i="4" s="1"/>
  <c r="K2051" i="4"/>
  <c r="B2051" i="4"/>
  <c r="C2051" i="4" s="1"/>
  <c r="K2050" i="4"/>
  <c r="B2050" i="4"/>
  <c r="C2050" i="4" s="1"/>
  <c r="K2049" i="4"/>
  <c r="B2049" i="4"/>
  <c r="C2049" i="4" s="1"/>
  <c r="K2048" i="4"/>
  <c r="B2048" i="4"/>
  <c r="C2048" i="4" s="1"/>
  <c r="K2047" i="4"/>
  <c r="B2047" i="4"/>
  <c r="C2047" i="4" s="1"/>
  <c r="K2046" i="4"/>
  <c r="B2046" i="4"/>
  <c r="C2046" i="4" s="1"/>
  <c r="K2045" i="4"/>
  <c r="B2045" i="4"/>
  <c r="C2045" i="4" s="1"/>
  <c r="K2044" i="4"/>
  <c r="B2044" i="4"/>
  <c r="C2044" i="4" s="1"/>
  <c r="K2043" i="4"/>
  <c r="B2043" i="4"/>
  <c r="C2043" i="4" s="1"/>
  <c r="K2042" i="4"/>
  <c r="B2042" i="4"/>
  <c r="C2042" i="4" s="1"/>
  <c r="K2041" i="4"/>
  <c r="B2041" i="4"/>
  <c r="C2041" i="4" s="1"/>
  <c r="K2040" i="4"/>
  <c r="B2040" i="4"/>
  <c r="C2040" i="4" s="1"/>
  <c r="K2039" i="4"/>
  <c r="B2039" i="4"/>
  <c r="C2039" i="4" s="1"/>
  <c r="K2038" i="4"/>
  <c r="B2038" i="4"/>
  <c r="C2038" i="4" s="1"/>
  <c r="K2037" i="4"/>
  <c r="B2037" i="4"/>
  <c r="C2037" i="4" s="1"/>
  <c r="K2036" i="4"/>
  <c r="B2036" i="4"/>
  <c r="C2036" i="4" s="1"/>
  <c r="K2035" i="4"/>
  <c r="B2035" i="4"/>
  <c r="C2035" i="4" s="1"/>
  <c r="K2034" i="4"/>
  <c r="B2034" i="4"/>
  <c r="C2034" i="4" s="1"/>
  <c r="K2033" i="4"/>
  <c r="B2033" i="4"/>
  <c r="C2033" i="4" s="1"/>
  <c r="K2032" i="4"/>
  <c r="B2032" i="4"/>
  <c r="C2032" i="4" s="1"/>
  <c r="K2031" i="4"/>
  <c r="B2031" i="4"/>
  <c r="C2031" i="4" s="1"/>
  <c r="K2030" i="4"/>
  <c r="B2030" i="4"/>
  <c r="C2030" i="4" s="1"/>
  <c r="K2029" i="4"/>
  <c r="B2029" i="4"/>
  <c r="C2029" i="4" s="1"/>
  <c r="K2028" i="4"/>
  <c r="B2028" i="4"/>
  <c r="C2028" i="4" s="1"/>
  <c r="K2027" i="4"/>
  <c r="B2027" i="4"/>
  <c r="C2027" i="4" s="1"/>
  <c r="K2026" i="4"/>
  <c r="B2026" i="4"/>
  <c r="C2026" i="4" s="1"/>
  <c r="K2025" i="4"/>
  <c r="B2025" i="4"/>
  <c r="C2025" i="4" s="1"/>
  <c r="K2024" i="4"/>
  <c r="B2024" i="4"/>
  <c r="C2024" i="4" s="1"/>
  <c r="K2023" i="4"/>
  <c r="B2023" i="4"/>
  <c r="C2023" i="4" s="1"/>
  <c r="K2022" i="4"/>
  <c r="B2022" i="4"/>
  <c r="C2022" i="4" s="1"/>
  <c r="K2021" i="4"/>
  <c r="B2021" i="4"/>
  <c r="C2021" i="4" s="1"/>
  <c r="K2020" i="4"/>
  <c r="B2020" i="4"/>
  <c r="C2020" i="4" s="1"/>
  <c r="K2019" i="4"/>
  <c r="B2019" i="4"/>
  <c r="C2019" i="4" s="1"/>
  <c r="K2018" i="4"/>
  <c r="B2018" i="4"/>
  <c r="C2018" i="4" s="1"/>
  <c r="K2017" i="4"/>
  <c r="B2017" i="4"/>
  <c r="C2017" i="4" s="1"/>
  <c r="K2016" i="4"/>
  <c r="B2016" i="4"/>
  <c r="C2016" i="4" s="1"/>
  <c r="K2015" i="4"/>
  <c r="B2015" i="4"/>
  <c r="C2015" i="4" s="1"/>
  <c r="K2014" i="4"/>
  <c r="B2014" i="4"/>
  <c r="C2014" i="4" s="1"/>
  <c r="K2013" i="4"/>
  <c r="B2013" i="4"/>
  <c r="C2013" i="4" s="1"/>
  <c r="K2012" i="4"/>
  <c r="B2012" i="4"/>
  <c r="C2012" i="4" s="1"/>
  <c r="K2011" i="4"/>
  <c r="B2011" i="4"/>
  <c r="C2011" i="4" s="1"/>
  <c r="K2010" i="4"/>
  <c r="B2010" i="4"/>
  <c r="C2010" i="4" s="1"/>
  <c r="K2009" i="4"/>
  <c r="B2009" i="4"/>
  <c r="C2009" i="4" s="1"/>
  <c r="K2008" i="4"/>
  <c r="B2008" i="4"/>
  <c r="C2008" i="4" s="1"/>
  <c r="K2007" i="4"/>
  <c r="B2007" i="4"/>
  <c r="C2007" i="4" s="1"/>
  <c r="K2006" i="4"/>
  <c r="B2006" i="4"/>
  <c r="C2006" i="4" s="1"/>
  <c r="K2005" i="4"/>
  <c r="B2005" i="4"/>
  <c r="C2005" i="4" s="1"/>
  <c r="K2004" i="4"/>
  <c r="B2004" i="4"/>
  <c r="C2004" i="4" s="1"/>
  <c r="K2003" i="4"/>
  <c r="B2003" i="4"/>
  <c r="C2003" i="4" s="1"/>
  <c r="K2002" i="4"/>
  <c r="B2002" i="4"/>
  <c r="C2002" i="4" s="1"/>
  <c r="K2001" i="4"/>
  <c r="B2001" i="4"/>
  <c r="C2001" i="4" s="1"/>
  <c r="K2000" i="4"/>
  <c r="B2000" i="4"/>
  <c r="C2000" i="4" s="1"/>
  <c r="K1999" i="4"/>
  <c r="B1999" i="4"/>
  <c r="C1999" i="4" s="1"/>
  <c r="K1998" i="4"/>
  <c r="B1998" i="4"/>
  <c r="C1998" i="4" s="1"/>
  <c r="K1997" i="4"/>
  <c r="B1997" i="4"/>
  <c r="C1997" i="4" s="1"/>
  <c r="K1996" i="4"/>
  <c r="B1996" i="4"/>
  <c r="C1996" i="4" s="1"/>
  <c r="K1995" i="4"/>
  <c r="B1995" i="4"/>
  <c r="C1995" i="4" s="1"/>
  <c r="K1994" i="4"/>
  <c r="B1994" i="4"/>
  <c r="C1994" i="4" s="1"/>
  <c r="K1993" i="4"/>
  <c r="B1993" i="4"/>
  <c r="C1993" i="4" s="1"/>
  <c r="K1992" i="4"/>
  <c r="B1992" i="4"/>
  <c r="C1992" i="4" s="1"/>
  <c r="K1991" i="4"/>
  <c r="B1991" i="4"/>
  <c r="C1991" i="4" s="1"/>
  <c r="K1990" i="4"/>
  <c r="B1990" i="4"/>
  <c r="C1990" i="4" s="1"/>
  <c r="K1989" i="4"/>
  <c r="B1989" i="4"/>
  <c r="C1989" i="4" s="1"/>
  <c r="K1988" i="4"/>
  <c r="B1988" i="4"/>
  <c r="C1988" i="4" s="1"/>
  <c r="K1987" i="4"/>
  <c r="B1987" i="4"/>
  <c r="C1987" i="4" s="1"/>
  <c r="K1986" i="4"/>
  <c r="B1986" i="4"/>
  <c r="C1986" i="4" s="1"/>
  <c r="K1985" i="4"/>
  <c r="B1985" i="4"/>
  <c r="C1985" i="4" s="1"/>
  <c r="K1984" i="4"/>
  <c r="B1984" i="4"/>
  <c r="C1984" i="4" s="1"/>
  <c r="K1983" i="4"/>
  <c r="B1983" i="4"/>
  <c r="C1983" i="4" s="1"/>
  <c r="K1982" i="4"/>
  <c r="B1982" i="4"/>
  <c r="C1982" i="4" s="1"/>
  <c r="K1981" i="4"/>
  <c r="B1981" i="4"/>
  <c r="C1981" i="4" s="1"/>
  <c r="K1980" i="4"/>
  <c r="B1980" i="4"/>
  <c r="C1980" i="4" s="1"/>
  <c r="K1979" i="4"/>
  <c r="B1979" i="4"/>
  <c r="C1979" i="4" s="1"/>
  <c r="K1978" i="4"/>
  <c r="B1978" i="4"/>
  <c r="C1978" i="4" s="1"/>
  <c r="K1977" i="4"/>
  <c r="B1977" i="4"/>
  <c r="C1977" i="4" s="1"/>
  <c r="K1976" i="4"/>
  <c r="B1976" i="4"/>
  <c r="C1976" i="4" s="1"/>
  <c r="K1975" i="4"/>
  <c r="B1975" i="4"/>
  <c r="C1975" i="4" s="1"/>
  <c r="K1974" i="4"/>
  <c r="B1974" i="4"/>
  <c r="C1974" i="4" s="1"/>
  <c r="K1973" i="4"/>
  <c r="B1973" i="4"/>
  <c r="C1973" i="4" s="1"/>
  <c r="K1972" i="4"/>
  <c r="B1972" i="4"/>
  <c r="C1972" i="4" s="1"/>
  <c r="K1971" i="4"/>
  <c r="B1971" i="4"/>
  <c r="C1971" i="4" s="1"/>
  <c r="K1970" i="4"/>
  <c r="B1970" i="4"/>
  <c r="C1970" i="4" s="1"/>
  <c r="K1969" i="4"/>
  <c r="B1969" i="4"/>
  <c r="C1969" i="4" s="1"/>
  <c r="K1968" i="4"/>
  <c r="B1968" i="4"/>
  <c r="C1968" i="4" s="1"/>
  <c r="K1967" i="4"/>
  <c r="B1967" i="4"/>
  <c r="C1967" i="4" s="1"/>
  <c r="K1966" i="4"/>
  <c r="B1966" i="4"/>
  <c r="C1966" i="4" s="1"/>
  <c r="K1965" i="4"/>
  <c r="B1965" i="4"/>
  <c r="C1965" i="4" s="1"/>
  <c r="K1964" i="4"/>
  <c r="B1964" i="4"/>
  <c r="C1964" i="4" s="1"/>
  <c r="K1963" i="4"/>
  <c r="B1963" i="4"/>
  <c r="C1963" i="4" s="1"/>
  <c r="K1962" i="4"/>
  <c r="B1962" i="4"/>
  <c r="C1962" i="4" s="1"/>
  <c r="K1961" i="4"/>
  <c r="B1961" i="4"/>
  <c r="C1961" i="4" s="1"/>
  <c r="K1960" i="4"/>
  <c r="B1960" i="4"/>
  <c r="C1960" i="4" s="1"/>
  <c r="K1959" i="4"/>
  <c r="B1959" i="4"/>
  <c r="C1959" i="4" s="1"/>
  <c r="K1958" i="4"/>
  <c r="B1958" i="4"/>
  <c r="C1958" i="4" s="1"/>
  <c r="K1957" i="4"/>
  <c r="B1957" i="4"/>
  <c r="C1957" i="4" s="1"/>
  <c r="K1956" i="4"/>
  <c r="B1956" i="4"/>
  <c r="C1956" i="4" s="1"/>
  <c r="K1955" i="4"/>
  <c r="B1955" i="4"/>
  <c r="C1955" i="4" s="1"/>
  <c r="K1954" i="4"/>
  <c r="B1954" i="4"/>
  <c r="C1954" i="4" s="1"/>
  <c r="K1953" i="4"/>
  <c r="B1953" i="4"/>
  <c r="C1953" i="4" s="1"/>
  <c r="K1952" i="4"/>
  <c r="B1952" i="4"/>
  <c r="C1952" i="4" s="1"/>
  <c r="K1951" i="4"/>
  <c r="B1951" i="4"/>
  <c r="C1951" i="4" s="1"/>
  <c r="K1950" i="4"/>
  <c r="B1950" i="4"/>
  <c r="C1950" i="4" s="1"/>
  <c r="K1949" i="4"/>
  <c r="B1949" i="4"/>
  <c r="C1949" i="4" s="1"/>
  <c r="K1948" i="4"/>
  <c r="B1948" i="4"/>
  <c r="C1948" i="4" s="1"/>
  <c r="K1947" i="4"/>
  <c r="B1947" i="4"/>
  <c r="C1947" i="4" s="1"/>
  <c r="K1946" i="4"/>
  <c r="B1946" i="4"/>
  <c r="C1946" i="4" s="1"/>
  <c r="K1945" i="4"/>
  <c r="B1945" i="4"/>
  <c r="C1945" i="4" s="1"/>
  <c r="K1944" i="4"/>
  <c r="B1944" i="4"/>
  <c r="C1944" i="4" s="1"/>
  <c r="K1943" i="4"/>
  <c r="B1943" i="4"/>
  <c r="C1943" i="4" s="1"/>
  <c r="K1942" i="4"/>
  <c r="B1942" i="4"/>
  <c r="C1942" i="4" s="1"/>
  <c r="K1941" i="4"/>
  <c r="B1941" i="4"/>
  <c r="C1941" i="4" s="1"/>
  <c r="K1940" i="4"/>
  <c r="B1940" i="4"/>
  <c r="C1940" i="4" s="1"/>
  <c r="K1939" i="4"/>
  <c r="B1939" i="4"/>
  <c r="C1939" i="4" s="1"/>
  <c r="K1938" i="4"/>
  <c r="B1938" i="4"/>
  <c r="C1938" i="4" s="1"/>
  <c r="K1937" i="4"/>
  <c r="B1937" i="4"/>
  <c r="C1937" i="4" s="1"/>
  <c r="K1936" i="4"/>
  <c r="B1936" i="4"/>
  <c r="C1936" i="4" s="1"/>
  <c r="K1935" i="4"/>
  <c r="B1935" i="4"/>
  <c r="C1935" i="4" s="1"/>
  <c r="K1934" i="4"/>
  <c r="B1934" i="4"/>
  <c r="C1934" i="4" s="1"/>
  <c r="K1933" i="4"/>
  <c r="B1933" i="4"/>
  <c r="C1933" i="4" s="1"/>
  <c r="K1932" i="4"/>
  <c r="B1932" i="4"/>
  <c r="C1932" i="4" s="1"/>
  <c r="K1931" i="4"/>
  <c r="B1931" i="4"/>
  <c r="C1931" i="4" s="1"/>
  <c r="K1930" i="4"/>
  <c r="B1930" i="4"/>
  <c r="C1930" i="4" s="1"/>
  <c r="K1929" i="4"/>
  <c r="B1929" i="4"/>
  <c r="C1929" i="4" s="1"/>
  <c r="K1928" i="4"/>
  <c r="B1928" i="4"/>
  <c r="C1928" i="4" s="1"/>
  <c r="K1927" i="4"/>
  <c r="B1927" i="4"/>
  <c r="C1927" i="4" s="1"/>
  <c r="K1926" i="4"/>
  <c r="B1926" i="4"/>
  <c r="C1926" i="4" s="1"/>
  <c r="K1925" i="4"/>
  <c r="B1925" i="4"/>
  <c r="C1925" i="4" s="1"/>
  <c r="K1924" i="4"/>
  <c r="B1924" i="4"/>
  <c r="C1924" i="4" s="1"/>
  <c r="K1923" i="4"/>
  <c r="B1923" i="4"/>
  <c r="C1923" i="4" s="1"/>
  <c r="K1922" i="4"/>
  <c r="B1922" i="4"/>
  <c r="C1922" i="4" s="1"/>
  <c r="K1921" i="4"/>
  <c r="B1921" i="4"/>
  <c r="C1921" i="4" s="1"/>
  <c r="K1920" i="4"/>
  <c r="B1920" i="4"/>
  <c r="C1920" i="4" s="1"/>
  <c r="K1919" i="4"/>
  <c r="B1919" i="4"/>
  <c r="C1919" i="4" s="1"/>
  <c r="K1918" i="4"/>
  <c r="B1918" i="4"/>
  <c r="C1918" i="4" s="1"/>
  <c r="K1917" i="4"/>
  <c r="B1917" i="4"/>
  <c r="C1917" i="4" s="1"/>
  <c r="K1916" i="4"/>
  <c r="B1916" i="4"/>
  <c r="C1916" i="4" s="1"/>
  <c r="K1915" i="4"/>
  <c r="B1915" i="4"/>
  <c r="C1915" i="4" s="1"/>
  <c r="K1914" i="4"/>
  <c r="B1914" i="4"/>
  <c r="C1914" i="4" s="1"/>
  <c r="K1913" i="4"/>
  <c r="B1913" i="4"/>
  <c r="C1913" i="4" s="1"/>
  <c r="K1912" i="4"/>
  <c r="B1912" i="4"/>
  <c r="C1912" i="4" s="1"/>
  <c r="K1911" i="4"/>
  <c r="B1911" i="4"/>
  <c r="C1911" i="4" s="1"/>
  <c r="K1910" i="4"/>
  <c r="B1910" i="4"/>
  <c r="C1910" i="4" s="1"/>
  <c r="K1909" i="4"/>
  <c r="B1909" i="4"/>
  <c r="C1909" i="4" s="1"/>
  <c r="K1908" i="4"/>
  <c r="C1908" i="4"/>
  <c r="B1908" i="4"/>
  <c r="K1907" i="4"/>
  <c r="B1907" i="4"/>
  <c r="C1907" i="4" s="1"/>
  <c r="K1906" i="4"/>
  <c r="B1906" i="4"/>
  <c r="C1906" i="4" s="1"/>
  <c r="K1905" i="4"/>
  <c r="B1905" i="4"/>
  <c r="C1905" i="4" s="1"/>
  <c r="K1904" i="4"/>
  <c r="B1904" i="4"/>
  <c r="C1904" i="4" s="1"/>
  <c r="K1903" i="4"/>
  <c r="B1903" i="4"/>
  <c r="C1903" i="4" s="1"/>
  <c r="K1902" i="4"/>
  <c r="B1902" i="4"/>
  <c r="C1902" i="4" s="1"/>
  <c r="K1901" i="4"/>
  <c r="B1901" i="4"/>
  <c r="C1901" i="4" s="1"/>
  <c r="K1900" i="4"/>
  <c r="B1900" i="4"/>
  <c r="C1900" i="4" s="1"/>
  <c r="K1899" i="4"/>
  <c r="B1899" i="4"/>
  <c r="C1899" i="4" s="1"/>
  <c r="K1898" i="4"/>
  <c r="B1898" i="4"/>
  <c r="C1898" i="4" s="1"/>
  <c r="K1897" i="4"/>
  <c r="B1897" i="4"/>
  <c r="C1897" i="4" s="1"/>
  <c r="K1896" i="4"/>
  <c r="B1896" i="4"/>
  <c r="C1896" i="4" s="1"/>
  <c r="K1895" i="4"/>
  <c r="B1895" i="4"/>
  <c r="C1895" i="4" s="1"/>
  <c r="K1894" i="4"/>
  <c r="B1894" i="4"/>
  <c r="C1894" i="4" s="1"/>
  <c r="K1893" i="4"/>
  <c r="B1893" i="4"/>
  <c r="C1893" i="4" s="1"/>
  <c r="K1892" i="4"/>
  <c r="B1892" i="4"/>
  <c r="C1892" i="4" s="1"/>
  <c r="K1891" i="4"/>
  <c r="B1891" i="4"/>
  <c r="C1891" i="4" s="1"/>
  <c r="K1890" i="4"/>
  <c r="B1890" i="4"/>
  <c r="C1890" i="4" s="1"/>
  <c r="K1889" i="4"/>
  <c r="B1889" i="4"/>
  <c r="C1889" i="4" s="1"/>
  <c r="K1888" i="4"/>
  <c r="B1888" i="4"/>
  <c r="C1888" i="4" s="1"/>
  <c r="K1887" i="4"/>
  <c r="B1887" i="4"/>
  <c r="C1887" i="4" s="1"/>
  <c r="K1886" i="4"/>
  <c r="B1886" i="4"/>
  <c r="C1886" i="4" s="1"/>
  <c r="K1885" i="4"/>
  <c r="B1885" i="4"/>
  <c r="C1885" i="4" s="1"/>
  <c r="K1884" i="4"/>
  <c r="B1884" i="4"/>
  <c r="C1884" i="4" s="1"/>
  <c r="K1883" i="4"/>
  <c r="B1883" i="4"/>
  <c r="C1883" i="4" s="1"/>
  <c r="K1882" i="4"/>
  <c r="B1882" i="4"/>
  <c r="C1882" i="4" s="1"/>
  <c r="K1881" i="4"/>
  <c r="B1881" i="4"/>
  <c r="C1881" i="4" s="1"/>
  <c r="K1880" i="4"/>
  <c r="B1880" i="4"/>
  <c r="C1880" i="4" s="1"/>
  <c r="K1879" i="4"/>
  <c r="B1879" i="4"/>
  <c r="C1879" i="4" s="1"/>
  <c r="K1878" i="4"/>
  <c r="B1878" i="4"/>
  <c r="C1878" i="4" s="1"/>
  <c r="K1877" i="4"/>
  <c r="B1877" i="4"/>
  <c r="C1877" i="4" s="1"/>
  <c r="K1876" i="4"/>
  <c r="B1876" i="4"/>
  <c r="C1876" i="4" s="1"/>
  <c r="K1875" i="4"/>
  <c r="B1875" i="4"/>
  <c r="C1875" i="4" s="1"/>
  <c r="K1874" i="4"/>
  <c r="B1874" i="4"/>
  <c r="C1874" i="4" s="1"/>
  <c r="K1873" i="4"/>
  <c r="B1873" i="4"/>
  <c r="C1873" i="4" s="1"/>
  <c r="K1872" i="4"/>
  <c r="B1872" i="4"/>
  <c r="C1872" i="4" s="1"/>
  <c r="K1871" i="4"/>
  <c r="B1871" i="4"/>
  <c r="C1871" i="4" s="1"/>
  <c r="K1870" i="4"/>
  <c r="B1870" i="4"/>
  <c r="C1870" i="4" s="1"/>
  <c r="K1869" i="4"/>
  <c r="B1869" i="4"/>
  <c r="C1869" i="4" s="1"/>
  <c r="K1868" i="4"/>
  <c r="B1868" i="4"/>
  <c r="C1868" i="4" s="1"/>
  <c r="K1867" i="4"/>
  <c r="B1867" i="4"/>
  <c r="C1867" i="4" s="1"/>
  <c r="K1866" i="4"/>
  <c r="B1866" i="4"/>
  <c r="C1866" i="4" s="1"/>
  <c r="K1865" i="4"/>
  <c r="B1865" i="4"/>
  <c r="C1865" i="4" s="1"/>
  <c r="K1864" i="4"/>
  <c r="B1864" i="4"/>
  <c r="C1864" i="4" s="1"/>
  <c r="K1863" i="4"/>
  <c r="B1863" i="4"/>
  <c r="C1863" i="4" s="1"/>
  <c r="K1862" i="4"/>
  <c r="B1862" i="4"/>
  <c r="C1862" i="4" s="1"/>
  <c r="K1861" i="4"/>
  <c r="B1861" i="4"/>
  <c r="C1861" i="4" s="1"/>
  <c r="K1860" i="4"/>
  <c r="B1860" i="4"/>
  <c r="C1860" i="4" s="1"/>
  <c r="K1859" i="4"/>
  <c r="B1859" i="4"/>
  <c r="C1859" i="4" s="1"/>
  <c r="K1858" i="4"/>
  <c r="B1858" i="4"/>
  <c r="C1858" i="4" s="1"/>
  <c r="K1857" i="4"/>
  <c r="B1857" i="4"/>
  <c r="C1857" i="4" s="1"/>
  <c r="K1856" i="4"/>
  <c r="B1856" i="4"/>
  <c r="C1856" i="4" s="1"/>
  <c r="K1855" i="4"/>
  <c r="B1855" i="4"/>
  <c r="C1855" i="4" s="1"/>
  <c r="K1854" i="4"/>
  <c r="B1854" i="4"/>
  <c r="C1854" i="4" s="1"/>
  <c r="K1853" i="4"/>
  <c r="B1853" i="4"/>
  <c r="C1853" i="4" s="1"/>
  <c r="K1852" i="4"/>
  <c r="B1852" i="4"/>
  <c r="C1852" i="4" s="1"/>
  <c r="K1851" i="4"/>
  <c r="B1851" i="4"/>
  <c r="C1851" i="4" s="1"/>
  <c r="K1850" i="4"/>
  <c r="B1850" i="4"/>
  <c r="C1850" i="4" s="1"/>
  <c r="K1849" i="4"/>
  <c r="B1849" i="4"/>
  <c r="C1849" i="4" s="1"/>
  <c r="K1848" i="4"/>
  <c r="B1848" i="4"/>
  <c r="C1848" i="4" s="1"/>
  <c r="K1847" i="4"/>
  <c r="B1847" i="4"/>
  <c r="C1847" i="4" s="1"/>
  <c r="K1846" i="4"/>
  <c r="B1846" i="4"/>
  <c r="C1846" i="4" s="1"/>
  <c r="K1845" i="4"/>
  <c r="B1845" i="4"/>
  <c r="C1845" i="4" s="1"/>
  <c r="K1844" i="4"/>
  <c r="B1844" i="4"/>
  <c r="C1844" i="4" s="1"/>
  <c r="K1843" i="4"/>
  <c r="B1843" i="4"/>
  <c r="C1843" i="4" s="1"/>
  <c r="K1842" i="4"/>
  <c r="B1842" i="4"/>
  <c r="C1842" i="4" s="1"/>
  <c r="K1841" i="4"/>
  <c r="B1841" i="4"/>
  <c r="C1841" i="4" s="1"/>
  <c r="K1840" i="4"/>
  <c r="B1840" i="4"/>
  <c r="C1840" i="4" s="1"/>
  <c r="K1839" i="4"/>
  <c r="B1839" i="4"/>
  <c r="C1839" i="4" s="1"/>
  <c r="K1838" i="4"/>
  <c r="B1838" i="4"/>
  <c r="C1838" i="4" s="1"/>
  <c r="K1837" i="4"/>
  <c r="B1837" i="4"/>
  <c r="C1837" i="4" s="1"/>
  <c r="K1836" i="4"/>
  <c r="B1836" i="4"/>
  <c r="C1836" i="4" s="1"/>
  <c r="K1835" i="4"/>
  <c r="B1835" i="4"/>
  <c r="C1835" i="4" s="1"/>
  <c r="K1834" i="4"/>
  <c r="B1834" i="4"/>
  <c r="C1834" i="4" s="1"/>
  <c r="K1833" i="4"/>
  <c r="B1833" i="4"/>
  <c r="C1833" i="4" s="1"/>
  <c r="K1832" i="4"/>
  <c r="B1832" i="4"/>
  <c r="C1832" i="4" s="1"/>
  <c r="K1831" i="4"/>
  <c r="B1831" i="4"/>
  <c r="C1831" i="4" s="1"/>
  <c r="K1830" i="4"/>
  <c r="B1830" i="4"/>
  <c r="C1830" i="4" s="1"/>
  <c r="K1829" i="4"/>
  <c r="B1829" i="4"/>
  <c r="C1829" i="4" s="1"/>
  <c r="K1828" i="4"/>
  <c r="B1828" i="4"/>
  <c r="C1828" i="4" s="1"/>
  <c r="K1827" i="4"/>
  <c r="B1827" i="4"/>
  <c r="C1827" i="4" s="1"/>
  <c r="K1826" i="4"/>
  <c r="B1826" i="4"/>
  <c r="C1826" i="4" s="1"/>
  <c r="K1825" i="4"/>
  <c r="B1825" i="4"/>
  <c r="C1825" i="4" s="1"/>
  <c r="K1824" i="4"/>
  <c r="B1824" i="4"/>
  <c r="C1824" i="4" s="1"/>
  <c r="K1823" i="4"/>
  <c r="B1823" i="4"/>
  <c r="C1823" i="4" s="1"/>
  <c r="K1822" i="4"/>
  <c r="B1822" i="4"/>
  <c r="C1822" i="4" s="1"/>
  <c r="K1821" i="4"/>
  <c r="B1821" i="4"/>
  <c r="C1821" i="4" s="1"/>
  <c r="K1820" i="4"/>
  <c r="B1820" i="4"/>
  <c r="C1820" i="4" s="1"/>
  <c r="K1819" i="4"/>
  <c r="B1819" i="4"/>
  <c r="C1819" i="4" s="1"/>
  <c r="K1818" i="4"/>
  <c r="C1818" i="4"/>
  <c r="B1818" i="4"/>
  <c r="K1817" i="4"/>
  <c r="B1817" i="4"/>
  <c r="C1817" i="4" s="1"/>
  <c r="K1816" i="4"/>
  <c r="B1816" i="4"/>
  <c r="C1816" i="4" s="1"/>
  <c r="K1815" i="4"/>
  <c r="B1815" i="4"/>
  <c r="C1815" i="4" s="1"/>
  <c r="K1814" i="4"/>
  <c r="B1814" i="4"/>
  <c r="C1814" i="4" s="1"/>
  <c r="K1813" i="4"/>
  <c r="B1813" i="4"/>
  <c r="C1813" i="4" s="1"/>
  <c r="K1812" i="4"/>
  <c r="B1812" i="4"/>
  <c r="C1812" i="4" s="1"/>
  <c r="K1811" i="4"/>
  <c r="B1811" i="4"/>
  <c r="C1811" i="4" s="1"/>
  <c r="K1810" i="4"/>
  <c r="B1810" i="4"/>
  <c r="C1810" i="4" s="1"/>
  <c r="K1809" i="4"/>
  <c r="B1809" i="4"/>
  <c r="C1809" i="4" s="1"/>
  <c r="K1808" i="4"/>
  <c r="B1808" i="4"/>
  <c r="C1808" i="4" s="1"/>
  <c r="K1807" i="4"/>
  <c r="B1807" i="4"/>
  <c r="C1807" i="4" s="1"/>
  <c r="K1806" i="4"/>
  <c r="B1806" i="4"/>
  <c r="C1806" i="4" s="1"/>
  <c r="K1805" i="4"/>
  <c r="B1805" i="4"/>
  <c r="C1805" i="4" s="1"/>
  <c r="K1804" i="4"/>
  <c r="B1804" i="4"/>
  <c r="C1804" i="4" s="1"/>
  <c r="K1803" i="4"/>
  <c r="B1803" i="4"/>
  <c r="C1803" i="4" s="1"/>
  <c r="K1802" i="4"/>
  <c r="B1802" i="4"/>
  <c r="C1802" i="4" s="1"/>
  <c r="K1801" i="4"/>
  <c r="B1801" i="4"/>
  <c r="C1801" i="4" s="1"/>
  <c r="K1800" i="4"/>
  <c r="B1800" i="4"/>
  <c r="C1800" i="4" s="1"/>
  <c r="K1799" i="4"/>
  <c r="B1799" i="4"/>
  <c r="C1799" i="4" s="1"/>
  <c r="K1798" i="4"/>
  <c r="B1798" i="4"/>
  <c r="C1798" i="4" s="1"/>
  <c r="K1797" i="4"/>
  <c r="B1797" i="4"/>
  <c r="C1797" i="4" s="1"/>
  <c r="K1796" i="4"/>
  <c r="B1796" i="4"/>
  <c r="C1796" i="4" s="1"/>
  <c r="K1795" i="4"/>
  <c r="B1795" i="4"/>
  <c r="C1795" i="4" s="1"/>
  <c r="K1794" i="4"/>
  <c r="B1794" i="4"/>
  <c r="C1794" i="4" s="1"/>
  <c r="K1793" i="4"/>
  <c r="B1793" i="4"/>
  <c r="C1793" i="4" s="1"/>
  <c r="K1792" i="4"/>
  <c r="B1792" i="4"/>
  <c r="C1792" i="4" s="1"/>
  <c r="K1791" i="4"/>
  <c r="B1791" i="4"/>
  <c r="C1791" i="4" s="1"/>
  <c r="K1790" i="4"/>
  <c r="B1790" i="4"/>
  <c r="C1790" i="4" s="1"/>
  <c r="K1789" i="4"/>
  <c r="B1789" i="4"/>
  <c r="C1789" i="4" s="1"/>
  <c r="K1788" i="4"/>
  <c r="B1788" i="4"/>
  <c r="C1788" i="4" s="1"/>
  <c r="K1787" i="4"/>
  <c r="B1787" i="4"/>
  <c r="C1787" i="4" s="1"/>
  <c r="K1786" i="4"/>
  <c r="B1786" i="4"/>
  <c r="C1786" i="4" s="1"/>
  <c r="K1785" i="4"/>
  <c r="B1785" i="4"/>
  <c r="C1785" i="4" s="1"/>
  <c r="K1784" i="4"/>
  <c r="B1784" i="4"/>
  <c r="C1784" i="4" s="1"/>
  <c r="K1783" i="4"/>
  <c r="B1783" i="4"/>
  <c r="C1783" i="4" s="1"/>
  <c r="K1782" i="4"/>
  <c r="B1782" i="4"/>
  <c r="C1782" i="4" s="1"/>
  <c r="K1781" i="4"/>
  <c r="B1781" i="4"/>
  <c r="C1781" i="4" s="1"/>
  <c r="K1780" i="4"/>
  <c r="B1780" i="4"/>
  <c r="C1780" i="4" s="1"/>
  <c r="K1779" i="4"/>
  <c r="B1779" i="4"/>
  <c r="C1779" i="4" s="1"/>
  <c r="K1778" i="4"/>
  <c r="B1778" i="4"/>
  <c r="C1778" i="4" s="1"/>
  <c r="K1777" i="4"/>
  <c r="B1777" i="4"/>
  <c r="C1777" i="4" s="1"/>
  <c r="K1776" i="4"/>
  <c r="B1776" i="4"/>
  <c r="C1776" i="4" s="1"/>
  <c r="K1775" i="4"/>
  <c r="B1775" i="4"/>
  <c r="C1775" i="4" s="1"/>
  <c r="K1774" i="4"/>
  <c r="B1774" i="4"/>
  <c r="C1774" i="4" s="1"/>
  <c r="K1773" i="4"/>
  <c r="B1773" i="4"/>
  <c r="C1773" i="4" s="1"/>
  <c r="K1772" i="4"/>
  <c r="B1772" i="4"/>
  <c r="C1772" i="4" s="1"/>
  <c r="K1771" i="4"/>
  <c r="B1771" i="4"/>
  <c r="C1771" i="4" s="1"/>
  <c r="K1770" i="4"/>
  <c r="B1770" i="4"/>
  <c r="C1770" i="4" s="1"/>
  <c r="K1769" i="4"/>
  <c r="B1769" i="4"/>
  <c r="C1769" i="4" s="1"/>
  <c r="K1768" i="4"/>
  <c r="B1768" i="4"/>
  <c r="C1768" i="4" s="1"/>
  <c r="K1767" i="4"/>
  <c r="B1767" i="4"/>
  <c r="C1767" i="4" s="1"/>
  <c r="K1766" i="4"/>
  <c r="B1766" i="4"/>
  <c r="C1766" i="4" s="1"/>
  <c r="K1765" i="4"/>
  <c r="B1765" i="4"/>
  <c r="C1765" i="4" s="1"/>
  <c r="K1764" i="4"/>
  <c r="B1764" i="4"/>
  <c r="C1764" i="4" s="1"/>
  <c r="K1763" i="4"/>
  <c r="B1763" i="4"/>
  <c r="C1763" i="4" s="1"/>
  <c r="K1762" i="4"/>
  <c r="B1762" i="4"/>
  <c r="C1762" i="4" s="1"/>
  <c r="K1761" i="4"/>
  <c r="B1761" i="4"/>
  <c r="C1761" i="4" s="1"/>
  <c r="K1760" i="4"/>
  <c r="B1760" i="4"/>
  <c r="C1760" i="4" s="1"/>
  <c r="K1759" i="4"/>
  <c r="B1759" i="4"/>
  <c r="C1759" i="4" s="1"/>
  <c r="K1758" i="4"/>
  <c r="B1758" i="4"/>
  <c r="C1758" i="4" s="1"/>
  <c r="K1757" i="4"/>
  <c r="B1757" i="4"/>
  <c r="C1757" i="4" s="1"/>
  <c r="K1756" i="4"/>
  <c r="B1756" i="4"/>
  <c r="C1756" i="4" s="1"/>
  <c r="K1755" i="4"/>
  <c r="B1755" i="4"/>
  <c r="C1755" i="4" s="1"/>
  <c r="K1754" i="4"/>
  <c r="B1754" i="4"/>
  <c r="C1754" i="4" s="1"/>
  <c r="K1753" i="4"/>
  <c r="B1753" i="4"/>
  <c r="C1753" i="4" s="1"/>
  <c r="K1752" i="4"/>
  <c r="B1752" i="4"/>
  <c r="C1752" i="4" s="1"/>
  <c r="K1751" i="4"/>
  <c r="C1751" i="4"/>
  <c r="B1751" i="4"/>
  <c r="K1750" i="4"/>
  <c r="B1750" i="4"/>
  <c r="C1750" i="4" s="1"/>
  <c r="K1749" i="4"/>
  <c r="B1749" i="4"/>
  <c r="C1749" i="4" s="1"/>
  <c r="K1748" i="4"/>
  <c r="B1748" i="4"/>
  <c r="C1748" i="4" s="1"/>
  <c r="K1747" i="4"/>
  <c r="B1747" i="4"/>
  <c r="C1747" i="4" s="1"/>
  <c r="K1746" i="4"/>
  <c r="B1746" i="4"/>
  <c r="C1746" i="4" s="1"/>
  <c r="K1745" i="4"/>
  <c r="B1745" i="4"/>
  <c r="C1745" i="4" s="1"/>
  <c r="K1744" i="4"/>
  <c r="B1744" i="4"/>
  <c r="C1744" i="4" s="1"/>
  <c r="K1743" i="4"/>
  <c r="B1743" i="4"/>
  <c r="C1743" i="4" s="1"/>
  <c r="K1742" i="4"/>
  <c r="B1742" i="4"/>
  <c r="C1742" i="4" s="1"/>
  <c r="K1741" i="4"/>
  <c r="B1741" i="4"/>
  <c r="C1741" i="4" s="1"/>
  <c r="K1740" i="4"/>
  <c r="B1740" i="4"/>
  <c r="C1740" i="4" s="1"/>
  <c r="K1739" i="4"/>
  <c r="B1739" i="4"/>
  <c r="C1739" i="4" s="1"/>
  <c r="K1738" i="4"/>
  <c r="B1738" i="4"/>
  <c r="C1738" i="4" s="1"/>
  <c r="K1737" i="4"/>
  <c r="B1737" i="4"/>
  <c r="C1737" i="4" s="1"/>
  <c r="K1736" i="4"/>
  <c r="B1736" i="4"/>
  <c r="C1736" i="4" s="1"/>
  <c r="K1735" i="4"/>
  <c r="B1735" i="4"/>
  <c r="C1735" i="4" s="1"/>
  <c r="K1734" i="4"/>
  <c r="B1734" i="4"/>
  <c r="C1734" i="4" s="1"/>
  <c r="K1733" i="4"/>
  <c r="B1733" i="4"/>
  <c r="C1733" i="4" s="1"/>
  <c r="K1732" i="4"/>
  <c r="B1732" i="4"/>
  <c r="C1732" i="4" s="1"/>
  <c r="K1731" i="4"/>
  <c r="B1731" i="4"/>
  <c r="C1731" i="4" s="1"/>
  <c r="K1730" i="4"/>
  <c r="B1730" i="4"/>
  <c r="C1730" i="4" s="1"/>
  <c r="K1729" i="4"/>
  <c r="B1729" i="4"/>
  <c r="C1729" i="4" s="1"/>
  <c r="K1728" i="4"/>
  <c r="B1728" i="4"/>
  <c r="C1728" i="4" s="1"/>
  <c r="K1727" i="4"/>
  <c r="B1727" i="4"/>
  <c r="C1727" i="4" s="1"/>
  <c r="K1726" i="4"/>
  <c r="B1726" i="4"/>
  <c r="C1726" i="4" s="1"/>
  <c r="K1725" i="4"/>
  <c r="B1725" i="4"/>
  <c r="C1725" i="4" s="1"/>
  <c r="K1724" i="4"/>
  <c r="B1724" i="4"/>
  <c r="C1724" i="4" s="1"/>
  <c r="K1723" i="4"/>
  <c r="B1723" i="4"/>
  <c r="C1723" i="4" s="1"/>
  <c r="K1722" i="4"/>
  <c r="B1722" i="4"/>
  <c r="C1722" i="4" s="1"/>
  <c r="K1721" i="4"/>
  <c r="B1721" i="4"/>
  <c r="C1721" i="4" s="1"/>
  <c r="K1720" i="4"/>
  <c r="B1720" i="4"/>
  <c r="C1720" i="4" s="1"/>
  <c r="K1719" i="4"/>
  <c r="B1719" i="4"/>
  <c r="C1719" i="4" s="1"/>
  <c r="K1718" i="4"/>
  <c r="B1718" i="4"/>
  <c r="C1718" i="4" s="1"/>
  <c r="K1717" i="4"/>
  <c r="B1717" i="4"/>
  <c r="C1717" i="4" s="1"/>
  <c r="K1716" i="4"/>
  <c r="B1716" i="4"/>
  <c r="C1716" i="4" s="1"/>
  <c r="K1715" i="4"/>
  <c r="B1715" i="4"/>
  <c r="C1715" i="4" s="1"/>
  <c r="K1714" i="4"/>
  <c r="B1714" i="4"/>
  <c r="C1714" i="4" s="1"/>
  <c r="K1713" i="4"/>
  <c r="B1713" i="4"/>
  <c r="C1713" i="4" s="1"/>
  <c r="K1712" i="4"/>
  <c r="B1712" i="4"/>
  <c r="C1712" i="4" s="1"/>
  <c r="K1711" i="4"/>
  <c r="B1711" i="4"/>
  <c r="C1711" i="4" s="1"/>
  <c r="K1710" i="4"/>
  <c r="C1710" i="4"/>
  <c r="B1710" i="4"/>
  <c r="K1709" i="4"/>
  <c r="B1709" i="4"/>
  <c r="C1709" i="4" s="1"/>
  <c r="K1708" i="4"/>
  <c r="B1708" i="4"/>
  <c r="C1708" i="4" s="1"/>
  <c r="K1707" i="4"/>
  <c r="B1707" i="4"/>
  <c r="C1707" i="4" s="1"/>
  <c r="K1706" i="4"/>
  <c r="B1706" i="4"/>
  <c r="C1706" i="4" s="1"/>
  <c r="K1705" i="4"/>
  <c r="B1705" i="4"/>
  <c r="C1705" i="4" s="1"/>
  <c r="K1704" i="4"/>
  <c r="B1704" i="4"/>
  <c r="C1704" i="4" s="1"/>
  <c r="K1703" i="4"/>
  <c r="B1703" i="4"/>
  <c r="C1703" i="4" s="1"/>
  <c r="K1702" i="4"/>
  <c r="B1702" i="4"/>
  <c r="C1702" i="4" s="1"/>
  <c r="K1701" i="4"/>
  <c r="B1701" i="4"/>
  <c r="C1701" i="4" s="1"/>
  <c r="K1700" i="4"/>
  <c r="B1700" i="4"/>
  <c r="C1700" i="4" s="1"/>
  <c r="K1699" i="4"/>
  <c r="B1699" i="4"/>
  <c r="C1699" i="4" s="1"/>
  <c r="K1698" i="4"/>
  <c r="B1698" i="4"/>
  <c r="C1698" i="4" s="1"/>
  <c r="K1697" i="4"/>
  <c r="B1697" i="4"/>
  <c r="C1697" i="4" s="1"/>
  <c r="K1696" i="4"/>
  <c r="B1696" i="4"/>
  <c r="C1696" i="4" s="1"/>
  <c r="K1695" i="4"/>
  <c r="B1695" i="4"/>
  <c r="C1695" i="4" s="1"/>
  <c r="K1694" i="4"/>
  <c r="B1694" i="4"/>
  <c r="C1694" i="4" s="1"/>
  <c r="K1693" i="4"/>
  <c r="B1693" i="4"/>
  <c r="C1693" i="4" s="1"/>
  <c r="K1692" i="4"/>
  <c r="B1692" i="4"/>
  <c r="C1692" i="4" s="1"/>
  <c r="K1691" i="4"/>
  <c r="B1691" i="4"/>
  <c r="C1691" i="4" s="1"/>
  <c r="K1690" i="4"/>
  <c r="B1690" i="4"/>
  <c r="C1690" i="4" s="1"/>
  <c r="K1689" i="4"/>
  <c r="B1689" i="4"/>
  <c r="C1689" i="4" s="1"/>
  <c r="K1688" i="4"/>
  <c r="B1688" i="4"/>
  <c r="C1688" i="4" s="1"/>
  <c r="K1687" i="4"/>
  <c r="B1687" i="4"/>
  <c r="C1687" i="4" s="1"/>
  <c r="K1686" i="4"/>
  <c r="B1686" i="4"/>
  <c r="C1686" i="4" s="1"/>
  <c r="K1685" i="4"/>
  <c r="B1685" i="4"/>
  <c r="C1685" i="4" s="1"/>
  <c r="K1684" i="4"/>
  <c r="B1684" i="4"/>
  <c r="C1684" i="4" s="1"/>
  <c r="K1683" i="4"/>
  <c r="B1683" i="4"/>
  <c r="C1683" i="4" s="1"/>
  <c r="K1682" i="4"/>
  <c r="B1682" i="4"/>
  <c r="C1682" i="4" s="1"/>
  <c r="K1681" i="4"/>
  <c r="B1681" i="4"/>
  <c r="C1681" i="4" s="1"/>
  <c r="K1680" i="4"/>
  <c r="B1680" i="4"/>
  <c r="C1680" i="4" s="1"/>
  <c r="K1679" i="4"/>
  <c r="B1679" i="4"/>
  <c r="C1679" i="4" s="1"/>
  <c r="K1678" i="4"/>
  <c r="B1678" i="4"/>
  <c r="C1678" i="4" s="1"/>
  <c r="K1677" i="4"/>
  <c r="B1677" i="4"/>
  <c r="C1677" i="4" s="1"/>
  <c r="K1676" i="4"/>
  <c r="B1676" i="4"/>
  <c r="C1676" i="4" s="1"/>
  <c r="K1675" i="4"/>
  <c r="B1675" i="4"/>
  <c r="C1675" i="4" s="1"/>
  <c r="K1674" i="4"/>
  <c r="B1674" i="4"/>
  <c r="C1674" i="4" s="1"/>
  <c r="K1673" i="4"/>
  <c r="B1673" i="4"/>
  <c r="C1673" i="4" s="1"/>
  <c r="K1672" i="4"/>
  <c r="B1672" i="4"/>
  <c r="C1672" i="4" s="1"/>
  <c r="K1671" i="4"/>
  <c r="B1671" i="4"/>
  <c r="C1671" i="4" s="1"/>
  <c r="K1670" i="4"/>
  <c r="B1670" i="4"/>
  <c r="C1670" i="4" s="1"/>
  <c r="K1669" i="4"/>
  <c r="B1669" i="4"/>
  <c r="C1669" i="4" s="1"/>
  <c r="K1668" i="4"/>
  <c r="B1668" i="4"/>
  <c r="C1668" i="4" s="1"/>
  <c r="K1667" i="4"/>
  <c r="B1667" i="4"/>
  <c r="C1667" i="4" s="1"/>
  <c r="K1666" i="4"/>
  <c r="B1666" i="4"/>
  <c r="C1666" i="4" s="1"/>
  <c r="K1665" i="4"/>
  <c r="B1665" i="4"/>
  <c r="C1665" i="4" s="1"/>
  <c r="K1664" i="4"/>
  <c r="B1664" i="4"/>
  <c r="C1664" i="4" s="1"/>
  <c r="K1663" i="4"/>
  <c r="B1663" i="4"/>
  <c r="C1663" i="4" s="1"/>
  <c r="K1662" i="4"/>
  <c r="B1662" i="4"/>
  <c r="C1662" i="4" s="1"/>
  <c r="K1661" i="4"/>
  <c r="B1661" i="4"/>
  <c r="C1661" i="4" s="1"/>
  <c r="K1660" i="4"/>
  <c r="B1660" i="4"/>
  <c r="C1660" i="4" s="1"/>
  <c r="K1659" i="4"/>
  <c r="B1659" i="4"/>
  <c r="C1659" i="4" s="1"/>
  <c r="K1658" i="4"/>
  <c r="B1658" i="4"/>
  <c r="C1658" i="4" s="1"/>
  <c r="K1657" i="4"/>
  <c r="B1657" i="4"/>
  <c r="C1657" i="4" s="1"/>
  <c r="K1656" i="4"/>
  <c r="B1656" i="4"/>
  <c r="C1656" i="4" s="1"/>
  <c r="K1655" i="4"/>
  <c r="B1655" i="4"/>
  <c r="C1655" i="4" s="1"/>
  <c r="K1654" i="4"/>
  <c r="B1654" i="4"/>
  <c r="C1654" i="4" s="1"/>
  <c r="K1653" i="4"/>
  <c r="B1653" i="4"/>
  <c r="C1653" i="4" s="1"/>
  <c r="K1652" i="4"/>
  <c r="B1652" i="4"/>
  <c r="C1652" i="4" s="1"/>
  <c r="K1651" i="4"/>
  <c r="B1651" i="4"/>
  <c r="C1651" i="4" s="1"/>
  <c r="K1650" i="4"/>
  <c r="B1650" i="4"/>
  <c r="C1650" i="4" s="1"/>
  <c r="K1649" i="4"/>
  <c r="B1649" i="4"/>
  <c r="C1649" i="4" s="1"/>
  <c r="K1648" i="4"/>
  <c r="B1648" i="4"/>
  <c r="C1648" i="4" s="1"/>
  <c r="K1647" i="4"/>
  <c r="B1647" i="4"/>
  <c r="C1647" i="4" s="1"/>
  <c r="K1646" i="4"/>
  <c r="B1646" i="4"/>
  <c r="C1646" i="4" s="1"/>
  <c r="K1645" i="4"/>
  <c r="B1645" i="4"/>
  <c r="C1645" i="4" s="1"/>
  <c r="K1644" i="4"/>
  <c r="B1644" i="4"/>
  <c r="C1644" i="4" s="1"/>
  <c r="K1643" i="4"/>
  <c r="B1643" i="4"/>
  <c r="C1643" i="4" s="1"/>
  <c r="K1642" i="4"/>
  <c r="B1642" i="4"/>
  <c r="C1642" i="4" s="1"/>
  <c r="K1641" i="4"/>
  <c r="B1641" i="4"/>
  <c r="C1641" i="4" s="1"/>
  <c r="K1640" i="4"/>
  <c r="B1640" i="4"/>
  <c r="C1640" i="4" s="1"/>
  <c r="K1639" i="4"/>
  <c r="B1639" i="4"/>
  <c r="C1639" i="4" s="1"/>
  <c r="K1638" i="4"/>
  <c r="B1638" i="4"/>
  <c r="C1638" i="4" s="1"/>
  <c r="K1637" i="4"/>
  <c r="B1637" i="4"/>
  <c r="C1637" i="4" s="1"/>
  <c r="K1636" i="4"/>
  <c r="B1636" i="4"/>
  <c r="C1636" i="4" s="1"/>
  <c r="K1635" i="4"/>
  <c r="B1635" i="4"/>
  <c r="C1635" i="4" s="1"/>
  <c r="K1634" i="4"/>
  <c r="B1634" i="4"/>
  <c r="C1634" i="4" s="1"/>
  <c r="K1633" i="4"/>
  <c r="B1633" i="4"/>
  <c r="C1633" i="4" s="1"/>
  <c r="K1632" i="4"/>
  <c r="B1632" i="4"/>
  <c r="C1632" i="4" s="1"/>
  <c r="K1631" i="4"/>
  <c r="B1631" i="4"/>
  <c r="C1631" i="4" s="1"/>
  <c r="K1630" i="4"/>
  <c r="B1630" i="4"/>
  <c r="C1630" i="4" s="1"/>
  <c r="K1629" i="4"/>
  <c r="B1629" i="4"/>
  <c r="C1629" i="4" s="1"/>
  <c r="K1628" i="4"/>
  <c r="B1628" i="4"/>
  <c r="C1628" i="4" s="1"/>
  <c r="K1627" i="4"/>
  <c r="B1627" i="4"/>
  <c r="C1627" i="4" s="1"/>
  <c r="K1626" i="4"/>
  <c r="B1626" i="4"/>
  <c r="C1626" i="4" s="1"/>
  <c r="K1625" i="4"/>
  <c r="B1625" i="4"/>
  <c r="C1625" i="4" s="1"/>
  <c r="K1624" i="4"/>
  <c r="B1624" i="4"/>
  <c r="C1624" i="4" s="1"/>
  <c r="K1623" i="4"/>
  <c r="B1623" i="4"/>
  <c r="C1623" i="4" s="1"/>
  <c r="K1622" i="4"/>
  <c r="B1622" i="4"/>
  <c r="C1622" i="4" s="1"/>
  <c r="K1621" i="4"/>
  <c r="B1621" i="4"/>
  <c r="C1621" i="4" s="1"/>
  <c r="K1620" i="4"/>
  <c r="B1620" i="4"/>
  <c r="C1620" i="4" s="1"/>
  <c r="K1619" i="4"/>
  <c r="B1619" i="4"/>
  <c r="C1619" i="4" s="1"/>
  <c r="K1618" i="4"/>
  <c r="B1618" i="4"/>
  <c r="C1618" i="4" s="1"/>
  <c r="K1617" i="4"/>
  <c r="B1617" i="4"/>
  <c r="C1617" i="4" s="1"/>
  <c r="K1616" i="4"/>
  <c r="B1616" i="4"/>
  <c r="C1616" i="4" s="1"/>
  <c r="K1615" i="4"/>
  <c r="B1615" i="4"/>
  <c r="C1615" i="4" s="1"/>
  <c r="K1614" i="4"/>
  <c r="B1614" i="4"/>
  <c r="C1614" i="4" s="1"/>
  <c r="K1613" i="4"/>
  <c r="B1613" i="4"/>
  <c r="C1613" i="4" s="1"/>
  <c r="K1612" i="4"/>
  <c r="B1612" i="4"/>
  <c r="C1612" i="4" s="1"/>
  <c r="K1611" i="4"/>
  <c r="B1611" i="4"/>
  <c r="C1611" i="4" s="1"/>
  <c r="K1610" i="4"/>
  <c r="B1610" i="4"/>
  <c r="C1610" i="4" s="1"/>
  <c r="K1609" i="4"/>
  <c r="B1609" i="4"/>
  <c r="C1609" i="4" s="1"/>
  <c r="K1608" i="4"/>
  <c r="B1608" i="4"/>
  <c r="C1608" i="4" s="1"/>
  <c r="K1607" i="4"/>
  <c r="B1607" i="4"/>
  <c r="C1607" i="4" s="1"/>
  <c r="K1606" i="4"/>
  <c r="B1606" i="4"/>
  <c r="C1606" i="4" s="1"/>
  <c r="K1605" i="4"/>
  <c r="B1605" i="4"/>
  <c r="C1605" i="4" s="1"/>
  <c r="K1604" i="4"/>
  <c r="B1604" i="4"/>
  <c r="C1604" i="4" s="1"/>
  <c r="K1603" i="4"/>
  <c r="B1603" i="4"/>
  <c r="C1603" i="4" s="1"/>
  <c r="K1602" i="4"/>
  <c r="B1602" i="4"/>
  <c r="C1602" i="4" s="1"/>
  <c r="K1601" i="4"/>
  <c r="B1601" i="4"/>
  <c r="C1601" i="4" s="1"/>
  <c r="K1600" i="4"/>
  <c r="B1600" i="4"/>
  <c r="C1600" i="4" s="1"/>
  <c r="K1599" i="4"/>
  <c r="B1599" i="4"/>
  <c r="C1599" i="4" s="1"/>
  <c r="K1598" i="4"/>
  <c r="B1598" i="4"/>
  <c r="C1598" i="4" s="1"/>
  <c r="K1597" i="4"/>
  <c r="B1597" i="4"/>
  <c r="C1597" i="4" s="1"/>
  <c r="K1596" i="4"/>
  <c r="B1596" i="4"/>
  <c r="C1596" i="4" s="1"/>
  <c r="K1595" i="4"/>
  <c r="B1595" i="4"/>
  <c r="C1595" i="4" s="1"/>
  <c r="K1594" i="4"/>
  <c r="B1594" i="4"/>
  <c r="C1594" i="4" s="1"/>
  <c r="K1593" i="4"/>
  <c r="B1593" i="4"/>
  <c r="C1593" i="4" s="1"/>
  <c r="K1592" i="4"/>
  <c r="B1592" i="4"/>
  <c r="C1592" i="4" s="1"/>
  <c r="K1591" i="4"/>
  <c r="B1591" i="4"/>
  <c r="C1591" i="4" s="1"/>
  <c r="K1590" i="4"/>
  <c r="B1590" i="4"/>
  <c r="C1590" i="4" s="1"/>
  <c r="K1589" i="4"/>
  <c r="B1589" i="4"/>
  <c r="C1589" i="4" s="1"/>
  <c r="K1588" i="4"/>
  <c r="B1588" i="4"/>
  <c r="C1588" i="4" s="1"/>
  <c r="K1587" i="4"/>
  <c r="B1587" i="4"/>
  <c r="C1587" i="4" s="1"/>
  <c r="K1586" i="4"/>
  <c r="B1586" i="4"/>
  <c r="C1586" i="4" s="1"/>
  <c r="K1585" i="4"/>
  <c r="B1585" i="4"/>
  <c r="C1585" i="4" s="1"/>
  <c r="K1584" i="4"/>
  <c r="B1584" i="4"/>
  <c r="C1584" i="4" s="1"/>
  <c r="K1583" i="4"/>
  <c r="B1583" i="4"/>
  <c r="C1583" i="4" s="1"/>
  <c r="K1582" i="4"/>
  <c r="B1582" i="4"/>
  <c r="C1582" i="4" s="1"/>
  <c r="K1581" i="4"/>
  <c r="B1581" i="4"/>
  <c r="C1581" i="4" s="1"/>
  <c r="K1580" i="4"/>
  <c r="B1580" i="4"/>
  <c r="C1580" i="4" s="1"/>
  <c r="K1579" i="4"/>
  <c r="B1579" i="4"/>
  <c r="C1579" i="4" s="1"/>
  <c r="K1578" i="4"/>
  <c r="B1578" i="4"/>
  <c r="C1578" i="4" s="1"/>
  <c r="K1577" i="4"/>
  <c r="B1577" i="4"/>
  <c r="C1577" i="4" s="1"/>
  <c r="K1576" i="4"/>
  <c r="B1576" i="4"/>
  <c r="C1576" i="4" s="1"/>
  <c r="K1575" i="4"/>
  <c r="B1575" i="4"/>
  <c r="C1575" i="4" s="1"/>
  <c r="K1574" i="4"/>
  <c r="B1574" i="4"/>
  <c r="C1574" i="4" s="1"/>
  <c r="K1573" i="4"/>
  <c r="B1573" i="4"/>
  <c r="C1573" i="4" s="1"/>
  <c r="K1572" i="4"/>
  <c r="B1572" i="4"/>
  <c r="C1572" i="4" s="1"/>
  <c r="K1571" i="4"/>
  <c r="B1571" i="4"/>
  <c r="C1571" i="4" s="1"/>
  <c r="K1570" i="4"/>
  <c r="B1570" i="4"/>
  <c r="C1570" i="4" s="1"/>
  <c r="K1569" i="4"/>
  <c r="B1569" i="4"/>
  <c r="C1569" i="4" s="1"/>
  <c r="K1568" i="4"/>
  <c r="B1568" i="4"/>
  <c r="C1568" i="4" s="1"/>
  <c r="K1567" i="4"/>
  <c r="B1567" i="4"/>
  <c r="C1567" i="4" s="1"/>
  <c r="K1566" i="4"/>
  <c r="B1566" i="4"/>
  <c r="C1566" i="4" s="1"/>
  <c r="K1565" i="4"/>
  <c r="B1565" i="4"/>
  <c r="C1565" i="4" s="1"/>
  <c r="K1564" i="4"/>
  <c r="B1564" i="4"/>
  <c r="C1564" i="4" s="1"/>
  <c r="K1563" i="4"/>
  <c r="B1563" i="4"/>
  <c r="C1563" i="4" s="1"/>
  <c r="K1562" i="4"/>
  <c r="B1562" i="4"/>
  <c r="C1562" i="4" s="1"/>
  <c r="K1561" i="4"/>
  <c r="B1561" i="4"/>
  <c r="C1561" i="4" s="1"/>
  <c r="K1560" i="4"/>
  <c r="B1560" i="4"/>
  <c r="C1560" i="4" s="1"/>
  <c r="K1559" i="4"/>
  <c r="B1559" i="4"/>
  <c r="C1559" i="4" s="1"/>
  <c r="K1558" i="4"/>
  <c r="B1558" i="4"/>
  <c r="C1558" i="4" s="1"/>
  <c r="K1557" i="4"/>
  <c r="B1557" i="4"/>
  <c r="C1557" i="4" s="1"/>
  <c r="K1556" i="4"/>
  <c r="B1556" i="4"/>
  <c r="C1556" i="4" s="1"/>
  <c r="K1555" i="4"/>
  <c r="B1555" i="4"/>
  <c r="C1555" i="4" s="1"/>
  <c r="K1554" i="4"/>
  <c r="B1554" i="4"/>
  <c r="C1554" i="4" s="1"/>
  <c r="K1553" i="4"/>
  <c r="B1553" i="4"/>
  <c r="C1553" i="4" s="1"/>
  <c r="K1552" i="4"/>
  <c r="B1552" i="4"/>
  <c r="C1552" i="4" s="1"/>
  <c r="K1551" i="4"/>
  <c r="B1551" i="4"/>
  <c r="C1551" i="4" s="1"/>
  <c r="K1550" i="4"/>
  <c r="B1550" i="4"/>
  <c r="C1550" i="4" s="1"/>
  <c r="K1549" i="4"/>
  <c r="B1549" i="4"/>
  <c r="C1549" i="4" s="1"/>
  <c r="K1548" i="4"/>
  <c r="B1548" i="4"/>
  <c r="C1548" i="4" s="1"/>
  <c r="K1547" i="4"/>
  <c r="B1547" i="4"/>
  <c r="C1547" i="4" s="1"/>
  <c r="K1546" i="4"/>
  <c r="B1546" i="4"/>
  <c r="C1546" i="4" s="1"/>
  <c r="K1545" i="4"/>
  <c r="B1545" i="4"/>
  <c r="C1545" i="4" s="1"/>
  <c r="K1544" i="4"/>
  <c r="B1544" i="4"/>
  <c r="C1544" i="4" s="1"/>
  <c r="K1543" i="4"/>
  <c r="B1543" i="4"/>
  <c r="C1543" i="4" s="1"/>
  <c r="K1542" i="4"/>
  <c r="B1542" i="4"/>
  <c r="C1542" i="4" s="1"/>
  <c r="K1541" i="4"/>
  <c r="B1541" i="4"/>
  <c r="C1541" i="4" s="1"/>
  <c r="K1540" i="4"/>
  <c r="B1540" i="4"/>
  <c r="C1540" i="4" s="1"/>
  <c r="K1539" i="4"/>
  <c r="B1539" i="4"/>
  <c r="C1539" i="4" s="1"/>
  <c r="K1538" i="4"/>
  <c r="B1538" i="4"/>
  <c r="C1538" i="4" s="1"/>
  <c r="K1537" i="4"/>
  <c r="B1537" i="4"/>
  <c r="C1537" i="4" s="1"/>
  <c r="K1536" i="4"/>
  <c r="B1536" i="4"/>
  <c r="C1536" i="4" s="1"/>
  <c r="K1535" i="4"/>
  <c r="B1535" i="4"/>
  <c r="C1535" i="4" s="1"/>
  <c r="K1534" i="4"/>
  <c r="B1534" i="4"/>
  <c r="C1534" i="4" s="1"/>
  <c r="K1533" i="4"/>
  <c r="B1533" i="4"/>
  <c r="C1533" i="4" s="1"/>
  <c r="K1532" i="4"/>
  <c r="B1532" i="4"/>
  <c r="C1532" i="4" s="1"/>
  <c r="K1531" i="4"/>
  <c r="B1531" i="4"/>
  <c r="C1531" i="4" s="1"/>
  <c r="K1530" i="4"/>
  <c r="B1530" i="4"/>
  <c r="C1530" i="4" s="1"/>
  <c r="K1529" i="4"/>
  <c r="B1529" i="4"/>
  <c r="C1529" i="4" s="1"/>
  <c r="K1528" i="4"/>
  <c r="B1528" i="4"/>
  <c r="C1528" i="4" s="1"/>
  <c r="K1527" i="4"/>
  <c r="B1527" i="4"/>
  <c r="C1527" i="4" s="1"/>
  <c r="K1526" i="4"/>
  <c r="B1526" i="4"/>
  <c r="C1526" i="4" s="1"/>
  <c r="K1525" i="4"/>
  <c r="B1525" i="4"/>
  <c r="C1525" i="4" s="1"/>
  <c r="K1524" i="4"/>
  <c r="B1524" i="4"/>
  <c r="C1524" i="4" s="1"/>
  <c r="K1523" i="4"/>
  <c r="B1523" i="4"/>
  <c r="C1523" i="4" s="1"/>
  <c r="K1522" i="4"/>
  <c r="B1522" i="4"/>
  <c r="C1522" i="4" s="1"/>
  <c r="K1521" i="4"/>
  <c r="B1521" i="4"/>
  <c r="C1521" i="4" s="1"/>
  <c r="K1520" i="4"/>
  <c r="B1520" i="4"/>
  <c r="C1520" i="4" s="1"/>
  <c r="K1519" i="4"/>
  <c r="B1519" i="4"/>
  <c r="C1519" i="4" s="1"/>
  <c r="K1518" i="4"/>
  <c r="B1518" i="4"/>
  <c r="C1518" i="4" s="1"/>
  <c r="K1517" i="4"/>
  <c r="B1517" i="4"/>
  <c r="C1517" i="4" s="1"/>
  <c r="K1516" i="4"/>
  <c r="B1516" i="4"/>
  <c r="C1516" i="4" s="1"/>
  <c r="K1515" i="4"/>
  <c r="B1515" i="4"/>
  <c r="C1515" i="4" s="1"/>
  <c r="K1514" i="4"/>
  <c r="B1514" i="4"/>
  <c r="C1514" i="4" s="1"/>
  <c r="K1513" i="4"/>
  <c r="B1513" i="4"/>
  <c r="C1513" i="4" s="1"/>
  <c r="K1512" i="4"/>
  <c r="B1512" i="4"/>
  <c r="C1512" i="4" s="1"/>
  <c r="K1511" i="4"/>
  <c r="B1511" i="4"/>
  <c r="C1511" i="4" s="1"/>
  <c r="K1510" i="4"/>
  <c r="B1510" i="4"/>
  <c r="C1510" i="4" s="1"/>
  <c r="K1509" i="4"/>
  <c r="B1509" i="4"/>
  <c r="C1509" i="4" s="1"/>
  <c r="K1508" i="4"/>
  <c r="B1508" i="4"/>
  <c r="C1508" i="4" s="1"/>
  <c r="K1507" i="4"/>
  <c r="C1507" i="4"/>
  <c r="B1507" i="4"/>
  <c r="K1506" i="4"/>
  <c r="B1506" i="4"/>
  <c r="C1506" i="4" s="1"/>
  <c r="K1505" i="4"/>
  <c r="B1505" i="4"/>
  <c r="C1505" i="4" s="1"/>
  <c r="K1504" i="4"/>
  <c r="B1504" i="4"/>
  <c r="C1504" i="4" s="1"/>
  <c r="K1503" i="4"/>
  <c r="B1503" i="4"/>
  <c r="C1503" i="4" s="1"/>
  <c r="K1502" i="4"/>
  <c r="B1502" i="4"/>
  <c r="C1502" i="4" s="1"/>
  <c r="K1501" i="4"/>
  <c r="B1501" i="4"/>
  <c r="C1501" i="4" s="1"/>
  <c r="K1500" i="4"/>
  <c r="B1500" i="4"/>
  <c r="C1500" i="4" s="1"/>
  <c r="K1499" i="4"/>
  <c r="B1499" i="4"/>
  <c r="C1499" i="4" s="1"/>
  <c r="K1498" i="4"/>
  <c r="B1498" i="4"/>
  <c r="C1498" i="4" s="1"/>
  <c r="K1497" i="4"/>
  <c r="B1497" i="4"/>
  <c r="C1497" i="4" s="1"/>
  <c r="K1496" i="4"/>
  <c r="B1496" i="4"/>
  <c r="C1496" i="4" s="1"/>
  <c r="K1495" i="4"/>
  <c r="B1495" i="4"/>
  <c r="C1495" i="4" s="1"/>
  <c r="K1494" i="4"/>
  <c r="B1494" i="4"/>
  <c r="C1494" i="4" s="1"/>
  <c r="K1493" i="4"/>
  <c r="B1493" i="4"/>
  <c r="C1493" i="4" s="1"/>
  <c r="K1492" i="4"/>
  <c r="B1492" i="4"/>
  <c r="C1492" i="4" s="1"/>
  <c r="K1491" i="4"/>
  <c r="B1491" i="4"/>
  <c r="C1491" i="4" s="1"/>
  <c r="K1490" i="4"/>
  <c r="B1490" i="4"/>
  <c r="C1490" i="4" s="1"/>
  <c r="K1489" i="4"/>
  <c r="B1489" i="4"/>
  <c r="C1489" i="4" s="1"/>
  <c r="K1488" i="4"/>
  <c r="B1488" i="4"/>
  <c r="C1488" i="4" s="1"/>
  <c r="K1487" i="4"/>
  <c r="B1487" i="4"/>
  <c r="C1487" i="4" s="1"/>
  <c r="K1486" i="4"/>
  <c r="B1486" i="4"/>
  <c r="C1486" i="4" s="1"/>
  <c r="K1485" i="4"/>
  <c r="B1485" i="4"/>
  <c r="C1485" i="4" s="1"/>
  <c r="K1484" i="4"/>
  <c r="B1484" i="4"/>
  <c r="C1484" i="4" s="1"/>
  <c r="K1483" i="4"/>
  <c r="B1483" i="4"/>
  <c r="C1483" i="4" s="1"/>
  <c r="K1482" i="4"/>
  <c r="B1482" i="4"/>
  <c r="C1482" i="4" s="1"/>
  <c r="K1481" i="4"/>
  <c r="B1481" i="4"/>
  <c r="C1481" i="4" s="1"/>
  <c r="K1480" i="4"/>
  <c r="B1480" i="4"/>
  <c r="C1480" i="4" s="1"/>
  <c r="K1479" i="4"/>
  <c r="B1479" i="4"/>
  <c r="C1479" i="4" s="1"/>
  <c r="K1478" i="4"/>
  <c r="B1478" i="4"/>
  <c r="C1478" i="4" s="1"/>
  <c r="K1477" i="4"/>
  <c r="B1477" i="4"/>
  <c r="C1477" i="4" s="1"/>
  <c r="K1476" i="4"/>
  <c r="B1476" i="4"/>
  <c r="C1476" i="4" s="1"/>
  <c r="K1475" i="4"/>
  <c r="B1475" i="4"/>
  <c r="C1475" i="4" s="1"/>
  <c r="K1474" i="4"/>
  <c r="B1474" i="4"/>
  <c r="C1474" i="4" s="1"/>
  <c r="K1473" i="4"/>
  <c r="B1473" i="4"/>
  <c r="C1473" i="4" s="1"/>
  <c r="K1472" i="4"/>
  <c r="B1472" i="4"/>
  <c r="C1472" i="4" s="1"/>
  <c r="K1471" i="4"/>
  <c r="B1471" i="4"/>
  <c r="C1471" i="4" s="1"/>
  <c r="K1470" i="4"/>
  <c r="B1470" i="4"/>
  <c r="C1470" i="4" s="1"/>
  <c r="K1469" i="4"/>
  <c r="B1469" i="4"/>
  <c r="C1469" i="4" s="1"/>
  <c r="K1468" i="4"/>
  <c r="B1468" i="4"/>
  <c r="C1468" i="4" s="1"/>
  <c r="K1467" i="4"/>
  <c r="B1467" i="4"/>
  <c r="C1467" i="4" s="1"/>
  <c r="K1466" i="4"/>
  <c r="B1466" i="4"/>
  <c r="C1466" i="4" s="1"/>
  <c r="K1465" i="4"/>
  <c r="B1465" i="4"/>
  <c r="C1465" i="4" s="1"/>
  <c r="K1464" i="4"/>
  <c r="B1464" i="4"/>
  <c r="C1464" i="4" s="1"/>
  <c r="K1463" i="4"/>
  <c r="B1463" i="4"/>
  <c r="C1463" i="4" s="1"/>
  <c r="K1462" i="4"/>
  <c r="B1462" i="4"/>
  <c r="C1462" i="4" s="1"/>
  <c r="K1461" i="4"/>
  <c r="B1461" i="4"/>
  <c r="C1461" i="4" s="1"/>
  <c r="K1460" i="4"/>
  <c r="B1460" i="4"/>
  <c r="C1460" i="4" s="1"/>
  <c r="K1459" i="4"/>
  <c r="B1459" i="4"/>
  <c r="C1459" i="4" s="1"/>
  <c r="K1458" i="4"/>
  <c r="B1458" i="4"/>
  <c r="C1458" i="4" s="1"/>
  <c r="K1457" i="4"/>
  <c r="B1457" i="4"/>
  <c r="C1457" i="4" s="1"/>
  <c r="K1456" i="4"/>
  <c r="B1456" i="4"/>
  <c r="C1456" i="4" s="1"/>
  <c r="K1455" i="4"/>
  <c r="B1455" i="4"/>
  <c r="C1455" i="4" s="1"/>
  <c r="K1454" i="4"/>
  <c r="B1454" i="4"/>
  <c r="C1454" i="4" s="1"/>
  <c r="K1453" i="4"/>
  <c r="B1453" i="4"/>
  <c r="C1453" i="4" s="1"/>
  <c r="K1452" i="4"/>
  <c r="B1452" i="4"/>
  <c r="C1452" i="4" s="1"/>
  <c r="K1451" i="4"/>
  <c r="C1451" i="4"/>
  <c r="B1451" i="4"/>
  <c r="K1450" i="4"/>
  <c r="B1450" i="4"/>
  <c r="C1450" i="4" s="1"/>
  <c r="K1449" i="4"/>
  <c r="B1449" i="4"/>
  <c r="C1449" i="4" s="1"/>
  <c r="K1448" i="4"/>
  <c r="B1448" i="4"/>
  <c r="C1448" i="4" s="1"/>
  <c r="K1447" i="4"/>
  <c r="B1447" i="4"/>
  <c r="C1447" i="4" s="1"/>
  <c r="K1446" i="4"/>
  <c r="B1446" i="4"/>
  <c r="C1446" i="4" s="1"/>
  <c r="K1445" i="4"/>
  <c r="B1445" i="4"/>
  <c r="C1445" i="4" s="1"/>
  <c r="K1444" i="4"/>
  <c r="B1444" i="4"/>
  <c r="C1444" i="4" s="1"/>
  <c r="K1443" i="4"/>
  <c r="B1443" i="4"/>
  <c r="C1443" i="4" s="1"/>
  <c r="K1442" i="4"/>
  <c r="B1442" i="4"/>
  <c r="C1442" i="4" s="1"/>
  <c r="K1441" i="4"/>
  <c r="B1441" i="4"/>
  <c r="C1441" i="4" s="1"/>
  <c r="K1440" i="4"/>
  <c r="B1440" i="4"/>
  <c r="C1440" i="4" s="1"/>
  <c r="K1439" i="4"/>
  <c r="B1439" i="4"/>
  <c r="C1439" i="4" s="1"/>
  <c r="K1438" i="4"/>
  <c r="B1438" i="4"/>
  <c r="C1438" i="4" s="1"/>
  <c r="K1437" i="4"/>
  <c r="B1437" i="4"/>
  <c r="C1437" i="4" s="1"/>
  <c r="K1436" i="4"/>
  <c r="B1436" i="4"/>
  <c r="C1436" i="4" s="1"/>
  <c r="K1435" i="4"/>
  <c r="B1435" i="4"/>
  <c r="C1435" i="4" s="1"/>
  <c r="K1434" i="4"/>
  <c r="B1434" i="4"/>
  <c r="C1434" i="4" s="1"/>
  <c r="K1433" i="4"/>
  <c r="B1433" i="4"/>
  <c r="C1433" i="4" s="1"/>
  <c r="K1432" i="4"/>
  <c r="B1432" i="4"/>
  <c r="C1432" i="4" s="1"/>
  <c r="K1431" i="4"/>
  <c r="B1431" i="4"/>
  <c r="C1431" i="4" s="1"/>
  <c r="K1430" i="4"/>
  <c r="B1430" i="4"/>
  <c r="C1430" i="4" s="1"/>
  <c r="K1429" i="4"/>
  <c r="B1429" i="4"/>
  <c r="C1429" i="4" s="1"/>
  <c r="K1428" i="4"/>
  <c r="B1428" i="4"/>
  <c r="C1428" i="4" s="1"/>
  <c r="K1427" i="4"/>
  <c r="C1427" i="4"/>
  <c r="B1427" i="4"/>
  <c r="K1426" i="4"/>
  <c r="B1426" i="4"/>
  <c r="C1426" i="4" s="1"/>
  <c r="K1425" i="4"/>
  <c r="B1425" i="4"/>
  <c r="C1425" i="4" s="1"/>
  <c r="K1424" i="4"/>
  <c r="B1424" i="4"/>
  <c r="C1424" i="4" s="1"/>
  <c r="K1423" i="4"/>
  <c r="B1423" i="4"/>
  <c r="C1423" i="4" s="1"/>
  <c r="K1422" i="4"/>
  <c r="B1422" i="4"/>
  <c r="C1422" i="4" s="1"/>
  <c r="K1421" i="4"/>
  <c r="B1421" i="4"/>
  <c r="C1421" i="4" s="1"/>
  <c r="K1420" i="4"/>
  <c r="B1420" i="4"/>
  <c r="C1420" i="4" s="1"/>
  <c r="K1419" i="4"/>
  <c r="B1419" i="4"/>
  <c r="C1419" i="4" s="1"/>
  <c r="K1418" i="4"/>
  <c r="B1418" i="4"/>
  <c r="C1418" i="4" s="1"/>
  <c r="K1417" i="4"/>
  <c r="B1417" i="4"/>
  <c r="C1417" i="4" s="1"/>
  <c r="K1416" i="4"/>
  <c r="B1416" i="4"/>
  <c r="C1416" i="4" s="1"/>
  <c r="K1415" i="4"/>
  <c r="B1415" i="4"/>
  <c r="C1415" i="4" s="1"/>
  <c r="K1414" i="4"/>
  <c r="B1414" i="4"/>
  <c r="C1414" i="4" s="1"/>
  <c r="K1413" i="4"/>
  <c r="B1413" i="4"/>
  <c r="C1413" i="4" s="1"/>
  <c r="K1412" i="4"/>
  <c r="B1412" i="4"/>
  <c r="C1412" i="4" s="1"/>
  <c r="K1411" i="4"/>
  <c r="B1411" i="4"/>
  <c r="C1411" i="4" s="1"/>
  <c r="K1410" i="4"/>
  <c r="B1410" i="4"/>
  <c r="C1410" i="4" s="1"/>
  <c r="K1409" i="4"/>
  <c r="B1409" i="4"/>
  <c r="C1409" i="4" s="1"/>
  <c r="K1408" i="4"/>
  <c r="B1408" i="4"/>
  <c r="C1408" i="4" s="1"/>
  <c r="K1407" i="4"/>
  <c r="B1407" i="4"/>
  <c r="C1407" i="4" s="1"/>
  <c r="K1406" i="4"/>
  <c r="B1406" i="4"/>
  <c r="C1406" i="4" s="1"/>
  <c r="K1405" i="4"/>
  <c r="B1405" i="4"/>
  <c r="C1405" i="4" s="1"/>
  <c r="K1404" i="4"/>
  <c r="B1404" i="4"/>
  <c r="C1404" i="4" s="1"/>
  <c r="K1403" i="4"/>
  <c r="B1403" i="4"/>
  <c r="C1403" i="4" s="1"/>
  <c r="K1402" i="4"/>
  <c r="B1402" i="4"/>
  <c r="C1402" i="4" s="1"/>
  <c r="K1401" i="4"/>
  <c r="B1401" i="4"/>
  <c r="C1401" i="4" s="1"/>
  <c r="K1400" i="4"/>
  <c r="B1400" i="4"/>
  <c r="C1400" i="4" s="1"/>
  <c r="K1399" i="4"/>
  <c r="B1399" i="4"/>
  <c r="C1399" i="4" s="1"/>
  <c r="K1398" i="4"/>
  <c r="B1398" i="4"/>
  <c r="C1398" i="4" s="1"/>
  <c r="K1397" i="4"/>
  <c r="B1397" i="4"/>
  <c r="C1397" i="4" s="1"/>
  <c r="K1396" i="4"/>
  <c r="B1396" i="4"/>
  <c r="C1396" i="4" s="1"/>
  <c r="K1395" i="4"/>
  <c r="C1395" i="4"/>
  <c r="B1395" i="4"/>
  <c r="K1394" i="4"/>
  <c r="B1394" i="4"/>
  <c r="C1394" i="4" s="1"/>
  <c r="K1393" i="4"/>
  <c r="B1393" i="4"/>
  <c r="C1393" i="4" s="1"/>
  <c r="K1392" i="4"/>
  <c r="B1392" i="4"/>
  <c r="C1392" i="4" s="1"/>
  <c r="K1391" i="4"/>
  <c r="B1391" i="4"/>
  <c r="C1391" i="4" s="1"/>
  <c r="K1390" i="4"/>
  <c r="B1390" i="4"/>
  <c r="C1390" i="4" s="1"/>
  <c r="K1389" i="4"/>
  <c r="B1389" i="4"/>
  <c r="C1389" i="4" s="1"/>
  <c r="K1388" i="4"/>
  <c r="B1388" i="4"/>
  <c r="C1388" i="4" s="1"/>
  <c r="K1387" i="4"/>
  <c r="B1387" i="4"/>
  <c r="C1387" i="4" s="1"/>
  <c r="K1386" i="4"/>
  <c r="B1386" i="4"/>
  <c r="C1386" i="4" s="1"/>
  <c r="K1385" i="4"/>
  <c r="B1385" i="4"/>
  <c r="C1385" i="4" s="1"/>
  <c r="K1384" i="4"/>
  <c r="B1384" i="4"/>
  <c r="C1384" i="4" s="1"/>
  <c r="K1383" i="4"/>
  <c r="B1383" i="4"/>
  <c r="C1383" i="4" s="1"/>
  <c r="K1382" i="4"/>
  <c r="B1382" i="4"/>
  <c r="C1382" i="4" s="1"/>
  <c r="K1381" i="4"/>
  <c r="B1381" i="4"/>
  <c r="C1381" i="4" s="1"/>
  <c r="K1380" i="4"/>
  <c r="B1380" i="4"/>
  <c r="C1380" i="4" s="1"/>
  <c r="K1379" i="4"/>
  <c r="B1379" i="4"/>
  <c r="C1379" i="4" s="1"/>
  <c r="K1378" i="4"/>
  <c r="B1378" i="4"/>
  <c r="C1378" i="4" s="1"/>
  <c r="K1377" i="4"/>
  <c r="B1377" i="4"/>
  <c r="C1377" i="4" s="1"/>
  <c r="K1376" i="4"/>
  <c r="B1376" i="4"/>
  <c r="C1376" i="4" s="1"/>
  <c r="K1375" i="4"/>
  <c r="B1375" i="4"/>
  <c r="C1375" i="4" s="1"/>
  <c r="K1374" i="4"/>
  <c r="B1374" i="4"/>
  <c r="C1374" i="4" s="1"/>
  <c r="K1373" i="4"/>
  <c r="B1373" i="4"/>
  <c r="C1373" i="4" s="1"/>
  <c r="K1372" i="4"/>
  <c r="B1372" i="4"/>
  <c r="C1372" i="4" s="1"/>
  <c r="K1371" i="4"/>
  <c r="B1371" i="4"/>
  <c r="C1371" i="4" s="1"/>
  <c r="K1370" i="4"/>
  <c r="B1370" i="4"/>
  <c r="C1370" i="4" s="1"/>
  <c r="K1369" i="4"/>
  <c r="B1369" i="4"/>
  <c r="C1369" i="4" s="1"/>
  <c r="K1368" i="4"/>
  <c r="B1368" i="4"/>
  <c r="C1368" i="4" s="1"/>
  <c r="K1367" i="4"/>
  <c r="B1367" i="4"/>
  <c r="C1367" i="4" s="1"/>
  <c r="K1366" i="4"/>
  <c r="B1366" i="4"/>
  <c r="C1366" i="4" s="1"/>
  <c r="K1365" i="4"/>
  <c r="B1365" i="4"/>
  <c r="C1365" i="4" s="1"/>
  <c r="K1364" i="4"/>
  <c r="B1364" i="4"/>
  <c r="C1364" i="4" s="1"/>
  <c r="K1363" i="4"/>
  <c r="B1363" i="4"/>
  <c r="C1363" i="4" s="1"/>
  <c r="K1362" i="4"/>
  <c r="B1362" i="4"/>
  <c r="C1362" i="4" s="1"/>
  <c r="K1361" i="4"/>
  <c r="B1361" i="4"/>
  <c r="C1361" i="4" s="1"/>
  <c r="K1360" i="4"/>
  <c r="B1360" i="4"/>
  <c r="C1360" i="4" s="1"/>
  <c r="K1359" i="4"/>
  <c r="B1359" i="4"/>
  <c r="C1359" i="4" s="1"/>
  <c r="K1358" i="4"/>
  <c r="B1358" i="4"/>
  <c r="C1358" i="4" s="1"/>
  <c r="K1357" i="4"/>
  <c r="C1357" i="4"/>
  <c r="B1357" i="4"/>
  <c r="K1356" i="4"/>
  <c r="B1356" i="4"/>
  <c r="C1356" i="4" s="1"/>
  <c r="K1355" i="4"/>
  <c r="B1355" i="4"/>
  <c r="C1355" i="4" s="1"/>
  <c r="K1354" i="4"/>
  <c r="B1354" i="4"/>
  <c r="C1354" i="4" s="1"/>
  <c r="K1353" i="4"/>
  <c r="B1353" i="4"/>
  <c r="C1353" i="4" s="1"/>
  <c r="K1352" i="4"/>
  <c r="B1352" i="4"/>
  <c r="C1352" i="4" s="1"/>
  <c r="K1351" i="4"/>
  <c r="B1351" i="4"/>
  <c r="C1351" i="4" s="1"/>
  <c r="K1350" i="4"/>
  <c r="B1350" i="4"/>
  <c r="C1350" i="4" s="1"/>
  <c r="K1349" i="4"/>
  <c r="B1349" i="4"/>
  <c r="C1349" i="4" s="1"/>
  <c r="K1348" i="4"/>
  <c r="B1348" i="4"/>
  <c r="C1348" i="4" s="1"/>
  <c r="K1347" i="4"/>
  <c r="B1347" i="4"/>
  <c r="C1347" i="4" s="1"/>
  <c r="K1346" i="4"/>
  <c r="B1346" i="4"/>
  <c r="C1346" i="4" s="1"/>
  <c r="K1345" i="4"/>
  <c r="B1345" i="4"/>
  <c r="C1345" i="4" s="1"/>
  <c r="K1344" i="4"/>
  <c r="B1344" i="4"/>
  <c r="C1344" i="4" s="1"/>
  <c r="K1343" i="4"/>
  <c r="B1343" i="4"/>
  <c r="C1343" i="4" s="1"/>
  <c r="K1342" i="4"/>
  <c r="B1342" i="4"/>
  <c r="C1342" i="4" s="1"/>
  <c r="K1341" i="4"/>
  <c r="B1341" i="4"/>
  <c r="C1341" i="4" s="1"/>
  <c r="K1340" i="4"/>
  <c r="B1340" i="4"/>
  <c r="C1340" i="4" s="1"/>
  <c r="K1339" i="4"/>
  <c r="B1339" i="4"/>
  <c r="C1339" i="4" s="1"/>
  <c r="K1338" i="4"/>
  <c r="B1338" i="4"/>
  <c r="C1338" i="4" s="1"/>
  <c r="K1337" i="4"/>
  <c r="B1337" i="4"/>
  <c r="C1337" i="4" s="1"/>
  <c r="K1336" i="4"/>
  <c r="B1336" i="4"/>
  <c r="C1336" i="4" s="1"/>
  <c r="K1335" i="4"/>
  <c r="B1335" i="4"/>
  <c r="C1335" i="4" s="1"/>
  <c r="K1334" i="4"/>
  <c r="B1334" i="4"/>
  <c r="C1334" i="4" s="1"/>
  <c r="K1333" i="4"/>
  <c r="B1333" i="4"/>
  <c r="C1333" i="4" s="1"/>
  <c r="K1332" i="4"/>
  <c r="B1332" i="4"/>
  <c r="C1332" i="4" s="1"/>
  <c r="K1331" i="4"/>
  <c r="B1331" i="4"/>
  <c r="C1331" i="4" s="1"/>
  <c r="K1330" i="4"/>
  <c r="B1330" i="4"/>
  <c r="C1330" i="4" s="1"/>
  <c r="K1329" i="4"/>
  <c r="B1329" i="4"/>
  <c r="C1329" i="4" s="1"/>
  <c r="K1328" i="4"/>
  <c r="B1328" i="4"/>
  <c r="C1328" i="4" s="1"/>
  <c r="K1327" i="4"/>
  <c r="B1327" i="4"/>
  <c r="C1327" i="4" s="1"/>
  <c r="K1326" i="4"/>
  <c r="B1326" i="4"/>
  <c r="C1326" i="4" s="1"/>
  <c r="K1325" i="4"/>
  <c r="B1325" i="4"/>
  <c r="C1325" i="4" s="1"/>
  <c r="K1324" i="4"/>
  <c r="B1324" i="4"/>
  <c r="C1324" i="4" s="1"/>
  <c r="K1323" i="4"/>
  <c r="B1323" i="4"/>
  <c r="C1323" i="4" s="1"/>
  <c r="K1322" i="4"/>
  <c r="B1322" i="4"/>
  <c r="C1322" i="4" s="1"/>
  <c r="K1321" i="4"/>
  <c r="B1321" i="4"/>
  <c r="C1321" i="4" s="1"/>
  <c r="K1320" i="4"/>
  <c r="B1320" i="4"/>
  <c r="C1320" i="4" s="1"/>
  <c r="K1319" i="4"/>
  <c r="B1319" i="4"/>
  <c r="C1319" i="4" s="1"/>
  <c r="K1318" i="4"/>
  <c r="B1318" i="4"/>
  <c r="C1318" i="4" s="1"/>
  <c r="K1317" i="4"/>
  <c r="B1317" i="4"/>
  <c r="C1317" i="4" s="1"/>
  <c r="K1316" i="4"/>
  <c r="B1316" i="4"/>
  <c r="C1316" i="4" s="1"/>
  <c r="K1315" i="4"/>
  <c r="B1315" i="4"/>
  <c r="C1315" i="4" s="1"/>
  <c r="K1314" i="4"/>
  <c r="B1314" i="4"/>
  <c r="C1314" i="4" s="1"/>
  <c r="K1313" i="4"/>
  <c r="B1313" i="4"/>
  <c r="C1313" i="4" s="1"/>
  <c r="K1312" i="4"/>
  <c r="B1312" i="4"/>
  <c r="C1312" i="4" s="1"/>
  <c r="K1311" i="4"/>
  <c r="B1311" i="4"/>
  <c r="C1311" i="4" s="1"/>
  <c r="K1310" i="4"/>
  <c r="B1310" i="4"/>
  <c r="C1310" i="4" s="1"/>
  <c r="K1309" i="4"/>
  <c r="B1309" i="4"/>
  <c r="C1309" i="4" s="1"/>
  <c r="K1308" i="4"/>
  <c r="B1308" i="4"/>
  <c r="C1308" i="4" s="1"/>
  <c r="K1307" i="4"/>
  <c r="B1307" i="4"/>
  <c r="C1307" i="4" s="1"/>
  <c r="K1306" i="4"/>
  <c r="B1306" i="4"/>
  <c r="C1306" i="4" s="1"/>
  <c r="K1305" i="4"/>
  <c r="B1305" i="4"/>
  <c r="C1305" i="4" s="1"/>
  <c r="K1304" i="4"/>
  <c r="B1304" i="4"/>
  <c r="C1304" i="4" s="1"/>
  <c r="K1303" i="4"/>
  <c r="B1303" i="4"/>
  <c r="C1303" i="4" s="1"/>
  <c r="K1302" i="4"/>
  <c r="B1302" i="4"/>
  <c r="C1302" i="4" s="1"/>
  <c r="K1301" i="4"/>
  <c r="B1301" i="4"/>
  <c r="C1301" i="4" s="1"/>
  <c r="K1300" i="4"/>
  <c r="B1300" i="4"/>
  <c r="C1300" i="4" s="1"/>
  <c r="K1299" i="4"/>
  <c r="B1299" i="4"/>
  <c r="C1299" i="4" s="1"/>
  <c r="K1298" i="4"/>
  <c r="B1298" i="4"/>
  <c r="C1298" i="4" s="1"/>
  <c r="K1297" i="4"/>
  <c r="B1297" i="4"/>
  <c r="C1297" i="4" s="1"/>
  <c r="K1296" i="4"/>
  <c r="B1296" i="4"/>
  <c r="C1296" i="4" s="1"/>
  <c r="K1295" i="4"/>
  <c r="B1295" i="4"/>
  <c r="C1295" i="4" s="1"/>
  <c r="K1294" i="4"/>
  <c r="B1294" i="4"/>
  <c r="C1294" i="4" s="1"/>
  <c r="K1293" i="4"/>
  <c r="B1293" i="4"/>
  <c r="C1293" i="4" s="1"/>
  <c r="K1292" i="4"/>
  <c r="B1292" i="4"/>
  <c r="C1292" i="4" s="1"/>
  <c r="K1291" i="4"/>
  <c r="B1291" i="4"/>
  <c r="C1291" i="4" s="1"/>
  <c r="K1290" i="4"/>
  <c r="B1290" i="4"/>
  <c r="C1290" i="4" s="1"/>
  <c r="K1289" i="4"/>
  <c r="B1289" i="4"/>
  <c r="C1289" i="4" s="1"/>
  <c r="K1288" i="4"/>
  <c r="B1288" i="4"/>
  <c r="C1288" i="4" s="1"/>
  <c r="K1287" i="4"/>
  <c r="B1287" i="4"/>
  <c r="C1287" i="4" s="1"/>
  <c r="K1286" i="4"/>
  <c r="B1286" i="4"/>
  <c r="C1286" i="4" s="1"/>
  <c r="K1285" i="4"/>
  <c r="B1285" i="4"/>
  <c r="C1285" i="4" s="1"/>
  <c r="K1284" i="4"/>
  <c r="B1284" i="4"/>
  <c r="C1284" i="4" s="1"/>
  <c r="K1283" i="4"/>
  <c r="B1283" i="4"/>
  <c r="C1283" i="4" s="1"/>
  <c r="K1282" i="4"/>
  <c r="B1282" i="4"/>
  <c r="C1282" i="4" s="1"/>
  <c r="K1281" i="4"/>
  <c r="B1281" i="4"/>
  <c r="C1281" i="4" s="1"/>
  <c r="K1280" i="4"/>
  <c r="B1280" i="4"/>
  <c r="C1280" i="4" s="1"/>
  <c r="K1279" i="4"/>
  <c r="B1279" i="4"/>
  <c r="C1279" i="4" s="1"/>
  <c r="K1278" i="4"/>
  <c r="B1278" i="4"/>
  <c r="C1278" i="4" s="1"/>
  <c r="K1277" i="4"/>
  <c r="B1277" i="4"/>
  <c r="C1277" i="4" s="1"/>
  <c r="K1276" i="4"/>
  <c r="B1276" i="4"/>
  <c r="C1276" i="4" s="1"/>
  <c r="K1275" i="4"/>
  <c r="B1275" i="4"/>
  <c r="C1275" i="4" s="1"/>
  <c r="K1274" i="4"/>
  <c r="B1274" i="4"/>
  <c r="C1274" i="4" s="1"/>
  <c r="K1273" i="4"/>
  <c r="B1273" i="4"/>
  <c r="C1273" i="4" s="1"/>
  <c r="K1272" i="4"/>
  <c r="B1272" i="4"/>
  <c r="C1272" i="4" s="1"/>
  <c r="K1271" i="4"/>
  <c r="B1271" i="4"/>
  <c r="C1271" i="4" s="1"/>
  <c r="K1270" i="4"/>
  <c r="B1270" i="4"/>
  <c r="C1270" i="4" s="1"/>
  <c r="K1269" i="4"/>
  <c r="B1269" i="4"/>
  <c r="C1269" i="4" s="1"/>
  <c r="K1268" i="4"/>
  <c r="B1268" i="4"/>
  <c r="C1268" i="4" s="1"/>
  <c r="K1267" i="4"/>
  <c r="B1267" i="4"/>
  <c r="C1267" i="4" s="1"/>
  <c r="K1266" i="4"/>
  <c r="B1266" i="4"/>
  <c r="C1266" i="4" s="1"/>
  <c r="K1265" i="4"/>
  <c r="B1265" i="4"/>
  <c r="C1265" i="4" s="1"/>
  <c r="K1264" i="4"/>
  <c r="B1264" i="4"/>
  <c r="C1264" i="4" s="1"/>
  <c r="K1263" i="4"/>
  <c r="B1263" i="4"/>
  <c r="C1263" i="4" s="1"/>
  <c r="K1262" i="4"/>
  <c r="B1262" i="4"/>
  <c r="C1262" i="4" s="1"/>
  <c r="K1261" i="4"/>
  <c r="B1261" i="4"/>
  <c r="C1261" i="4" s="1"/>
  <c r="K1260" i="4"/>
  <c r="B1260" i="4"/>
  <c r="C1260" i="4" s="1"/>
  <c r="K1259" i="4"/>
  <c r="B1259" i="4"/>
  <c r="C1259" i="4" s="1"/>
  <c r="K1258" i="4"/>
  <c r="B1258" i="4"/>
  <c r="C1258" i="4" s="1"/>
  <c r="K1257" i="4"/>
  <c r="B1257" i="4"/>
  <c r="C1257" i="4" s="1"/>
  <c r="K1256" i="4"/>
  <c r="B1256" i="4"/>
  <c r="C1256" i="4" s="1"/>
  <c r="K1255" i="4"/>
  <c r="B1255" i="4"/>
  <c r="C1255" i="4" s="1"/>
  <c r="K1254" i="4"/>
  <c r="B1254" i="4"/>
  <c r="C1254" i="4" s="1"/>
  <c r="K1253" i="4"/>
  <c r="C1253" i="4"/>
  <c r="B1253" i="4"/>
  <c r="K1252" i="4"/>
  <c r="B1252" i="4"/>
  <c r="C1252" i="4" s="1"/>
  <c r="K1251" i="4"/>
  <c r="B1251" i="4"/>
  <c r="C1251" i="4" s="1"/>
  <c r="K1250" i="4"/>
  <c r="B1250" i="4"/>
  <c r="C1250" i="4" s="1"/>
  <c r="K1249" i="4"/>
  <c r="B1249" i="4"/>
  <c r="C1249" i="4" s="1"/>
  <c r="K1248" i="4"/>
  <c r="B1248" i="4"/>
  <c r="C1248" i="4" s="1"/>
  <c r="K1247" i="4"/>
  <c r="B1247" i="4"/>
  <c r="C1247" i="4" s="1"/>
  <c r="K1246" i="4"/>
  <c r="B1246" i="4"/>
  <c r="C1246" i="4" s="1"/>
  <c r="K1245" i="4"/>
  <c r="B1245" i="4"/>
  <c r="C1245" i="4" s="1"/>
  <c r="K1244" i="4"/>
  <c r="B1244" i="4"/>
  <c r="C1244" i="4" s="1"/>
  <c r="K1243" i="4"/>
  <c r="B1243" i="4"/>
  <c r="C1243" i="4" s="1"/>
  <c r="K1242" i="4"/>
  <c r="B1242" i="4"/>
  <c r="C1242" i="4" s="1"/>
  <c r="K1241" i="4"/>
  <c r="B1241" i="4"/>
  <c r="C1241" i="4" s="1"/>
  <c r="K1240" i="4"/>
  <c r="B1240" i="4"/>
  <c r="C1240" i="4" s="1"/>
  <c r="K1239" i="4"/>
  <c r="B1239" i="4"/>
  <c r="C1239" i="4" s="1"/>
  <c r="K1238" i="4"/>
  <c r="B1238" i="4"/>
  <c r="C1238" i="4" s="1"/>
  <c r="K1237" i="4"/>
  <c r="B1237" i="4"/>
  <c r="C1237" i="4" s="1"/>
  <c r="K1236" i="4"/>
  <c r="B1236" i="4"/>
  <c r="C1236" i="4" s="1"/>
  <c r="K1235" i="4"/>
  <c r="B1235" i="4"/>
  <c r="C1235" i="4" s="1"/>
  <c r="K1234" i="4"/>
  <c r="B1234" i="4"/>
  <c r="C1234" i="4" s="1"/>
  <c r="K1233" i="4"/>
  <c r="B1233" i="4"/>
  <c r="C1233" i="4" s="1"/>
  <c r="K1232" i="4"/>
  <c r="B1232" i="4"/>
  <c r="C1232" i="4" s="1"/>
  <c r="K1231" i="4"/>
  <c r="B1231" i="4"/>
  <c r="C1231" i="4" s="1"/>
  <c r="K1230" i="4"/>
  <c r="B1230" i="4"/>
  <c r="C1230" i="4" s="1"/>
  <c r="K1229" i="4"/>
  <c r="B1229" i="4"/>
  <c r="C1229" i="4" s="1"/>
  <c r="K1228" i="4"/>
  <c r="B1228" i="4"/>
  <c r="C1228" i="4" s="1"/>
  <c r="K1227" i="4"/>
  <c r="B1227" i="4"/>
  <c r="C1227" i="4" s="1"/>
  <c r="K1226" i="4"/>
  <c r="B1226" i="4"/>
  <c r="C1226" i="4" s="1"/>
  <c r="K1225" i="4"/>
  <c r="B1225" i="4"/>
  <c r="C1225" i="4" s="1"/>
  <c r="K1224" i="4"/>
  <c r="B1224" i="4"/>
  <c r="C1224" i="4" s="1"/>
  <c r="K1223" i="4"/>
  <c r="B1223" i="4"/>
  <c r="C1223" i="4" s="1"/>
  <c r="K1222" i="4"/>
  <c r="B1222" i="4"/>
  <c r="C1222" i="4" s="1"/>
  <c r="K1221" i="4"/>
  <c r="B1221" i="4"/>
  <c r="C1221" i="4" s="1"/>
  <c r="K1220" i="4"/>
  <c r="B1220" i="4"/>
  <c r="C1220" i="4" s="1"/>
  <c r="K1219" i="4"/>
  <c r="B1219" i="4"/>
  <c r="C1219" i="4" s="1"/>
  <c r="K1218" i="4"/>
  <c r="B1218" i="4"/>
  <c r="C1218" i="4" s="1"/>
  <c r="K1217" i="4"/>
  <c r="B1217" i="4"/>
  <c r="C1217" i="4" s="1"/>
  <c r="K1216" i="4"/>
  <c r="B1216" i="4"/>
  <c r="C1216" i="4" s="1"/>
  <c r="K1215" i="4"/>
  <c r="B1215" i="4"/>
  <c r="C1215" i="4" s="1"/>
  <c r="K1214" i="4"/>
  <c r="B1214" i="4"/>
  <c r="C1214" i="4" s="1"/>
  <c r="K1213" i="4"/>
  <c r="B1213" i="4"/>
  <c r="C1213" i="4" s="1"/>
  <c r="K1212" i="4"/>
  <c r="B1212" i="4"/>
  <c r="C1212" i="4" s="1"/>
  <c r="K1211" i="4"/>
  <c r="B1211" i="4"/>
  <c r="C1211" i="4" s="1"/>
  <c r="K1210" i="4"/>
  <c r="B1210" i="4"/>
  <c r="C1210" i="4" s="1"/>
  <c r="K1209" i="4"/>
  <c r="B1209" i="4"/>
  <c r="C1209" i="4" s="1"/>
  <c r="K1208" i="4"/>
  <c r="B1208" i="4"/>
  <c r="C1208" i="4" s="1"/>
  <c r="K1207" i="4"/>
  <c r="B1207" i="4"/>
  <c r="C1207" i="4" s="1"/>
  <c r="K1206" i="4"/>
  <c r="B1206" i="4"/>
  <c r="C1206" i="4" s="1"/>
  <c r="K1205" i="4"/>
  <c r="B1205" i="4"/>
  <c r="C1205" i="4" s="1"/>
  <c r="K1204" i="4"/>
  <c r="B1204" i="4"/>
  <c r="C1204" i="4" s="1"/>
  <c r="K1203" i="4"/>
  <c r="B1203" i="4"/>
  <c r="C1203" i="4" s="1"/>
  <c r="K1202" i="4"/>
  <c r="B1202" i="4"/>
  <c r="C1202" i="4" s="1"/>
  <c r="K1201" i="4"/>
  <c r="B1201" i="4"/>
  <c r="C1201" i="4" s="1"/>
  <c r="K1200" i="4"/>
  <c r="B1200" i="4"/>
  <c r="C1200" i="4" s="1"/>
  <c r="K1199" i="4"/>
  <c r="B1199" i="4"/>
  <c r="C1199" i="4" s="1"/>
  <c r="K1198" i="4"/>
  <c r="B1198" i="4"/>
  <c r="C1198" i="4" s="1"/>
  <c r="K1197" i="4"/>
  <c r="B1197" i="4"/>
  <c r="C1197" i="4" s="1"/>
  <c r="K1196" i="4"/>
  <c r="B1196" i="4"/>
  <c r="C1196" i="4" s="1"/>
  <c r="K1195" i="4"/>
  <c r="B1195" i="4"/>
  <c r="C1195" i="4" s="1"/>
  <c r="K1194" i="4"/>
  <c r="B1194" i="4"/>
  <c r="C1194" i="4" s="1"/>
  <c r="K1193" i="4"/>
  <c r="B1193" i="4"/>
  <c r="C1193" i="4" s="1"/>
  <c r="K1192" i="4"/>
  <c r="B1192" i="4"/>
  <c r="C1192" i="4" s="1"/>
  <c r="K1191" i="4"/>
  <c r="B1191" i="4"/>
  <c r="C1191" i="4" s="1"/>
  <c r="K1190" i="4"/>
  <c r="B1190" i="4"/>
  <c r="C1190" i="4" s="1"/>
  <c r="K1189" i="4"/>
  <c r="B1189" i="4"/>
  <c r="C1189" i="4" s="1"/>
  <c r="K1188" i="4"/>
  <c r="B1188" i="4"/>
  <c r="C1188" i="4" s="1"/>
  <c r="K1187" i="4"/>
  <c r="B1187" i="4"/>
  <c r="C1187" i="4" s="1"/>
  <c r="K1186" i="4"/>
  <c r="B1186" i="4"/>
  <c r="C1186" i="4" s="1"/>
  <c r="K1185" i="4"/>
  <c r="B1185" i="4"/>
  <c r="C1185" i="4" s="1"/>
  <c r="K1184" i="4"/>
  <c r="B1184" i="4"/>
  <c r="C1184" i="4" s="1"/>
  <c r="K1183" i="4"/>
  <c r="B1183" i="4"/>
  <c r="C1183" i="4" s="1"/>
  <c r="K1182" i="4"/>
  <c r="B1182" i="4"/>
  <c r="C1182" i="4" s="1"/>
  <c r="K1181" i="4"/>
  <c r="B1181" i="4"/>
  <c r="C1181" i="4" s="1"/>
  <c r="K1180" i="4"/>
  <c r="B1180" i="4"/>
  <c r="C1180" i="4" s="1"/>
  <c r="K1179" i="4"/>
  <c r="B1179" i="4"/>
  <c r="C1179" i="4" s="1"/>
  <c r="K1178" i="4"/>
  <c r="B1178" i="4"/>
  <c r="C1178" i="4" s="1"/>
  <c r="K1177" i="4"/>
  <c r="B1177" i="4"/>
  <c r="C1177" i="4" s="1"/>
  <c r="K1176" i="4"/>
  <c r="B1176" i="4"/>
  <c r="C1176" i="4" s="1"/>
  <c r="K1175" i="4"/>
  <c r="B1175" i="4"/>
  <c r="C1175" i="4" s="1"/>
  <c r="K1174" i="4"/>
  <c r="B1174" i="4"/>
  <c r="C1174" i="4" s="1"/>
  <c r="K1173" i="4"/>
  <c r="B1173" i="4"/>
  <c r="C1173" i="4" s="1"/>
  <c r="K1172" i="4"/>
  <c r="B1172" i="4"/>
  <c r="C1172" i="4" s="1"/>
  <c r="K1171" i="4"/>
  <c r="B1171" i="4"/>
  <c r="C1171" i="4" s="1"/>
  <c r="K1170" i="4"/>
  <c r="B1170" i="4"/>
  <c r="C1170" i="4" s="1"/>
  <c r="K1169" i="4"/>
  <c r="B1169" i="4"/>
  <c r="C1169" i="4" s="1"/>
  <c r="K1168" i="4"/>
  <c r="B1168" i="4"/>
  <c r="C1168" i="4" s="1"/>
  <c r="K1167" i="4"/>
  <c r="B1167" i="4"/>
  <c r="C1167" i="4" s="1"/>
  <c r="K1166" i="4"/>
  <c r="B1166" i="4"/>
  <c r="C1166" i="4" s="1"/>
  <c r="K1165" i="4"/>
  <c r="B1165" i="4"/>
  <c r="C1165" i="4" s="1"/>
  <c r="K1164" i="4"/>
  <c r="B1164" i="4"/>
  <c r="C1164" i="4" s="1"/>
  <c r="K1163" i="4"/>
  <c r="B1163" i="4"/>
  <c r="C1163" i="4" s="1"/>
  <c r="K1162" i="4"/>
  <c r="B1162" i="4"/>
  <c r="C1162" i="4" s="1"/>
  <c r="K1161" i="4"/>
  <c r="B1161" i="4"/>
  <c r="C1161" i="4" s="1"/>
  <c r="K1160" i="4"/>
  <c r="B1160" i="4"/>
  <c r="C1160" i="4" s="1"/>
  <c r="K1159" i="4"/>
  <c r="B1159" i="4"/>
  <c r="C1159" i="4" s="1"/>
  <c r="K1158" i="4"/>
  <c r="B1158" i="4"/>
  <c r="C1158" i="4" s="1"/>
  <c r="K1157" i="4"/>
  <c r="B1157" i="4"/>
  <c r="C1157" i="4" s="1"/>
  <c r="K1156" i="4"/>
  <c r="B1156" i="4"/>
  <c r="C1156" i="4" s="1"/>
  <c r="K1155" i="4"/>
  <c r="B1155" i="4"/>
  <c r="C1155" i="4" s="1"/>
  <c r="K1154" i="4"/>
  <c r="C1154" i="4"/>
  <c r="B1154" i="4"/>
  <c r="K1153" i="4"/>
  <c r="B1153" i="4"/>
  <c r="C1153" i="4" s="1"/>
  <c r="K1152" i="4"/>
  <c r="B1152" i="4"/>
  <c r="C1152" i="4" s="1"/>
  <c r="K1151" i="4"/>
  <c r="B1151" i="4"/>
  <c r="C1151" i="4" s="1"/>
  <c r="K1150" i="4"/>
  <c r="B1150" i="4"/>
  <c r="C1150" i="4" s="1"/>
  <c r="K1149" i="4"/>
  <c r="B1149" i="4"/>
  <c r="C1149" i="4" s="1"/>
  <c r="K1148" i="4"/>
  <c r="B1148" i="4"/>
  <c r="C1148" i="4" s="1"/>
  <c r="K1147" i="4"/>
  <c r="B1147" i="4"/>
  <c r="C1147" i="4" s="1"/>
  <c r="K1146" i="4"/>
  <c r="B1146" i="4"/>
  <c r="C1146" i="4" s="1"/>
  <c r="K1145" i="4"/>
  <c r="B1145" i="4"/>
  <c r="C1145" i="4" s="1"/>
  <c r="K1144" i="4"/>
  <c r="B1144" i="4"/>
  <c r="C1144" i="4" s="1"/>
  <c r="K1143" i="4"/>
  <c r="B1143" i="4"/>
  <c r="C1143" i="4" s="1"/>
  <c r="K1142" i="4"/>
  <c r="B1142" i="4"/>
  <c r="C1142" i="4" s="1"/>
  <c r="K1141" i="4"/>
  <c r="B1141" i="4"/>
  <c r="C1141" i="4" s="1"/>
  <c r="K1140" i="4"/>
  <c r="B1140" i="4"/>
  <c r="C1140" i="4" s="1"/>
  <c r="K1139" i="4"/>
  <c r="B1139" i="4"/>
  <c r="C1139" i="4" s="1"/>
  <c r="K1138" i="4"/>
  <c r="B1138" i="4"/>
  <c r="C1138" i="4" s="1"/>
  <c r="K1137" i="4"/>
  <c r="B1137" i="4"/>
  <c r="C1137" i="4" s="1"/>
  <c r="K1136" i="4"/>
  <c r="B1136" i="4"/>
  <c r="C1136" i="4" s="1"/>
  <c r="K1135" i="4"/>
  <c r="B1135" i="4"/>
  <c r="C1135" i="4" s="1"/>
  <c r="K1134" i="4"/>
  <c r="B1134" i="4"/>
  <c r="C1134" i="4" s="1"/>
  <c r="K1133" i="4"/>
  <c r="B1133" i="4"/>
  <c r="C1133" i="4" s="1"/>
  <c r="K1132" i="4"/>
  <c r="B1132" i="4"/>
  <c r="C1132" i="4" s="1"/>
  <c r="K1131" i="4"/>
  <c r="B1131" i="4"/>
  <c r="C1131" i="4" s="1"/>
  <c r="K1130" i="4"/>
  <c r="B1130" i="4"/>
  <c r="C1130" i="4" s="1"/>
  <c r="K1129" i="4"/>
  <c r="B1129" i="4"/>
  <c r="C1129" i="4" s="1"/>
  <c r="K1128" i="4"/>
  <c r="B1128" i="4"/>
  <c r="C1128" i="4" s="1"/>
  <c r="K1127" i="4"/>
  <c r="B1127" i="4"/>
  <c r="C1127" i="4" s="1"/>
  <c r="K1126" i="4"/>
  <c r="B1126" i="4"/>
  <c r="C1126" i="4" s="1"/>
  <c r="K1125" i="4"/>
  <c r="B1125" i="4"/>
  <c r="C1125" i="4" s="1"/>
  <c r="K1124" i="4"/>
  <c r="B1124" i="4"/>
  <c r="C1124" i="4" s="1"/>
  <c r="K1123" i="4"/>
  <c r="B1123" i="4"/>
  <c r="C1123" i="4" s="1"/>
  <c r="K1122" i="4"/>
  <c r="B1122" i="4"/>
  <c r="C1122" i="4" s="1"/>
  <c r="K1121" i="4"/>
  <c r="B1121" i="4"/>
  <c r="C1121" i="4" s="1"/>
  <c r="K1120" i="4"/>
  <c r="B1120" i="4"/>
  <c r="C1120" i="4" s="1"/>
  <c r="K1119" i="4"/>
  <c r="B1119" i="4"/>
  <c r="C1119" i="4" s="1"/>
  <c r="K1118" i="4"/>
  <c r="B1118" i="4"/>
  <c r="C1118" i="4" s="1"/>
  <c r="K1117" i="4"/>
  <c r="B1117" i="4"/>
  <c r="C1117" i="4" s="1"/>
  <c r="K1116" i="4"/>
  <c r="B1116" i="4"/>
  <c r="C1116" i="4" s="1"/>
  <c r="K1115" i="4"/>
  <c r="B1115" i="4"/>
  <c r="C1115" i="4" s="1"/>
  <c r="K1114" i="4"/>
  <c r="B1114" i="4"/>
  <c r="C1114" i="4" s="1"/>
  <c r="K1113" i="4"/>
  <c r="B1113" i="4"/>
  <c r="C1113" i="4" s="1"/>
  <c r="K1112" i="4"/>
  <c r="B1112" i="4"/>
  <c r="C1112" i="4" s="1"/>
  <c r="K1111" i="4"/>
  <c r="B1111" i="4"/>
  <c r="C1111" i="4" s="1"/>
  <c r="K1110" i="4"/>
  <c r="B1110" i="4"/>
  <c r="C1110" i="4" s="1"/>
  <c r="K1109" i="4"/>
  <c r="B1109" i="4"/>
  <c r="C1109" i="4" s="1"/>
  <c r="K1108" i="4"/>
  <c r="B1108" i="4"/>
  <c r="C1108" i="4" s="1"/>
  <c r="K1107" i="4"/>
  <c r="B1107" i="4"/>
  <c r="C1107" i="4" s="1"/>
  <c r="K1106" i="4"/>
  <c r="B1106" i="4"/>
  <c r="C1106" i="4" s="1"/>
  <c r="K1105" i="4"/>
  <c r="B1105" i="4"/>
  <c r="C1105" i="4" s="1"/>
  <c r="K1104" i="4"/>
  <c r="B1104" i="4"/>
  <c r="C1104" i="4" s="1"/>
  <c r="K1103" i="4"/>
  <c r="B1103" i="4"/>
  <c r="C1103" i="4" s="1"/>
  <c r="K1102" i="4"/>
  <c r="B1102" i="4"/>
  <c r="C1102" i="4" s="1"/>
  <c r="K1101" i="4"/>
  <c r="B1101" i="4"/>
  <c r="C1101" i="4" s="1"/>
  <c r="K1100" i="4"/>
  <c r="B1100" i="4"/>
  <c r="C1100" i="4" s="1"/>
  <c r="K1099" i="4"/>
  <c r="B1099" i="4"/>
  <c r="C1099" i="4" s="1"/>
  <c r="K1098" i="4"/>
  <c r="B1098" i="4"/>
  <c r="C1098" i="4" s="1"/>
  <c r="K1097" i="4"/>
  <c r="B1097" i="4"/>
  <c r="C1097" i="4" s="1"/>
  <c r="K1096" i="4"/>
  <c r="B1096" i="4"/>
  <c r="C1096" i="4" s="1"/>
  <c r="K1095" i="4"/>
  <c r="B1095" i="4"/>
  <c r="C1095" i="4" s="1"/>
  <c r="K1094" i="4"/>
  <c r="B1094" i="4"/>
  <c r="C1094" i="4" s="1"/>
  <c r="K1093" i="4"/>
  <c r="B1093" i="4"/>
  <c r="C1093" i="4" s="1"/>
  <c r="K1092" i="4"/>
  <c r="B1092" i="4"/>
  <c r="C1092" i="4" s="1"/>
  <c r="K1091" i="4"/>
  <c r="B1091" i="4"/>
  <c r="C1091" i="4" s="1"/>
  <c r="K1090" i="4"/>
  <c r="B1090" i="4"/>
  <c r="C1090" i="4" s="1"/>
  <c r="K1089" i="4"/>
  <c r="B1089" i="4"/>
  <c r="C1089" i="4" s="1"/>
  <c r="K1088" i="4"/>
  <c r="B1088" i="4"/>
  <c r="C1088" i="4" s="1"/>
  <c r="K1087" i="4"/>
  <c r="B1087" i="4"/>
  <c r="C1087" i="4" s="1"/>
  <c r="K1086" i="4"/>
  <c r="B1086" i="4"/>
  <c r="C1086" i="4" s="1"/>
  <c r="K1085" i="4"/>
  <c r="B1085" i="4"/>
  <c r="C1085" i="4" s="1"/>
  <c r="K1084" i="4"/>
  <c r="B1084" i="4"/>
  <c r="C1084" i="4" s="1"/>
  <c r="K1083" i="4"/>
  <c r="B1083" i="4"/>
  <c r="C1083" i="4" s="1"/>
  <c r="K1082" i="4"/>
  <c r="B1082" i="4"/>
  <c r="C1082" i="4" s="1"/>
  <c r="K1081" i="4"/>
  <c r="B1081" i="4"/>
  <c r="C1081" i="4" s="1"/>
  <c r="K1080" i="4"/>
  <c r="B1080" i="4"/>
  <c r="C1080" i="4" s="1"/>
  <c r="K1079" i="4"/>
  <c r="B1079" i="4"/>
  <c r="C1079" i="4" s="1"/>
  <c r="K1078" i="4"/>
  <c r="B1078" i="4"/>
  <c r="C1078" i="4" s="1"/>
  <c r="K1077" i="4"/>
  <c r="B1077" i="4"/>
  <c r="C1077" i="4" s="1"/>
  <c r="K1076" i="4"/>
  <c r="B1076" i="4"/>
  <c r="C1076" i="4" s="1"/>
  <c r="K1075" i="4"/>
  <c r="B1075" i="4"/>
  <c r="C1075" i="4" s="1"/>
  <c r="K1074" i="4"/>
  <c r="B1074" i="4"/>
  <c r="C1074" i="4" s="1"/>
  <c r="K1073" i="4"/>
  <c r="B1073" i="4"/>
  <c r="C1073" i="4" s="1"/>
  <c r="K1072" i="4"/>
  <c r="B1072" i="4"/>
  <c r="C1072" i="4" s="1"/>
  <c r="K1071" i="4"/>
  <c r="B1071" i="4"/>
  <c r="C1071" i="4" s="1"/>
  <c r="K1070" i="4"/>
  <c r="B1070" i="4"/>
  <c r="C1070" i="4" s="1"/>
  <c r="K1069" i="4"/>
  <c r="B1069" i="4"/>
  <c r="C1069" i="4" s="1"/>
  <c r="K1068" i="4"/>
  <c r="B1068" i="4"/>
  <c r="C1068" i="4" s="1"/>
  <c r="K1067" i="4"/>
  <c r="B1067" i="4"/>
  <c r="C1067" i="4" s="1"/>
  <c r="K1066" i="4"/>
  <c r="B1066" i="4"/>
  <c r="C1066" i="4" s="1"/>
  <c r="K1065" i="4"/>
  <c r="B1065" i="4"/>
  <c r="C1065" i="4" s="1"/>
  <c r="K1064" i="4"/>
  <c r="B1064" i="4"/>
  <c r="C1064" i="4" s="1"/>
  <c r="K1063" i="4"/>
  <c r="B1063" i="4"/>
  <c r="C1063" i="4" s="1"/>
  <c r="K1062" i="4"/>
  <c r="B1062" i="4"/>
  <c r="C1062" i="4" s="1"/>
  <c r="K1061" i="4"/>
  <c r="B1061" i="4"/>
  <c r="C1061" i="4" s="1"/>
  <c r="K1060" i="4"/>
  <c r="B1060" i="4"/>
  <c r="C1060" i="4" s="1"/>
  <c r="K1059" i="4"/>
  <c r="B1059" i="4"/>
  <c r="C1059" i="4" s="1"/>
  <c r="K1058" i="4"/>
  <c r="B1058" i="4"/>
  <c r="C1058" i="4" s="1"/>
  <c r="K1057" i="4"/>
  <c r="B1057" i="4"/>
  <c r="C1057" i="4" s="1"/>
  <c r="K1056" i="4"/>
  <c r="B1056" i="4"/>
  <c r="C1056" i="4" s="1"/>
  <c r="K1055" i="4"/>
  <c r="B1055" i="4"/>
  <c r="C1055" i="4" s="1"/>
  <c r="K1054" i="4"/>
  <c r="B1054" i="4"/>
  <c r="C1054" i="4" s="1"/>
  <c r="K1053" i="4"/>
  <c r="B1053" i="4"/>
  <c r="C1053" i="4" s="1"/>
  <c r="K1052" i="4"/>
  <c r="B1052" i="4"/>
  <c r="C1052" i="4" s="1"/>
  <c r="K1051" i="4"/>
  <c r="B1051" i="4"/>
  <c r="C1051" i="4" s="1"/>
  <c r="K1050" i="4"/>
  <c r="B1050" i="4"/>
  <c r="C1050" i="4" s="1"/>
  <c r="K1049" i="4"/>
  <c r="B1049" i="4"/>
  <c r="C1049" i="4" s="1"/>
  <c r="K1048" i="4"/>
  <c r="B1048" i="4"/>
  <c r="C1048" i="4" s="1"/>
  <c r="K1047" i="4"/>
  <c r="B1047" i="4"/>
  <c r="C1047" i="4" s="1"/>
  <c r="K1046" i="4"/>
  <c r="B1046" i="4"/>
  <c r="C1046" i="4" s="1"/>
  <c r="K1045" i="4"/>
  <c r="B1045" i="4"/>
  <c r="C1045" i="4" s="1"/>
  <c r="K1044" i="4"/>
  <c r="B1044" i="4"/>
  <c r="C1044" i="4" s="1"/>
  <c r="K1043" i="4"/>
  <c r="B1043" i="4"/>
  <c r="C1043" i="4" s="1"/>
  <c r="K1042" i="4"/>
  <c r="B1042" i="4"/>
  <c r="C1042" i="4" s="1"/>
  <c r="K1041" i="4"/>
  <c r="B1041" i="4"/>
  <c r="C1041" i="4" s="1"/>
  <c r="K1040" i="4"/>
  <c r="B1040" i="4"/>
  <c r="C1040" i="4" s="1"/>
  <c r="K1039" i="4"/>
  <c r="B1039" i="4"/>
  <c r="C1039" i="4" s="1"/>
  <c r="K1038" i="4"/>
  <c r="B1038" i="4"/>
  <c r="C1038" i="4" s="1"/>
  <c r="K1037" i="4"/>
  <c r="B1037" i="4"/>
  <c r="C1037" i="4" s="1"/>
  <c r="K1036" i="4"/>
  <c r="B1036" i="4"/>
  <c r="C1036" i="4" s="1"/>
  <c r="K1035" i="4"/>
  <c r="B1035" i="4"/>
  <c r="C1035" i="4" s="1"/>
  <c r="K1034" i="4"/>
  <c r="B1034" i="4"/>
  <c r="C1034" i="4" s="1"/>
  <c r="K1033" i="4"/>
  <c r="B1033" i="4"/>
  <c r="C1033" i="4" s="1"/>
  <c r="K1032" i="4"/>
  <c r="B1032" i="4"/>
  <c r="C1032" i="4" s="1"/>
  <c r="K1031" i="4"/>
  <c r="B1031" i="4"/>
  <c r="C1031" i="4" s="1"/>
  <c r="K1030" i="4"/>
  <c r="B1030" i="4"/>
  <c r="C1030" i="4" s="1"/>
  <c r="K1029" i="4"/>
  <c r="B1029" i="4"/>
  <c r="C1029" i="4" s="1"/>
  <c r="K1028" i="4"/>
  <c r="B1028" i="4"/>
  <c r="C1028" i="4" s="1"/>
  <c r="K1027" i="4"/>
  <c r="B1027" i="4"/>
  <c r="C1027" i="4" s="1"/>
  <c r="K1026" i="4"/>
  <c r="C1026" i="4"/>
  <c r="B1026" i="4"/>
  <c r="K1025" i="4"/>
  <c r="B1025" i="4"/>
  <c r="C1025" i="4" s="1"/>
  <c r="K1024" i="4"/>
  <c r="B1024" i="4"/>
  <c r="C1024" i="4" s="1"/>
  <c r="K1023" i="4"/>
  <c r="B1023" i="4"/>
  <c r="C1023" i="4" s="1"/>
  <c r="K1022" i="4"/>
  <c r="B1022" i="4"/>
  <c r="C1022" i="4" s="1"/>
  <c r="K1021" i="4"/>
  <c r="B1021" i="4"/>
  <c r="C1021" i="4" s="1"/>
  <c r="K1020" i="4"/>
  <c r="B1020" i="4"/>
  <c r="C1020" i="4" s="1"/>
  <c r="K1019" i="4"/>
  <c r="B1019" i="4"/>
  <c r="C1019" i="4" s="1"/>
  <c r="K1018" i="4"/>
  <c r="B1018" i="4"/>
  <c r="C1018" i="4" s="1"/>
  <c r="K1017" i="4"/>
  <c r="B1017" i="4"/>
  <c r="C1017" i="4" s="1"/>
  <c r="K1016" i="4"/>
  <c r="B1016" i="4"/>
  <c r="C1016" i="4" s="1"/>
  <c r="K1015" i="4"/>
  <c r="B1015" i="4"/>
  <c r="C1015" i="4" s="1"/>
  <c r="K1014" i="4"/>
  <c r="B1014" i="4"/>
  <c r="C1014" i="4" s="1"/>
  <c r="K1013" i="4"/>
  <c r="B1013" i="4"/>
  <c r="C1013" i="4" s="1"/>
  <c r="K1012" i="4"/>
  <c r="B1012" i="4"/>
  <c r="C1012" i="4" s="1"/>
  <c r="K1011" i="4"/>
  <c r="B1011" i="4"/>
  <c r="C1011" i="4" s="1"/>
  <c r="K1010" i="4"/>
  <c r="B1010" i="4"/>
  <c r="C1010" i="4" s="1"/>
  <c r="K1009" i="4"/>
  <c r="B1009" i="4"/>
  <c r="C1009" i="4" s="1"/>
  <c r="K1008" i="4"/>
  <c r="B1008" i="4"/>
  <c r="C1008" i="4" s="1"/>
  <c r="K1007" i="4"/>
  <c r="B1007" i="4"/>
  <c r="C1007" i="4" s="1"/>
  <c r="K1006" i="4"/>
  <c r="B1006" i="4"/>
  <c r="C1006" i="4" s="1"/>
  <c r="K1005" i="4"/>
  <c r="B1005" i="4"/>
  <c r="C1005" i="4" s="1"/>
  <c r="K1004" i="4"/>
  <c r="B1004" i="4"/>
  <c r="C1004" i="4" s="1"/>
  <c r="K1003" i="4"/>
  <c r="B1003" i="4"/>
  <c r="C1003" i="4" s="1"/>
  <c r="K1002" i="4"/>
  <c r="B1002" i="4"/>
  <c r="C1002" i="4" s="1"/>
  <c r="K1001" i="4"/>
  <c r="B1001" i="4"/>
  <c r="C1001" i="4" s="1"/>
  <c r="K1000" i="4"/>
  <c r="B1000" i="4"/>
  <c r="C1000" i="4" s="1"/>
  <c r="K999" i="4"/>
  <c r="B999" i="4"/>
  <c r="C999" i="4" s="1"/>
  <c r="K998" i="4"/>
  <c r="B998" i="4"/>
  <c r="C998" i="4" s="1"/>
  <c r="K997" i="4"/>
  <c r="B997" i="4"/>
  <c r="C997" i="4" s="1"/>
  <c r="K996" i="4"/>
  <c r="B996" i="4"/>
  <c r="C996" i="4" s="1"/>
  <c r="K995" i="4"/>
  <c r="B995" i="4"/>
  <c r="C995" i="4" s="1"/>
  <c r="K994" i="4"/>
  <c r="B994" i="4"/>
  <c r="C994" i="4" s="1"/>
  <c r="K993" i="4"/>
  <c r="B993" i="4"/>
  <c r="C993" i="4" s="1"/>
  <c r="K992" i="4"/>
  <c r="B992" i="4"/>
  <c r="C992" i="4" s="1"/>
  <c r="K991" i="4"/>
  <c r="B991" i="4"/>
  <c r="C991" i="4" s="1"/>
  <c r="K990" i="4"/>
  <c r="B990" i="4"/>
  <c r="C990" i="4" s="1"/>
  <c r="K989" i="4"/>
  <c r="B989" i="4"/>
  <c r="C989" i="4" s="1"/>
  <c r="K988" i="4"/>
  <c r="B988" i="4"/>
  <c r="C988" i="4" s="1"/>
  <c r="K987" i="4"/>
  <c r="B987" i="4"/>
  <c r="C987" i="4" s="1"/>
  <c r="K986" i="4"/>
  <c r="B986" i="4"/>
  <c r="C986" i="4" s="1"/>
  <c r="K985" i="4"/>
  <c r="B985" i="4"/>
  <c r="C985" i="4" s="1"/>
  <c r="K984" i="4"/>
  <c r="B984" i="4"/>
  <c r="C984" i="4" s="1"/>
  <c r="K983" i="4"/>
  <c r="B983" i="4"/>
  <c r="C983" i="4" s="1"/>
  <c r="K982" i="4"/>
  <c r="B982" i="4"/>
  <c r="C982" i="4" s="1"/>
  <c r="K981" i="4"/>
  <c r="B981" i="4"/>
  <c r="C981" i="4" s="1"/>
  <c r="K980" i="4"/>
  <c r="B980" i="4"/>
  <c r="C980" i="4" s="1"/>
  <c r="K979" i="4"/>
  <c r="B979" i="4"/>
  <c r="C979" i="4" s="1"/>
  <c r="K978" i="4"/>
  <c r="B978" i="4"/>
  <c r="C978" i="4" s="1"/>
  <c r="K977" i="4"/>
  <c r="B977" i="4"/>
  <c r="C977" i="4" s="1"/>
  <c r="K976" i="4"/>
  <c r="B976" i="4"/>
  <c r="C976" i="4" s="1"/>
  <c r="K975" i="4"/>
  <c r="B975" i="4"/>
  <c r="C975" i="4" s="1"/>
  <c r="K974" i="4"/>
  <c r="B974" i="4"/>
  <c r="C974" i="4" s="1"/>
  <c r="K973" i="4"/>
  <c r="B973" i="4"/>
  <c r="C973" i="4" s="1"/>
  <c r="K972" i="4"/>
  <c r="B972" i="4"/>
  <c r="C972" i="4" s="1"/>
  <c r="K971" i="4"/>
  <c r="B971" i="4"/>
  <c r="C971" i="4" s="1"/>
  <c r="K970" i="4"/>
  <c r="B970" i="4"/>
  <c r="C970" i="4" s="1"/>
  <c r="K969" i="4"/>
  <c r="B969" i="4"/>
  <c r="C969" i="4" s="1"/>
  <c r="K968" i="4"/>
  <c r="B968" i="4"/>
  <c r="C968" i="4" s="1"/>
  <c r="K967" i="4"/>
  <c r="B967" i="4"/>
  <c r="C967" i="4" s="1"/>
  <c r="K966" i="4"/>
  <c r="B966" i="4"/>
  <c r="C966" i="4" s="1"/>
  <c r="K965" i="4"/>
  <c r="B965" i="4"/>
  <c r="C965" i="4" s="1"/>
  <c r="K964" i="4"/>
  <c r="B964" i="4"/>
  <c r="C964" i="4" s="1"/>
  <c r="K963" i="4"/>
  <c r="B963" i="4"/>
  <c r="C963" i="4" s="1"/>
  <c r="K962" i="4"/>
  <c r="B962" i="4"/>
  <c r="C962" i="4" s="1"/>
  <c r="K961" i="4"/>
  <c r="B961" i="4"/>
  <c r="C961" i="4" s="1"/>
  <c r="K960" i="4"/>
  <c r="B960" i="4"/>
  <c r="C960" i="4" s="1"/>
  <c r="K959" i="4"/>
  <c r="B959" i="4"/>
  <c r="C959" i="4" s="1"/>
  <c r="K958" i="4"/>
  <c r="B958" i="4"/>
  <c r="C958" i="4" s="1"/>
  <c r="K957" i="4"/>
  <c r="B957" i="4"/>
  <c r="C957" i="4" s="1"/>
  <c r="K956" i="4"/>
  <c r="C956" i="4"/>
  <c r="B956" i="4"/>
  <c r="K955" i="4"/>
  <c r="B955" i="4"/>
  <c r="C955" i="4" s="1"/>
  <c r="K954" i="4"/>
  <c r="B954" i="4"/>
  <c r="C954" i="4" s="1"/>
  <c r="K953" i="4"/>
  <c r="B953" i="4"/>
  <c r="C953" i="4" s="1"/>
  <c r="K952" i="4"/>
  <c r="B952" i="4"/>
  <c r="C952" i="4" s="1"/>
  <c r="K951" i="4"/>
  <c r="B951" i="4"/>
  <c r="C951" i="4" s="1"/>
  <c r="K950" i="4"/>
  <c r="B950" i="4"/>
  <c r="C950" i="4" s="1"/>
  <c r="K949" i="4"/>
  <c r="B949" i="4"/>
  <c r="C949" i="4" s="1"/>
  <c r="K948" i="4"/>
  <c r="B948" i="4"/>
  <c r="C948" i="4" s="1"/>
  <c r="K947" i="4"/>
  <c r="B947" i="4"/>
  <c r="C947" i="4" s="1"/>
  <c r="K946" i="4"/>
  <c r="B946" i="4"/>
  <c r="C946" i="4" s="1"/>
  <c r="K945" i="4"/>
  <c r="B945" i="4"/>
  <c r="C945" i="4" s="1"/>
  <c r="K944" i="4"/>
  <c r="B944" i="4"/>
  <c r="C944" i="4" s="1"/>
  <c r="K943" i="4"/>
  <c r="B943" i="4"/>
  <c r="C943" i="4" s="1"/>
  <c r="K942" i="4"/>
  <c r="B942" i="4"/>
  <c r="C942" i="4" s="1"/>
  <c r="K941" i="4"/>
  <c r="B941" i="4"/>
  <c r="C941" i="4" s="1"/>
  <c r="K940" i="4"/>
  <c r="B940" i="4"/>
  <c r="C940" i="4" s="1"/>
  <c r="K939" i="4"/>
  <c r="B939" i="4"/>
  <c r="C939" i="4" s="1"/>
  <c r="K938" i="4"/>
  <c r="B938" i="4"/>
  <c r="C938" i="4" s="1"/>
  <c r="K937" i="4"/>
  <c r="B937" i="4"/>
  <c r="C937" i="4" s="1"/>
  <c r="K936" i="4"/>
  <c r="B936" i="4"/>
  <c r="C936" i="4" s="1"/>
  <c r="K935" i="4"/>
  <c r="B935" i="4"/>
  <c r="C935" i="4" s="1"/>
  <c r="K934" i="4"/>
  <c r="B934" i="4"/>
  <c r="C934" i="4" s="1"/>
  <c r="K933" i="4"/>
  <c r="B933" i="4"/>
  <c r="C933" i="4" s="1"/>
  <c r="K932" i="4"/>
  <c r="B932" i="4"/>
  <c r="C932" i="4" s="1"/>
  <c r="K931" i="4"/>
  <c r="B931" i="4"/>
  <c r="C931" i="4" s="1"/>
  <c r="K930" i="4"/>
  <c r="B930" i="4"/>
  <c r="C930" i="4" s="1"/>
  <c r="K929" i="4"/>
  <c r="B929" i="4"/>
  <c r="C929" i="4" s="1"/>
  <c r="K928" i="4"/>
  <c r="B928" i="4"/>
  <c r="C928" i="4" s="1"/>
  <c r="K927" i="4"/>
  <c r="B927" i="4"/>
  <c r="C927" i="4" s="1"/>
  <c r="K926" i="4"/>
  <c r="B926" i="4"/>
  <c r="C926" i="4" s="1"/>
  <c r="K925" i="4"/>
  <c r="B925" i="4"/>
  <c r="C925" i="4" s="1"/>
  <c r="K924" i="4"/>
  <c r="B924" i="4"/>
  <c r="C924" i="4" s="1"/>
  <c r="K923" i="4"/>
  <c r="B923" i="4"/>
  <c r="C923" i="4" s="1"/>
  <c r="K922" i="4"/>
  <c r="B922" i="4"/>
  <c r="C922" i="4" s="1"/>
  <c r="K921" i="4"/>
  <c r="B921" i="4"/>
  <c r="C921" i="4" s="1"/>
  <c r="K920" i="4"/>
  <c r="B920" i="4"/>
  <c r="C920" i="4" s="1"/>
  <c r="K919" i="4"/>
  <c r="B919" i="4"/>
  <c r="C919" i="4" s="1"/>
  <c r="K918" i="4"/>
  <c r="B918" i="4"/>
  <c r="C918" i="4" s="1"/>
  <c r="K917" i="4"/>
  <c r="B917" i="4"/>
  <c r="C917" i="4" s="1"/>
  <c r="K916" i="4"/>
  <c r="B916" i="4"/>
  <c r="C916" i="4" s="1"/>
  <c r="K915" i="4"/>
  <c r="B915" i="4"/>
  <c r="C915" i="4" s="1"/>
  <c r="K914" i="4"/>
  <c r="B914" i="4"/>
  <c r="C914" i="4" s="1"/>
  <c r="K913" i="4"/>
  <c r="B913" i="4"/>
  <c r="C913" i="4" s="1"/>
  <c r="K912" i="4"/>
  <c r="B912" i="4"/>
  <c r="C912" i="4" s="1"/>
  <c r="K911" i="4"/>
  <c r="B911" i="4"/>
  <c r="C911" i="4" s="1"/>
  <c r="K910" i="4"/>
  <c r="B910" i="4"/>
  <c r="C910" i="4" s="1"/>
  <c r="K909" i="4"/>
  <c r="B909" i="4"/>
  <c r="C909" i="4" s="1"/>
  <c r="K908" i="4"/>
  <c r="B908" i="4"/>
  <c r="C908" i="4" s="1"/>
  <c r="K907" i="4"/>
  <c r="B907" i="4"/>
  <c r="C907" i="4" s="1"/>
  <c r="K906" i="4"/>
  <c r="B906" i="4"/>
  <c r="C906" i="4" s="1"/>
  <c r="K905" i="4"/>
  <c r="B905" i="4"/>
  <c r="C905" i="4" s="1"/>
  <c r="K904" i="4"/>
  <c r="B904" i="4"/>
  <c r="C904" i="4" s="1"/>
  <c r="K903" i="4"/>
  <c r="B903" i="4"/>
  <c r="C903" i="4" s="1"/>
  <c r="K902" i="4"/>
  <c r="B902" i="4"/>
  <c r="C902" i="4" s="1"/>
  <c r="K901" i="4"/>
  <c r="B901" i="4"/>
  <c r="C901" i="4" s="1"/>
  <c r="K900" i="4"/>
  <c r="B900" i="4"/>
  <c r="C900" i="4" s="1"/>
  <c r="K899" i="4"/>
  <c r="B899" i="4"/>
  <c r="C899" i="4" s="1"/>
  <c r="K898" i="4"/>
  <c r="B898" i="4"/>
  <c r="C898" i="4" s="1"/>
  <c r="K897" i="4"/>
  <c r="B897" i="4"/>
  <c r="C897" i="4" s="1"/>
  <c r="K896" i="4"/>
  <c r="B896" i="4"/>
  <c r="C896" i="4" s="1"/>
  <c r="K895" i="4"/>
  <c r="B895" i="4"/>
  <c r="C895" i="4" s="1"/>
  <c r="K894" i="4"/>
  <c r="B894" i="4"/>
  <c r="C894" i="4" s="1"/>
  <c r="K893" i="4"/>
  <c r="B893" i="4"/>
  <c r="C893" i="4" s="1"/>
  <c r="K892" i="4"/>
  <c r="C892" i="4"/>
  <c r="B892" i="4"/>
  <c r="K891" i="4"/>
  <c r="B891" i="4"/>
  <c r="C891" i="4" s="1"/>
  <c r="K890" i="4"/>
  <c r="B890" i="4"/>
  <c r="C890" i="4" s="1"/>
  <c r="K889" i="4"/>
  <c r="B889" i="4"/>
  <c r="C889" i="4" s="1"/>
  <c r="K888" i="4"/>
  <c r="B888" i="4"/>
  <c r="C888" i="4" s="1"/>
  <c r="K887" i="4"/>
  <c r="B887" i="4"/>
  <c r="C887" i="4" s="1"/>
  <c r="K886" i="4"/>
  <c r="B886" i="4"/>
  <c r="C886" i="4" s="1"/>
  <c r="K885" i="4"/>
  <c r="B885" i="4"/>
  <c r="C885" i="4" s="1"/>
  <c r="K884" i="4"/>
  <c r="B884" i="4"/>
  <c r="C884" i="4" s="1"/>
  <c r="K883" i="4"/>
  <c r="B883" i="4"/>
  <c r="C883" i="4" s="1"/>
  <c r="K882" i="4"/>
  <c r="B882" i="4"/>
  <c r="C882" i="4" s="1"/>
  <c r="K881" i="4"/>
  <c r="B881" i="4"/>
  <c r="C881" i="4" s="1"/>
  <c r="K880" i="4"/>
  <c r="B880" i="4"/>
  <c r="C880" i="4" s="1"/>
  <c r="K879" i="4"/>
  <c r="B879" i="4"/>
  <c r="C879" i="4" s="1"/>
  <c r="K878" i="4"/>
  <c r="B878" i="4"/>
  <c r="C878" i="4" s="1"/>
  <c r="K877" i="4"/>
  <c r="B877" i="4"/>
  <c r="C877" i="4" s="1"/>
  <c r="K876" i="4"/>
  <c r="B876" i="4"/>
  <c r="C876" i="4" s="1"/>
  <c r="K875" i="4"/>
  <c r="B875" i="4"/>
  <c r="C875" i="4" s="1"/>
  <c r="K874" i="4"/>
  <c r="B874" i="4"/>
  <c r="C874" i="4" s="1"/>
  <c r="K873" i="4"/>
  <c r="B873" i="4"/>
  <c r="C873" i="4" s="1"/>
  <c r="K872" i="4"/>
  <c r="B872" i="4"/>
  <c r="C872" i="4" s="1"/>
  <c r="K871" i="4"/>
  <c r="B871" i="4"/>
  <c r="C871" i="4" s="1"/>
  <c r="K870" i="4"/>
  <c r="B870" i="4"/>
  <c r="C870" i="4" s="1"/>
  <c r="K869" i="4"/>
  <c r="B869" i="4"/>
  <c r="C869" i="4" s="1"/>
  <c r="K868" i="4"/>
  <c r="B868" i="4"/>
  <c r="C868" i="4" s="1"/>
  <c r="K867" i="4"/>
  <c r="B867" i="4"/>
  <c r="C867" i="4" s="1"/>
  <c r="K866" i="4"/>
  <c r="B866" i="4"/>
  <c r="C866" i="4" s="1"/>
  <c r="K865" i="4"/>
  <c r="B865" i="4"/>
  <c r="C865" i="4" s="1"/>
  <c r="K864" i="4"/>
  <c r="B864" i="4"/>
  <c r="C864" i="4" s="1"/>
  <c r="K863" i="4"/>
  <c r="B863" i="4"/>
  <c r="C863" i="4" s="1"/>
  <c r="K862" i="4"/>
  <c r="B862" i="4"/>
  <c r="C862" i="4" s="1"/>
  <c r="K861" i="4"/>
  <c r="B861" i="4"/>
  <c r="C861" i="4" s="1"/>
  <c r="K860" i="4"/>
  <c r="B860" i="4"/>
  <c r="C860" i="4" s="1"/>
  <c r="K859" i="4"/>
  <c r="B859" i="4"/>
  <c r="C859" i="4" s="1"/>
  <c r="K858" i="4"/>
  <c r="B858" i="4"/>
  <c r="C858" i="4" s="1"/>
  <c r="K857" i="4"/>
  <c r="B857" i="4"/>
  <c r="C857" i="4" s="1"/>
  <c r="K856" i="4"/>
  <c r="B856" i="4"/>
  <c r="C856" i="4" s="1"/>
  <c r="K855" i="4"/>
  <c r="B855" i="4"/>
  <c r="C855" i="4" s="1"/>
  <c r="K854" i="4"/>
  <c r="B854" i="4"/>
  <c r="C854" i="4" s="1"/>
  <c r="K853" i="4"/>
  <c r="B853" i="4"/>
  <c r="C853" i="4" s="1"/>
  <c r="K852" i="4"/>
  <c r="B852" i="4"/>
  <c r="C852" i="4" s="1"/>
  <c r="K851" i="4"/>
  <c r="B851" i="4"/>
  <c r="C851" i="4" s="1"/>
  <c r="K850" i="4"/>
  <c r="B850" i="4"/>
  <c r="C850" i="4" s="1"/>
  <c r="K849" i="4"/>
  <c r="B849" i="4"/>
  <c r="C849" i="4" s="1"/>
  <c r="K848" i="4"/>
  <c r="B848" i="4"/>
  <c r="C848" i="4" s="1"/>
  <c r="K847" i="4"/>
  <c r="B847" i="4"/>
  <c r="C847" i="4" s="1"/>
  <c r="K846" i="4"/>
  <c r="B846" i="4"/>
  <c r="C846" i="4" s="1"/>
  <c r="K845" i="4"/>
  <c r="B845" i="4"/>
  <c r="C845" i="4" s="1"/>
  <c r="K844" i="4"/>
  <c r="B844" i="4"/>
  <c r="C844" i="4" s="1"/>
  <c r="K843" i="4"/>
  <c r="B843" i="4"/>
  <c r="C843" i="4" s="1"/>
  <c r="K842" i="4"/>
  <c r="B842" i="4"/>
  <c r="C842" i="4" s="1"/>
  <c r="K841" i="4"/>
  <c r="B841" i="4"/>
  <c r="C841" i="4" s="1"/>
  <c r="K840" i="4"/>
  <c r="B840" i="4"/>
  <c r="C840" i="4" s="1"/>
  <c r="K839" i="4"/>
  <c r="B839" i="4"/>
  <c r="C839" i="4" s="1"/>
  <c r="K838" i="4"/>
  <c r="B838" i="4"/>
  <c r="C838" i="4" s="1"/>
  <c r="K837" i="4"/>
  <c r="B837" i="4"/>
  <c r="C837" i="4" s="1"/>
  <c r="K836" i="4"/>
  <c r="B836" i="4"/>
  <c r="C836" i="4" s="1"/>
  <c r="K835" i="4"/>
  <c r="B835" i="4"/>
  <c r="C835" i="4" s="1"/>
  <c r="K834" i="4"/>
  <c r="B834" i="4"/>
  <c r="C834" i="4" s="1"/>
  <c r="K833" i="4"/>
  <c r="B833" i="4"/>
  <c r="C833" i="4" s="1"/>
  <c r="K832" i="4"/>
  <c r="B832" i="4"/>
  <c r="C832" i="4" s="1"/>
  <c r="K831" i="4"/>
  <c r="B831" i="4"/>
  <c r="C831" i="4" s="1"/>
  <c r="K830" i="4"/>
  <c r="B830" i="4"/>
  <c r="C830" i="4" s="1"/>
  <c r="K829" i="4"/>
  <c r="B829" i="4"/>
  <c r="C829" i="4" s="1"/>
  <c r="K828" i="4"/>
  <c r="C828" i="4"/>
  <c r="B828" i="4"/>
  <c r="K827" i="4"/>
  <c r="B827" i="4"/>
  <c r="C827" i="4" s="1"/>
  <c r="K826" i="4"/>
  <c r="B826" i="4"/>
  <c r="C826" i="4" s="1"/>
  <c r="K825" i="4"/>
  <c r="B825" i="4"/>
  <c r="C825" i="4" s="1"/>
  <c r="K824" i="4"/>
  <c r="B824" i="4"/>
  <c r="C824" i="4" s="1"/>
  <c r="K823" i="4"/>
  <c r="B823" i="4"/>
  <c r="C823" i="4" s="1"/>
  <c r="K822" i="4"/>
  <c r="B822" i="4"/>
  <c r="C822" i="4" s="1"/>
  <c r="K821" i="4"/>
  <c r="B821" i="4"/>
  <c r="C821" i="4" s="1"/>
  <c r="K820" i="4"/>
  <c r="B820" i="4"/>
  <c r="C820" i="4" s="1"/>
  <c r="K819" i="4"/>
  <c r="B819" i="4"/>
  <c r="C819" i="4" s="1"/>
  <c r="K818" i="4"/>
  <c r="B818" i="4"/>
  <c r="C818" i="4" s="1"/>
  <c r="K817" i="4"/>
  <c r="B817" i="4"/>
  <c r="C817" i="4" s="1"/>
  <c r="K816" i="4"/>
  <c r="B816" i="4"/>
  <c r="C816" i="4" s="1"/>
  <c r="K815" i="4"/>
  <c r="B815" i="4"/>
  <c r="C815" i="4" s="1"/>
  <c r="K814" i="4"/>
  <c r="B814" i="4"/>
  <c r="C814" i="4" s="1"/>
  <c r="K813" i="4"/>
  <c r="B813" i="4"/>
  <c r="C813" i="4" s="1"/>
  <c r="K812" i="4"/>
  <c r="B812" i="4"/>
  <c r="C812" i="4" s="1"/>
  <c r="K811" i="4"/>
  <c r="B811" i="4"/>
  <c r="C811" i="4" s="1"/>
  <c r="K810" i="4"/>
  <c r="B810" i="4"/>
  <c r="C810" i="4" s="1"/>
  <c r="K809" i="4"/>
  <c r="B809" i="4"/>
  <c r="C809" i="4" s="1"/>
  <c r="K808" i="4"/>
  <c r="B808" i="4"/>
  <c r="C808" i="4" s="1"/>
  <c r="K807" i="4"/>
  <c r="B807" i="4"/>
  <c r="C807" i="4" s="1"/>
  <c r="K806" i="4"/>
  <c r="B806" i="4"/>
  <c r="C806" i="4" s="1"/>
  <c r="K805" i="4"/>
  <c r="B805" i="4"/>
  <c r="C805" i="4" s="1"/>
  <c r="K804" i="4"/>
  <c r="B804" i="4"/>
  <c r="C804" i="4" s="1"/>
  <c r="K803" i="4"/>
  <c r="B803" i="4"/>
  <c r="C803" i="4" s="1"/>
  <c r="K802" i="4"/>
  <c r="B802" i="4"/>
  <c r="C802" i="4" s="1"/>
  <c r="K801" i="4"/>
  <c r="B801" i="4"/>
  <c r="C801" i="4" s="1"/>
  <c r="K800" i="4"/>
  <c r="B800" i="4"/>
  <c r="C800" i="4" s="1"/>
  <c r="K799" i="4"/>
  <c r="B799" i="4"/>
  <c r="C799" i="4" s="1"/>
  <c r="K798" i="4"/>
  <c r="B798" i="4"/>
  <c r="C798" i="4" s="1"/>
  <c r="K797" i="4"/>
  <c r="B797" i="4"/>
  <c r="C797" i="4" s="1"/>
  <c r="K796" i="4"/>
  <c r="B796" i="4"/>
  <c r="C796" i="4" s="1"/>
  <c r="K795" i="4"/>
  <c r="B795" i="4"/>
  <c r="C795" i="4" s="1"/>
  <c r="K794" i="4"/>
  <c r="B794" i="4"/>
  <c r="C794" i="4" s="1"/>
  <c r="K793" i="4"/>
  <c r="B793" i="4"/>
  <c r="C793" i="4" s="1"/>
  <c r="K792" i="4"/>
  <c r="B792" i="4"/>
  <c r="C792" i="4" s="1"/>
  <c r="K791" i="4"/>
  <c r="B791" i="4"/>
  <c r="C791" i="4" s="1"/>
  <c r="K790" i="4"/>
  <c r="B790" i="4"/>
  <c r="C790" i="4" s="1"/>
  <c r="K789" i="4"/>
  <c r="B789" i="4"/>
  <c r="C789" i="4" s="1"/>
  <c r="K788" i="4"/>
  <c r="B788" i="4"/>
  <c r="C788" i="4" s="1"/>
  <c r="K787" i="4"/>
  <c r="B787" i="4"/>
  <c r="C787" i="4" s="1"/>
  <c r="K786" i="4"/>
  <c r="B786" i="4"/>
  <c r="C786" i="4" s="1"/>
  <c r="K785" i="4"/>
  <c r="B785" i="4"/>
  <c r="C785" i="4" s="1"/>
  <c r="K784" i="4"/>
  <c r="B784" i="4"/>
  <c r="C784" i="4" s="1"/>
  <c r="K783" i="4"/>
  <c r="B783" i="4"/>
  <c r="C783" i="4" s="1"/>
  <c r="K782" i="4"/>
  <c r="B782" i="4"/>
  <c r="C782" i="4" s="1"/>
  <c r="K781" i="4"/>
  <c r="B781" i="4"/>
  <c r="C781" i="4" s="1"/>
  <c r="K780" i="4"/>
  <c r="B780" i="4"/>
  <c r="C780" i="4" s="1"/>
  <c r="K779" i="4"/>
  <c r="B779" i="4"/>
  <c r="C779" i="4" s="1"/>
  <c r="K778" i="4"/>
  <c r="B778" i="4"/>
  <c r="C778" i="4" s="1"/>
  <c r="K777" i="4"/>
  <c r="B777" i="4"/>
  <c r="C777" i="4" s="1"/>
  <c r="K776" i="4"/>
  <c r="B776" i="4"/>
  <c r="C776" i="4" s="1"/>
  <c r="K775" i="4"/>
  <c r="B775" i="4"/>
  <c r="C775" i="4" s="1"/>
  <c r="K774" i="4"/>
  <c r="B774" i="4"/>
  <c r="C774" i="4" s="1"/>
  <c r="K773" i="4"/>
  <c r="B773" i="4"/>
  <c r="C773" i="4" s="1"/>
  <c r="K772" i="4"/>
  <c r="B772" i="4"/>
  <c r="C772" i="4" s="1"/>
  <c r="K771" i="4"/>
  <c r="B771" i="4"/>
  <c r="C771" i="4" s="1"/>
  <c r="K770" i="4"/>
  <c r="B770" i="4"/>
  <c r="C770" i="4" s="1"/>
  <c r="K769" i="4"/>
  <c r="B769" i="4"/>
  <c r="C769" i="4" s="1"/>
  <c r="K768" i="4"/>
  <c r="B768" i="4"/>
  <c r="C768" i="4" s="1"/>
  <c r="K767" i="4"/>
  <c r="B767" i="4"/>
  <c r="C767" i="4" s="1"/>
  <c r="K766" i="4"/>
  <c r="B766" i="4"/>
  <c r="C766" i="4" s="1"/>
  <c r="K765" i="4"/>
  <c r="B765" i="4"/>
  <c r="C765" i="4" s="1"/>
  <c r="K764" i="4"/>
  <c r="C764" i="4"/>
  <c r="B764" i="4"/>
  <c r="K763" i="4"/>
  <c r="B763" i="4"/>
  <c r="C763" i="4" s="1"/>
  <c r="K762" i="4"/>
  <c r="B762" i="4"/>
  <c r="C762" i="4" s="1"/>
  <c r="K761" i="4"/>
  <c r="B761" i="4"/>
  <c r="C761" i="4" s="1"/>
  <c r="K760" i="4"/>
  <c r="B760" i="4"/>
  <c r="C760" i="4" s="1"/>
  <c r="K759" i="4"/>
  <c r="B759" i="4"/>
  <c r="C759" i="4" s="1"/>
  <c r="K758" i="4"/>
  <c r="B758" i="4"/>
  <c r="C758" i="4" s="1"/>
  <c r="K757" i="4"/>
  <c r="B757" i="4"/>
  <c r="C757" i="4" s="1"/>
  <c r="K756" i="4"/>
  <c r="B756" i="4"/>
  <c r="C756" i="4" s="1"/>
  <c r="K755" i="4"/>
  <c r="B755" i="4"/>
  <c r="C755" i="4" s="1"/>
  <c r="K754" i="4"/>
  <c r="B754" i="4"/>
  <c r="C754" i="4" s="1"/>
  <c r="K753" i="4"/>
  <c r="B753" i="4"/>
  <c r="C753" i="4" s="1"/>
  <c r="K752" i="4"/>
  <c r="B752" i="4"/>
  <c r="C752" i="4" s="1"/>
  <c r="K751" i="4"/>
  <c r="B751" i="4"/>
  <c r="C751" i="4" s="1"/>
  <c r="K750" i="4"/>
  <c r="B750" i="4"/>
  <c r="C750" i="4" s="1"/>
  <c r="K749" i="4"/>
  <c r="B749" i="4"/>
  <c r="C749" i="4" s="1"/>
  <c r="K748" i="4"/>
  <c r="B748" i="4"/>
  <c r="C748" i="4" s="1"/>
  <c r="K747" i="4"/>
  <c r="B747" i="4"/>
  <c r="C747" i="4" s="1"/>
  <c r="K746" i="4"/>
  <c r="B746" i="4"/>
  <c r="C746" i="4" s="1"/>
  <c r="K745" i="4"/>
  <c r="B745" i="4"/>
  <c r="C745" i="4" s="1"/>
  <c r="K744" i="4"/>
  <c r="B744" i="4"/>
  <c r="C744" i="4" s="1"/>
  <c r="K743" i="4"/>
  <c r="B743" i="4"/>
  <c r="C743" i="4" s="1"/>
  <c r="K742" i="4"/>
  <c r="B742" i="4"/>
  <c r="C742" i="4" s="1"/>
  <c r="K741" i="4"/>
  <c r="B741" i="4"/>
  <c r="C741" i="4" s="1"/>
  <c r="K740" i="4"/>
  <c r="B740" i="4"/>
  <c r="C740" i="4" s="1"/>
  <c r="K739" i="4"/>
  <c r="B739" i="4"/>
  <c r="C739" i="4" s="1"/>
  <c r="K738" i="4"/>
  <c r="B738" i="4"/>
  <c r="C738" i="4" s="1"/>
  <c r="K737" i="4"/>
  <c r="B737" i="4"/>
  <c r="C737" i="4" s="1"/>
  <c r="K736" i="4"/>
  <c r="B736" i="4"/>
  <c r="C736" i="4" s="1"/>
  <c r="K735" i="4"/>
  <c r="B735" i="4"/>
  <c r="C735" i="4" s="1"/>
  <c r="K734" i="4"/>
  <c r="B734" i="4"/>
  <c r="C734" i="4" s="1"/>
  <c r="K733" i="4"/>
  <c r="B733" i="4"/>
  <c r="C733" i="4" s="1"/>
  <c r="K732" i="4"/>
  <c r="B732" i="4"/>
  <c r="C732" i="4" s="1"/>
  <c r="K731" i="4"/>
  <c r="B731" i="4"/>
  <c r="C731" i="4" s="1"/>
  <c r="K730" i="4"/>
  <c r="B730" i="4"/>
  <c r="C730" i="4" s="1"/>
  <c r="K729" i="4"/>
  <c r="B729" i="4"/>
  <c r="C729" i="4" s="1"/>
  <c r="K728" i="4"/>
  <c r="B728" i="4"/>
  <c r="C728" i="4" s="1"/>
  <c r="K727" i="4"/>
  <c r="B727" i="4"/>
  <c r="C727" i="4" s="1"/>
  <c r="K726" i="4"/>
  <c r="B726" i="4"/>
  <c r="C726" i="4" s="1"/>
  <c r="K725" i="4"/>
  <c r="B725" i="4"/>
  <c r="C725" i="4" s="1"/>
  <c r="K724" i="4"/>
  <c r="B724" i="4"/>
  <c r="C724" i="4" s="1"/>
  <c r="K723" i="4"/>
  <c r="B723" i="4"/>
  <c r="C723" i="4" s="1"/>
  <c r="K722" i="4"/>
  <c r="B722" i="4"/>
  <c r="C722" i="4" s="1"/>
  <c r="K721" i="4"/>
  <c r="B721" i="4"/>
  <c r="C721" i="4" s="1"/>
  <c r="K720" i="4"/>
  <c r="B720" i="4"/>
  <c r="C720" i="4" s="1"/>
  <c r="K719" i="4"/>
  <c r="B719" i="4"/>
  <c r="C719" i="4" s="1"/>
  <c r="K718" i="4"/>
  <c r="B718" i="4"/>
  <c r="C718" i="4" s="1"/>
  <c r="K717" i="4"/>
  <c r="B717" i="4"/>
  <c r="C717" i="4" s="1"/>
  <c r="K716" i="4"/>
  <c r="B716" i="4"/>
  <c r="C716" i="4" s="1"/>
  <c r="K715" i="4"/>
  <c r="B715" i="4"/>
  <c r="C715" i="4" s="1"/>
  <c r="K714" i="4"/>
  <c r="B714" i="4"/>
  <c r="C714" i="4" s="1"/>
  <c r="K713" i="4"/>
  <c r="B713" i="4"/>
  <c r="C713" i="4" s="1"/>
  <c r="K712" i="4"/>
  <c r="B712" i="4"/>
  <c r="C712" i="4" s="1"/>
  <c r="K711" i="4"/>
  <c r="B711" i="4"/>
  <c r="C711" i="4" s="1"/>
  <c r="K710" i="4"/>
  <c r="B710" i="4"/>
  <c r="C710" i="4" s="1"/>
  <c r="K709" i="4"/>
  <c r="B709" i="4"/>
  <c r="C709" i="4" s="1"/>
  <c r="K708" i="4"/>
  <c r="B708" i="4"/>
  <c r="C708" i="4" s="1"/>
  <c r="K707" i="4"/>
  <c r="B707" i="4"/>
  <c r="C707" i="4" s="1"/>
  <c r="K706" i="4"/>
  <c r="B706" i="4"/>
  <c r="C706" i="4" s="1"/>
  <c r="K705" i="4"/>
  <c r="B705" i="4"/>
  <c r="C705" i="4" s="1"/>
  <c r="K704" i="4"/>
  <c r="B704" i="4"/>
  <c r="C704" i="4" s="1"/>
  <c r="K703" i="4"/>
  <c r="B703" i="4"/>
  <c r="C703" i="4" s="1"/>
  <c r="K702" i="4"/>
  <c r="B702" i="4"/>
  <c r="C702" i="4" s="1"/>
  <c r="K701" i="4"/>
  <c r="B701" i="4"/>
  <c r="C701" i="4" s="1"/>
  <c r="K700" i="4"/>
  <c r="B700" i="4"/>
  <c r="C700" i="4" s="1"/>
  <c r="K699" i="4"/>
  <c r="B699" i="4"/>
  <c r="C699" i="4" s="1"/>
  <c r="K698" i="4"/>
  <c r="B698" i="4"/>
  <c r="C698" i="4" s="1"/>
  <c r="K697" i="4"/>
  <c r="B697" i="4"/>
  <c r="C697" i="4" s="1"/>
  <c r="K696" i="4"/>
  <c r="B696" i="4"/>
  <c r="C696" i="4" s="1"/>
  <c r="K695" i="4"/>
  <c r="B695" i="4"/>
  <c r="C695" i="4" s="1"/>
  <c r="K694" i="4"/>
  <c r="B694" i="4"/>
  <c r="C694" i="4" s="1"/>
  <c r="K693" i="4"/>
  <c r="B693" i="4"/>
  <c r="C693" i="4" s="1"/>
  <c r="K692" i="4"/>
  <c r="B692" i="4"/>
  <c r="C692" i="4" s="1"/>
  <c r="K691" i="4"/>
  <c r="B691" i="4"/>
  <c r="C691" i="4" s="1"/>
  <c r="K690" i="4"/>
  <c r="B690" i="4"/>
  <c r="C690" i="4" s="1"/>
  <c r="K689" i="4"/>
  <c r="B689" i="4"/>
  <c r="C689" i="4" s="1"/>
  <c r="K688" i="4"/>
  <c r="B688" i="4"/>
  <c r="C688" i="4" s="1"/>
  <c r="K687" i="4"/>
  <c r="B687" i="4"/>
  <c r="C687" i="4" s="1"/>
  <c r="K686" i="4"/>
  <c r="B686" i="4"/>
  <c r="C686" i="4" s="1"/>
  <c r="K685" i="4"/>
  <c r="B685" i="4"/>
  <c r="C685" i="4" s="1"/>
  <c r="K684" i="4"/>
  <c r="B684" i="4"/>
  <c r="C684" i="4" s="1"/>
  <c r="K683" i="4"/>
  <c r="C683" i="4"/>
  <c r="B683" i="4"/>
  <c r="K682" i="4"/>
  <c r="B682" i="4"/>
  <c r="C682" i="4" s="1"/>
  <c r="K681" i="4"/>
  <c r="B681" i="4"/>
  <c r="C681" i="4" s="1"/>
  <c r="K680" i="4"/>
  <c r="B680" i="4"/>
  <c r="C680" i="4" s="1"/>
  <c r="K679" i="4"/>
  <c r="B679" i="4"/>
  <c r="C679" i="4" s="1"/>
  <c r="K678" i="4"/>
  <c r="B678" i="4"/>
  <c r="C678" i="4" s="1"/>
  <c r="K677" i="4"/>
  <c r="B677" i="4"/>
  <c r="C677" i="4" s="1"/>
  <c r="K676" i="4"/>
  <c r="B676" i="4"/>
  <c r="C676" i="4" s="1"/>
  <c r="K675" i="4"/>
  <c r="B675" i="4"/>
  <c r="C675" i="4" s="1"/>
  <c r="K674" i="4"/>
  <c r="B674" i="4"/>
  <c r="C674" i="4" s="1"/>
  <c r="K673" i="4"/>
  <c r="B673" i="4"/>
  <c r="C673" i="4" s="1"/>
  <c r="K672" i="4"/>
  <c r="C672" i="4"/>
  <c r="B672" i="4"/>
  <c r="K671" i="4"/>
  <c r="B671" i="4"/>
  <c r="C671" i="4" s="1"/>
  <c r="K670" i="4"/>
  <c r="B670" i="4"/>
  <c r="C670" i="4" s="1"/>
  <c r="K669" i="4"/>
  <c r="B669" i="4"/>
  <c r="C669" i="4" s="1"/>
  <c r="K668" i="4"/>
  <c r="B668" i="4"/>
  <c r="C668" i="4" s="1"/>
  <c r="K667" i="4"/>
  <c r="B667" i="4"/>
  <c r="C667" i="4" s="1"/>
  <c r="K666" i="4"/>
  <c r="B666" i="4"/>
  <c r="C666" i="4" s="1"/>
  <c r="K665" i="4"/>
  <c r="B665" i="4"/>
  <c r="C665" i="4" s="1"/>
  <c r="K664" i="4"/>
  <c r="B664" i="4"/>
  <c r="C664" i="4" s="1"/>
  <c r="K663" i="4"/>
  <c r="B663" i="4"/>
  <c r="C663" i="4" s="1"/>
  <c r="K662" i="4"/>
  <c r="B662" i="4"/>
  <c r="C662" i="4" s="1"/>
  <c r="K661" i="4"/>
  <c r="B661" i="4"/>
  <c r="C661" i="4" s="1"/>
  <c r="K660" i="4"/>
  <c r="B660" i="4"/>
  <c r="C660" i="4" s="1"/>
  <c r="K659" i="4"/>
  <c r="B659" i="4"/>
  <c r="C659" i="4" s="1"/>
  <c r="K658" i="4"/>
  <c r="B658" i="4"/>
  <c r="C658" i="4" s="1"/>
  <c r="K657" i="4"/>
  <c r="B657" i="4"/>
  <c r="C657" i="4" s="1"/>
  <c r="K656" i="4"/>
  <c r="B656" i="4"/>
  <c r="C656" i="4" s="1"/>
  <c r="K655" i="4"/>
  <c r="B655" i="4"/>
  <c r="C655" i="4" s="1"/>
  <c r="K654" i="4"/>
  <c r="B654" i="4"/>
  <c r="C654" i="4" s="1"/>
  <c r="K653" i="4"/>
  <c r="B653" i="4"/>
  <c r="C653" i="4" s="1"/>
  <c r="K652" i="4"/>
  <c r="B652" i="4"/>
  <c r="C652" i="4" s="1"/>
  <c r="K651" i="4"/>
  <c r="B651" i="4"/>
  <c r="C651" i="4" s="1"/>
  <c r="K650" i="4"/>
  <c r="B650" i="4"/>
  <c r="C650" i="4" s="1"/>
  <c r="K649" i="4"/>
  <c r="B649" i="4"/>
  <c r="C649" i="4" s="1"/>
  <c r="K648" i="4"/>
  <c r="B648" i="4"/>
  <c r="C648" i="4" s="1"/>
  <c r="K647" i="4"/>
  <c r="B647" i="4"/>
  <c r="C647" i="4" s="1"/>
  <c r="K646" i="4"/>
  <c r="B646" i="4"/>
  <c r="C646" i="4" s="1"/>
  <c r="K645" i="4"/>
  <c r="B645" i="4"/>
  <c r="C645" i="4" s="1"/>
  <c r="K644" i="4"/>
  <c r="B644" i="4"/>
  <c r="C644" i="4" s="1"/>
  <c r="K643" i="4"/>
  <c r="B643" i="4"/>
  <c r="C643" i="4" s="1"/>
  <c r="K642" i="4"/>
  <c r="B642" i="4"/>
  <c r="C642" i="4" s="1"/>
  <c r="K641" i="4"/>
  <c r="B641" i="4"/>
  <c r="C641" i="4" s="1"/>
  <c r="K640" i="4"/>
  <c r="B640" i="4"/>
  <c r="C640" i="4" s="1"/>
  <c r="K639" i="4"/>
  <c r="B639" i="4"/>
  <c r="C639" i="4" s="1"/>
  <c r="K638" i="4"/>
  <c r="B638" i="4"/>
  <c r="C638" i="4" s="1"/>
  <c r="K637" i="4"/>
  <c r="B637" i="4"/>
  <c r="C637" i="4" s="1"/>
  <c r="K636" i="4"/>
  <c r="B636" i="4"/>
  <c r="C636" i="4" s="1"/>
  <c r="K635" i="4"/>
  <c r="B635" i="4"/>
  <c r="C635" i="4" s="1"/>
  <c r="K634" i="4"/>
  <c r="B634" i="4"/>
  <c r="C634" i="4" s="1"/>
  <c r="K633" i="4"/>
  <c r="B633" i="4"/>
  <c r="C633" i="4" s="1"/>
  <c r="K632" i="4"/>
  <c r="B632" i="4"/>
  <c r="C632" i="4" s="1"/>
  <c r="K631" i="4"/>
  <c r="B631" i="4"/>
  <c r="C631" i="4" s="1"/>
  <c r="K630" i="4"/>
  <c r="B630" i="4"/>
  <c r="C630" i="4" s="1"/>
  <c r="K629" i="4"/>
  <c r="B629" i="4"/>
  <c r="C629" i="4" s="1"/>
  <c r="K628" i="4"/>
  <c r="B628" i="4"/>
  <c r="C628" i="4" s="1"/>
  <c r="K627" i="4"/>
  <c r="B627" i="4"/>
  <c r="C627" i="4" s="1"/>
  <c r="K626" i="4"/>
  <c r="B626" i="4"/>
  <c r="C626" i="4" s="1"/>
  <c r="K625" i="4"/>
  <c r="B625" i="4"/>
  <c r="C625" i="4" s="1"/>
  <c r="K624" i="4"/>
  <c r="B624" i="4"/>
  <c r="C624" i="4" s="1"/>
  <c r="K623" i="4"/>
  <c r="B623" i="4"/>
  <c r="C623" i="4" s="1"/>
  <c r="K622" i="4"/>
  <c r="B622" i="4"/>
  <c r="C622" i="4" s="1"/>
  <c r="K621" i="4"/>
  <c r="B621" i="4"/>
  <c r="C621" i="4" s="1"/>
  <c r="K620" i="4"/>
  <c r="B620" i="4"/>
  <c r="C620" i="4" s="1"/>
  <c r="K619" i="4"/>
  <c r="B619" i="4"/>
  <c r="C619" i="4" s="1"/>
  <c r="K618" i="4"/>
  <c r="B618" i="4"/>
  <c r="C618" i="4" s="1"/>
  <c r="K617" i="4"/>
  <c r="B617" i="4"/>
  <c r="C617" i="4" s="1"/>
  <c r="K616" i="4"/>
  <c r="B616" i="4"/>
  <c r="C616" i="4" s="1"/>
  <c r="K615" i="4"/>
  <c r="B615" i="4"/>
  <c r="C615" i="4" s="1"/>
  <c r="K614" i="4"/>
  <c r="B614" i="4"/>
  <c r="C614" i="4" s="1"/>
  <c r="K613" i="4"/>
  <c r="B613" i="4"/>
  <c r="C613" i="4" s="1"/>
  <c r="K612" i="4"/>
  <c r="B612" i="4"/>
  <c r="C612" i="4" s="1"/>
  <c r="K611" i="4"/>
  <c r="B611" i="4"/>
  <c r="C611" i="4" s="1"/>
  <c r="K610" i="4"/>
  <c r="B610" i="4"/>
  <c r="C610" i="4" s="1"/>
  <c r="K609" i="4"/>
  <c r="B609" i="4"/>
  <c r="C609" i="4" s="1"/>
  <c r="K608" i="4"/>
  <c r="B608" i="4"/>
  <c r="C608" i="4" s="1"/>
  <c r="K607" i="4"/>
  <c r="B607" i="4"/>
  <c r="C607" i="4" s="1"/>
  <c r="K606" i="4"/>
  <c r="B606" i="4"/>
  <c r="C606" i="4" s="1"/>
  <c r="K605" i="4"/>
  <c r="C605" i="4"/>
  <c r="B605" i="4"/>
  <c r="K604" i="4"/>
  <c r="B604" i="4"/>
  <c r="C604" i="4" s="1"/>
  <c r="K603" i="4"/>
  <c r="B603" i="4"/>
  <c r="C603" i="4" s="1"/>
  <c r="K602" i="4"/>
  <c r="C602" i="4"/>
  <c r="B602" i="4"/>
  <c r="K601" i="4"/>
  <c r="B601" i="4"/>
  <c r="C601" i="4" s="1"/>
  <c r="K600" i="4"/>
  <c r="B600" i="4"/>
  <c r="C600" i="4" s="1"/>
  <c r="K599" i="4"/>
  <c r="B599" i="4"/>
  <c r="C599" i="4" s="1"/>
  <c r="K598" i="4"/>
  <c r="B598" i="4"/>
  <c r="C598" i="4" s="1"/>
  <c r="K597" i="4"/>
  <c r="B597" i="4"/>
  <c r="C597" i="4" s="1"/>
  <c r="K596" i="4"/>
  <c r="B596" i="4"/>
  <c r="C596" i="4" s="1"/>
  <c r="K595" i="4"/>
  <c r="B595" i="4"/>
  <c r="C595" i="4" s="1"/>
  <c r="K594" i="4"/>
  <c r="B594" i="4"/>
  <c r="C594" i="4" s="1"/>
  <c r="K593" i="4"/>
  <c r="B593" i="4"/>
  <c r="C593" i="4" s="1"/>
  <c r="K592" i="4"/>
  <c r="B592" i="4"/>
  <c r="C592" i="4" s="1"/>
  <c r="K591" i="4"/>
  <c r="B591" i="4"/>
  <c r="C591" i="4" s="1"/>
  <c r="K590" i="4"/>
  <c r="B590" i="4"/>
  <c r="C590" i="4" s="1"/>
  <c r="K589" i="4"/>
  <c r="B589" i="4"/>
  <c r="C589" i="4" s="1"/>
  <c r="K588" i="4"/>
  <c r="B588" i="4"/>
  <c r="C588" i="4" s="1"/>
  <c r="K587" i="4"/>
  <c r="B587" i="4"/>
  <c r="C587" i="4" s="1"/>
  <c r="K586" i="4"/>
  <c r="B586" i="4"/>
  <c r="C586" i="4" s="1"/>
  <c r="K585" i="4"/>
  <c r="B585" i="4"/>
  <c r="C585" i="4" s="1"/>
  <c r="K584" i="4"/>
  <c r="B584" i="4"/>
  <c r="C584" i="4" s="1"/>
  <c r="K583" i="4"/>
  <c r="B583" i="4"/>
  <c r="C583" i="4" s="1"/>
  <c r="K582" i="4"/>
  <c r="B582" i="4"/>
  <c r="C582" i="4" s="1"/>
  <c r="K581" i="4"/>
  <c r="B581" i="4"/>
  <c r="C581" i="4" s="1"/>
  <c r="K580" i="4"/>
  <c r="B580" i="4"/>
  <c r="C580" i="4" s="1"/>
  <c r="K579" i="4"/>
  <c r="B579" i="4"/>
  <c r="C579" i="4" s="1"/>
  <c r="K578" i="4"/>
  <c r="B578" i="4"/>
  <c r="C578" i="4" s="1"/>
  <c r="K577" i="4"/>
  <c r="B577" i="4"/>
  <c r="C577" i="4" s="1"/>
  <c r="K576" i="4"/>
  <c r="B576" i="4"/>
  <c r="C576" i="4" s="1"/>
  <c r="K575" i="4"/>
  <c r="B575" i="4"/>
  <c r="C575" i="4" s="1"/>
  <c r="K574" i="4"/>
  <c r="B574" i="4"/>
  <c r="C574" i="4" s="1"/>
  <c r="K573" i="4"/>
  <c r="B573" i="4"/>
  <c r="C573" i="4" s="1"/>
  <c r="K572" i="4"/>
  <c r="B572" i="4"/>
  <c r="C572" i="4" s="1"/>
  <c r="K571" i="4"/>
  <c r="B571" i="4"/>
  <c r="C571" i="4" s="1"/>
  <c r="K570" i="4"/>
  <c r="B570" i="4"/>
  <c r="C570" i="4" s="1"/>
  <c r="K569" i="4"/>
  <c r="B569" i="4"/>
  <c r="C569" i="4" s="1"/>
  <c r="K568" i="4"/>
  <c r="B568" i="4"/>
  <c r="C568" i="4" s="1"/>
  <c r="K567" i="4"/>
  <c r="B567" i="4"/>
  <c r="C567" i="4" s="1"/>
  <c r="K566" i="4"/>
  <c r="B566" i="4"/>
  <c r="C566" i="4" s="1"/>
  <c r="K565" i="4"/>
  <c r="B565" i="4"/>
  <c r="C565" i="4" s="1"/>
  <c r="K564" i="4"/>
  <c r="B564" i="4"/>
  <c r="C564" i="4" s="1"/>
  <c r="K563" i="4"/>
  <c r="B563" i="4"/>
  <c r="C563" i="4" s="1"/>
  <c r="K562" i="4"/>
  <c r="B562" i="4"/>
  <c r="C562" i="4" s="1"/>
  <c r="K561" i="4"/>
  <c r="B561" i="4"/>
  <c r="C561" i="4" s="1"/>
  <c r="K560" i="4"/>
  <c r="C560" i="4"/>
  <c r="B560" i="4"/>
  <c r="K559" i="4"/>
  <c r="B559" i="4"/>
  <c r="C559" i="4" s="1"/>
  <c r="K558" i="4"/>
  <c r="B558" i="4"/>
  <c r="C558" i="4" s="1"/>
  <c r="K557" i="4"/>
  <c r="B557" i="4"/>
  <c r="C557" i="4" s="1"/>
  <c r="K556" i="4"/>
  <c r="B556" i="4"/>
  <c r="C556" i="4" s="1"/>
  <c r="K555" i="4"/>
  <c r="B555" i="4"/>
  <c r="C555" i="4" s="1"/>
  <c r="K554" i="4"/>
  <c r="B554" i="4"/>
  <c r="C554" i="4" s="1"/>
  <c r="K553" i="4"/>
  <c r="B553" i="4"/>
  <c r="C553" i="4" s="1"/>
  <c r="K552" i="4"/>
  <c r="B552" i="4"/>
  <c r="C552" i="4" s="1"/>
  <c r="K551" i="4"/>
  <c r="B551" i="4"/>
  <c r="C551" i="4" s="1"/>
  <c r="K550" i="4"/>
  <c r="B550" i="4"/>
  <c r="C550" i="4" s="1"/>
  <c r="K549" i="4"/>
  <c r="B549" i="4"/>
  <c r="C549" i="4" s="1"/>
  <c r="K548" i="4"/>
  <c r="B548" i="4"/>
  <c r="C548" i="4" s="1"/>
  <c r="K547" i="4"/>
  <c r="B547" i="4"/>
  <c r="C547" i="4" s="1"/>
  <c r="K546" i="4"/>
  <c r="B546" i="4"/>
  <c r="C546" i="4" s="1"/>
  <c r="K545" i="4"/>
  <c r="B545" i="4"/>
  <c r="C545" i="4" s="1"/>
  <c r="K544" i="4"/>
  <c r="B544" i="4"/>
  <c r="C544" i="4" s="1"/>
  <c r="K543" i="4"/>
  <c r="B543" i="4"/>
  <c r="C543" i="4" s="1"/>
  <c r="K542" i="4"/>
  <c r="B542" i="4"/>
  <c r="C542" i="4" s="1"/>
  <c r="K541" i="4"/>
  <c r="B541" i="4"/>
  <c r="C541" i="4" s="1"/>
  <c r="K540" i="4"/>
  <c r="B540" i="4"/>
  <c r="C540" i="4" s="1"/>
  <c r="K539" i="4"/>
  <c r="B539" i="4"/>
  <c r="C539" i="4" s="1"/>
  <c r="K538" i="4"/>
  <c r="B538" i="4"/>
  <c r="C538" i="4" s="1"/>
  <c r="K537" i="4"/>
  <c r="B537" i="4"/>
  <c r="C537" i="4" s="1"/>
  <c r="K536" i="4"/>
  <c r="B536" i="4"/>
  <c r="C536" i="4" s="1"/>
  <c r="K535" i="4"/>
  <c r="B535" i="4"/>
  <c r="C535" i="4" s="1"/>
  <c r="K534" i="4"/>
  <c r="B534" i="4"/>
  <c r="C534" i="4" s="1"/>
  <c r="K533" i="4"/>
  <c r="B533" i="4"/>
  <c r="C533" i="4" s="1"/>
  <c r="K532" i="4"/>
  <c r="B532" i="4"/>
  <c r="C532" i="4" s="1"/>
  <c r="K531" i="4"/>
  <c r="B531" i="4"/>
  <c r="C531" i="4" s="1"/>
  <c r="K530" i="4"/>
  <c r="B530" i="4"/>
  <c r="C530" i="4" s="1"/>
  <c r="K529" i="4"/>
  <c r="B529" i="4"/>
  <c r="C529" i="4" s="1"/>
  <c r="K528" i="4"/>
  <c r="B528" i="4"/>
  <c r="C528" i="4" s="1"/>
  <c r="K527" i="4"/>
  <c r="B527" i="4"/>
  <c r="C527" i="4" s="1"/>
  <c r="K526" i="4"/>
  <c r="B526" i="4"/>
  <c r="C526" i="4" s="1"/>
  <c r="K525" i="4"/>
  <c r="B525" i="4"/>
  <c r="C525" i="4" s="1"/>
  <c r="K524" i="4"/>
  <c r="B524" i="4"/>
  <c r="C524" i="4" s="1"/>
  <c r="K523" i="4"/>
  <c r="B523" i="4"/>
  <c r="C523" i="4" s="1"/>
  <c r="K522" i="4"/>
  <c r="B522" i="4"/>
  <c r="C522" i="4" s="1"/>
  <c r="K521" i="4"/>
  <c r="B521" i="4"/>
  <c r="C521" i="4" s="1"/>
  <c r="K520" i="4"/>
  <c r="B520" i="4"/>
  <c r="C520" i="4" s="1"/>
  <c r="K519" i="4"/>
  <c r="B519" i="4"/>
  <c r="C519" i="4" s="1"/>
  <c r="K518" i="4"/>
  <c r="B518" i="4"/>
  <c r="C518" i="4" s="1"/>
  <c r="K517" i="4"/>
  <c r="B517" i="4"/>
  <c r="C517" i="4" s="1"/>
  <c r="K516" i="4"/>
  <c r="B516" i="4"/>
  <c r="C516" i="4" s="1"/>
  <c r="K515" i="4"/>
  <c r="B515" i="4"/>
  <c r="C515" i="4" s="1"/>
  <c r="K514" i="4"/>
  <c r="B514" i="4"/>
  <c r="C514" i="4" s="1"/>
  <c r="K513" i="4"/>
  <c r="B513" i="4"/>
  <c r="C513" i="4" s="1"/>
  <c r="K512" i="4"/>
  <c r="B512" i="4"/>
  <c r="C512" i="4" s="1"/>
  <c r="K511" i="4"/>
  <c r="B511" i="4"/>
  <c r="C511" i="4" s="1"/>
  <c r="K510" i="4"/>
  <c r="B510" i="4"/>
  <c r="C510" i="4" s="1"/>
  <c r="K509" i="4"/>
  <c r="B509" i="4"/>
  <c r="C509" i="4" s="1"/>
  <c r="K508" i="4"/>
  <c r="B508" i="4"/>
  <c r="C508" i="4" s="1"/>
  <c r="K507" i="4"/>
  <c r="B507" i="4"/>
  <c r="C507" i="4" s="1"/>
  <c r="K506" i="4"/>
  <c r="B506" i="4"/>
  <c r="C506" i="4" s="1"/>
  <c r="K505" i="4"/>
  <c r="B505" i="4"/>
  <c r="C505" i="4" s="1"/>
  <c r="K504" i="4"/>
  <c r="B504" i="4"/>
  <c r="C504" i="4" s="1"/>
  <c r="K503" i="4"/>
  <c r="B503" i="4"/>
  <c r="C503" i="4" s="1"/>
  <c r="M3212" i="4"/>
  <c r="L3212" i="4"/>
  <c r="J3212" i="4"/>
  <c r="B3212" i="4" s="1"/>
  <c r="C3212" i="4" s="1"/>
  <c r="I3212" i="4"/>
  <c r="G3212" i="4"/>
  <c r="M3211" i="4"/>
  <c r="L3211" i="4"/>
  <c r="J3211" i="4"/>
  <c r="B3211" i="4" s="1"/>
  <c r="C3211" i="4" s="1"/>
  <c r="I3211" i="4"/>
  <c r="G3211" i="4"/>
  <c r="M3210" i="4"/>
  <c r="L3210" i="4"/>
  <c r="J3210" i="4"/>
  <c r="B3210" i="4" s="1"/>
  <c r="C3210" i="4" s="1"/>
  <c r="I3210" i="4"/>
  <c r="G3210" i="4"/>
  <c r="M3209" i="4"/>
  <c r="L3209" i="4"/>
  <c r="J3209" i="4"/>
  <c r="B3209" i="4" s="1"/>
  <c r="C3209" i="4" s="1"/>
  <c r="I3209" i="4"/>
  <c r="G3209" i="4"/>
  <c r="M3208" i="4"/>
  <c r="L3208" i="4"/>
  <c r="J3208" i="4"/>
  <c r="B3208" i="4" s="1"/>
  <c r="C3208" i="4" s="1"/>
  <c r="I3208" i="4"/>
  <c r="G3208" i="4"/>
  <c r="M3207" i="4"/>
  <c r="L3207" i="4"/>
  <c r="J3207" i="4"/>
  <c r="B3207" i="4" s="1"/>
  <c r="C3207" i="4" s="1"/>
  <c r="I3207" i="4"/>
  <c r="G3207" i="4"/>
  <c r="M3206" i="4"/>
  <c r="L3206" i="4"/>
  <c r="J3206" i="4"/>
  <c r="B3206" i="4" s="1"/>
  <c r="C3206" i="4" s="1"/>
  <c r="I3206" i="4"/>
  <c r="G3206" i="4"/>
  <c r="M3205" i="4"/>
  <c r="L3205" i="4"/>
  <c r="J3205" i="4"/>
  <c r="B3205" i="4" s="1"/>
  <c r="C3205" i="4" s="1"/>
  <c r="I3205" i="4"/>
  <c r="G3205" i="4"/>
  <c r="M3204" i="4"/>
  <c r="L3204" i="4"/>
  <c r="J3204" i="4"/>
  <c r="B3204" i="4" s="1"/>
  <c r="C3204" i="4" s="1"/>
  <c r="I3204" i="4"/>
  <c r="G3204" i="4"/>
  <c r="M3203" i="4"/>
  <c r="L3203" i="4"/>
  <c r="J3203" i="4"/>
  <c r="B3203" i="4" s="1"/>
  <c r="C3203" i="4" s="1"/>
  <c r="I3203" i="4"/>
  <c r="G3203" i="4"/>
  <c r="M3202" i="4"/>
  <c r="L3202" i="4"/>
  <c r="J3202" i="4"/>
  <c r="B3202" i="4" s="1"/>
  <c r="C3202" i="4" s="1"/>
  <c r="I3202" i="4"/>
  <c r="G3202" i="4"/>
  <c r="M3201" i="4"/>
  <c r="L3201" i="4"/>
  <c r="J3201" i="4"/>
  <c r="B3201" i="4" s="1"/>
  <c r="C3201" i="4" s="1"/>
  <c r="I3201" i="4"/>
  <c r="G3201" i="4"/>
  <c r="M3200" i="4"/>
  <c r="L3200" i="4"/>
  <c r="J3200" i="4"/>
  <c r="B3200" i="4" s="1"/>
  <c r="C3200" i="4" s="1"/>
  <c r="I3200" i="4"/>
  <c r="G3200" i="4"/>
  <c r="M3199" i="4"/>
  <c r="L3199" i="4"/>
  <c r="J3199" i="4"/>
  <c r="B3199" i="4" s="1"/>
  <c r="C3199" i="4" s="1"/>
  <c r="I3199" i="4"/>
  <c r="G3199" i="4"/>
  <c r="M3198" i="4"/>
  <c r="L3198" i="4"/>
  <c r="J3198" i="4"/>
  <c r="B3198" i="4" s="1"/>
  <c r="C3198" i="4" s="1"/>
  <c r="I3198" i="4"/>
  <c r="G3198" i="4"/>
  <c r="M3197" i="4"/>
  <c r="L3197" i="4"/>
  <c r="J3197" i="4"/>
  <c r="B3197" i="4" s="1"/>
  <c r="C3197" i="4" s="1"/>
  <c r="I3197" i="4"/>
  <c r="G3197" i="4"/>
  <c r="M3196" i="4"/>
  <c r="L3196" i="4"/>
  <c r="J3196" i="4"/>
  <c r="B3196" i="4" s="1"/>
  <c r="C3196" i="4" s="1"/>
  <c r="I3196" i="4"/>
  <c r="G3196" i="4"/>
  <c r="M3195" i="4"/>
  <c r="L3195" i="4"/>
  <c r="J3195" i="4"/>
  <c r="B3195" i="4" s="1"/>
  <c r="C3195" i="4" s="1"/>
  <c r="I3195" i="4"/>
  <c r="G3195" i="4"/>
  <c r="M3194" i="4"/>
  <c r="L3194" i="4"/>
  <c r="J3194" i="4"/>
  <c r="B3194" i="4" s="1"/>
  <c r="C3194" i="4" s="1"/>
  <c r="I3194" i="4"/>
  <c r="G3194" i="4"/>
  <c r="M3193" i="4"/>
  <c r="L3193" i="4"/>
  <c r="J3193" i="4"/>
  <c r="B3193" i="4" s="1"/>
  <c r="C3193" i="4" s="1"/>
  <c r="I3193" i="4"/>
  <c r="G3193" i="4"/>
  <c r="M3192" i="4"/>
  <c r="L3192" i="4"/>
  <c r="J3192" i="4"/>
  <c r="B3192" i="4" s="1"/>
  <c r="C3192" i="4" s="1"/>
  <c r="I3192" i="4"/>
  <c r="G3192" i="4"/>
  <c r="M3191" i="4"/>
  <c r="L3191" i="4"/>
  <c r="J3191" i="4"/>
  <c r="B3191" i="4" s="1"/>
  <c r="C3191" i="4" s="1"/>
  <c r="I3191" i="4"/>
  <c r="G3191" i="4"/>
  <c r="M3190" i="4"/>
  <c r="L3190" i="4"/>
  <c r="J3190" i="4"/>
  <c r="B3190" i="4" s="1"/>
  <c r="C3190" i="4" s="1"/>
  <c r="I3190" i="4"/>
  <c r="G3190" i="4"/>
  <c r="M3189" i="4"/>
  <c r="L3189" i="4"/>
  <c r="J3189" i="4"/>
  <c r="B3189" i="4" s="1"/>
  <c r="C3189" i="4" s="1"/>
  <c r="I3189" i="4"/>
  <c r="G3189" i="4"/>
  <c r="M3188" i="4"/>
  <c r="L3188" i="4"/>
  <c r="J3188" i="4"/>
  <c r="B3188" i="4" s="1"/>
  <c r="C3188" i="4" s="1"/>
  <c r="I3188" i="4"/>
  <c r="G3188" i="4"/>
  <c r="M3187" i="4"/>
  <c r="L3187" i="4"/>
  <c r="J3187" i="4"/>
  <c r="B3187" i="4" s="1"/>
  <c r="C3187" i="4" s="1"/>
  <c r="I3187" i="4"/>
  <c r="G3187" i="4"/>
  <c r="M3186" i="4"/>
  <c r="L3186" i="4"/>
  <c r="J3186" i="4"/>
  <c r="B3186" i="4" s="1"/>
  <c r="C3186" i="4" s="1"/>
  <c r="I3186" i="4"/>
  <c r="G3186" i="4"/>
  <c r="M3185" i="4"/>
  <c r="L3185" i="4"/>
  <c r="J3185" i="4"/>
  <c r="B3185" i="4" s="1"/>
  <c r="C3185" i="4" s="1"/>
  <c r="I3185" i="4"/>
  <c r="G3185" i="4"/>
  <c r="M3184" i="4"/>
  <c r="L3184" i="4"/>
  <c r="J3184" i="4"/>
  <c r="B3184" i="4" s="1"/>
  <c r="C3184" i="4" s="1"/>
  <c r="I3184" i="4"/>
  <c r="G3184" i="4"/>
  <c r="M3183" i="4"/>
  <c r="L3183" i="4"/>
  <c r="J3183" i="4"/>
  <c r="B3183" i="4" s="1"/>
  <c r="C3183" i="4" s="1"/>
  <c r="I3183" i="4"/>
  <c r="G3183" i="4"/>
  <c r="M3182" i="4"/>
  <c r="L3182" i="4"/>
  <c r="J3182" i="4"/>
  <c r="B3182" i="4" s="1"/>
  <c r="C3182" i="4" s="1"/>
  <c r="I3182" i="4"/>
  <c r="G3182" i="4"/>
  <c r="M3181" i="4"/>
  <c r="L3181" i="4"/>
  <c r="J3181" i="4"/>
  <c r="B3181" i="4" s="1"/>
  <c r="C3181" i="4" s="1"/>
  <c r="I3181" i="4"/>
  <c r="G3181" i="4"/>
  <c r="M3180" i="4"/>
  <c r="L3180" i="4"/>
  <c r="J3180" i="4"/>
  <c r="B3180" i="4" s="1"/>
  <c r="C3180" i="4" s="1"/>
  <c r="I3180" i="4"/>
  <c r="G3180" i="4"/>
  <c r="M3179" i="4"/>
  <c r="L3179" i="4"/>
  <c r="J3179" i="4"/>
  <c r="B3179" i="4" s="1"/>
  <c r="C3179" i="4" s="1"/>
  <c r="I3179" i="4"/>
  <c r="G3179" i="4"/>
  <c r="M3178" i="4"/>
  <c r="L3178" i="4"/>
  <c r="J3178" i="4"/>
  <c r="B3178" i="4" s="1"/>
  <c r="C3178" i="4" s="1"/>
  <c r="I3178" i="4"/>
  <c r="G3178" i="4"/>
  <c r="M3177" i="4"/>
  <c r="L3177" i="4"/>
  <c r="J3177" i="4"/>
  <c r="B3177" i="4" s="1"/>
  <c r="C3177" i="4" s="1"/>
  <c r="I3177" i="4"/>
  <c r="G3177" i="4"/>
  <c r="M3176" i="4"/>
  <c r="L3176" i="4"/>
  <c r="J3176" i="4"/>
  <c r="B3176" i="4" s="1"/>
  <c r="C3176" i="4" s="1"/>
  <c r="I3176" i="4"/>
  <c r="G3176" i="4"/>
  <c r="M3175" i="4"/>
  <c r="L3175" i="4"/>
  <c r="J3175" i="4"/>
  <c r="B3175" i="4" s="1"/>
  <c r="C3175" i="4" s="1"/>
  <c r="I3175" i="4"/>
  <c r="G3175" i="4"/>
  <c r="M3174" i="4"/>
  <c r="L3174" i="4"/>
  <c r="J3174" i="4"/>
  <c r="B3174" i="4" s="1"/>
  <c r="C3174" i="4" s="1"/>
  <c r="I3174" i="4"/>
  <c r="G3174" i="4"/>
  <c r="M3173" i="4"/>
  <c r="L3173" i="4"/>
  <c r="J3173" i="4"/>
  <c r="B3173" i="4" s="1"/>
  <c r="C3173" i="4" s="1"/>
  <c r="I3173" i="4"/>
  <c r="G3173" i="4"/>
  <c r="M3172" i="4"/>
  <c r="L3172" i="4"/>
  <c r="J3172" i="4"/>
  <c r="B3172" i="4" s="1"/>
  <c r="C3172" i="4" s="1"/>
  <c r="I3172" i="4"/>
  <c r="G3172" i="4"/>
  <c r="M3171" i="4"/>
  <c r="L3171" i="4"/>
  <c r="J3171" i="4"/>
  <c r="B3171" i="4" s="1"/>
  <c r="C3171" i="4" s="1"/>
  <c r="I3171" i="4"/>
  <c r="G3171" i="4"/>
  <c r="M3170" i="4"/>
  <c r="L3170" i="4"/>
  <c r="J3170" i="4"/>
  <c r="B3170" i="4" s="1"/>
  <c r="C3170" i="4" s="1"/>
  <c r="I3170" i="4"/>
  <c r="G3170" i="4"/>
  <c r="M3169" i="4"/>
  <c r="L3169" i="4"/>
  <c r="J3169" i="4"/>
  <c r="B3169" i="4" s="1"/>
  <c r="C3169" i="4" s="1"/>
  <c r="I3169" i="4"/>
  <c r="G3169" i="4"/>
  <c r="M3168" i="4"/>
  <c r="L3168" i="4"/>
  <c r="J3168" i="4"/>
  <c r="B3168" i="4" s="1"/>
  <c r="C3168" i="4" s="1"/>
  <c r="I3168" i="4"/>
  <c r="G3168" i="4"/>
  <c r="M3167" i="4"/>
  <c r="L3167" i="4"/>
  <c r="J3167" i="4"/>
  <c r="B3167" i="4" s="1"/>
  <c r="C3167" i="4" s="1"/>
  <c r="I3167" i="4"/>
  <c r="G3167" i="4"/>
  <c r="M3166" i="4"/>
  <c r="L3166" i="4"/>
  <c r="J3166" i="4"/>
  <c r="B3166" i="4" s="1"/>
  <c r="C3166" i="4" s="1"/>
  <c r="I3166" i="4"/>
  <c r="G3166" i="4"/>
  <c r="M3165" i="4"/>
  <c r="L3165" i="4"/>
  <c r="J3165" i="4"/>
  <c r="B3165" i="4" s="1"/>
  <c r="C3165" i="4" s="1"/>
  <c r="I3165" i="4"/>
  <c r="G3165" i="4"/>
  <c r="M3164" i="4"/>
  <c r="L3164" i="4"/>
  <c r="J3164" i="4"/>
  <c r="B3164" i="4" s="1"/>
  <c r="C3164" i="4" s="1"/>
  <c r="I3164" i="4"/>
  <c r="G3164" i="4"/>
  <c r="M3163" i="4"/>
  <c r="L3163" i="4"/>
  <c r="J3163" i="4"/>
  <c r="B3163" i="4" s="1"/>
  <c r="C3163" i="4" s="1"/>
  <c r="I3163" i="4"/>
  <c r="G3163" i="4"/>
  <c r="M3162" i="4"/>
  <c r="L3162" i="4"/>
  <c r="J3162" i="4"/>
  <c r="B3162" i="4" s="1"/>
  <c r="C3162" i="4" s="1"/>
  <c r="I3162" i="4"/>
  <c r="G3162" i="4"/>
  <c r="M3161" i="4"/>
  <c r="L3161" i="4"/>
  <c r="J3161" i="4"/>
  <c r="B3161" i="4" s="1"/>
  <c r="C3161" i="4" s="1"/>
  <c r="I3161" i="4"/>
  <c r="G3161" i="4"/>
  <c r="M3160" i="4"/>
  <c r="L3160" i="4"/>
  <c r="J3160" i="4"/>
  <c r="B3160" i="4" s="1"/>
  <c r="C3160" i="4" s="1"/>
  <c r="I3160" i="4"/>
  <c r="G3160" i="4"/>
  <c r="M3159" i="4"/>
  <c r="L3159" i="4"/>
  <c r="J3159" i="4"/>
  <c r="B3159" i="4" s="1"/>
  <c r="C3159" i="4" s="1"/>
  <c r="I3159" i="4"/>
  <c r="G3159" i="4"/>
  <c r="M3158" i="4"/>
  <c r="L3158" i="4"/>
  <c r="J3158" i="4"/>
  <c r="B3158" i="4" s="1"/>
  <c r="C3158" i="4" s="1"/>
  <c r="I3158" i="4"/>
  <c r="G3158" i="4"/>
  <c r="M3157" i="4"/>
  <c r="L3157" i="4"/>
  <c r="J3157" i="4"/>
  <c r="B3157" i="4" s="1"/>
  <c r="C3157" i="4" s="1"/>
  <c r="I3157" i="4"/>
  <c r="G3157" i="4"/>
  <c r="M3156" i="4"/>
  <c r="L3156" i="4"/>
  <c r="J3156" i="4"/>
  <c r="B3156" i="4" s="1"/>
  <c r="C3156" i="4" s="1"/>
  <c r="I3156" i="4"/>
  <c r="G3156" i="4"/>
  <c r="M3155" i="4"/>
  <c r="L3155" i="4"/>
  <c r="J3155" i="4"/>
  <c r="B3155" i="4" s="1"/>
  <c r="C3155" i="4" s="1"/>
  <c r="I3155" i="4"/>
  <c r="G3155" i="4"/>
  <c r="M3154" i="4"/>
  <c r="L3154" i="4"/>
  <c r="J3154" i="4"/>
  <c r="B3154" i="4" s="1"/>
  <c r="C3154" i="4" s="1"/>
  <c r="I3154" i="4"/>
  <c r="G3154" i="4"/>
  <c r="M3153" i="4"/>
  <c r="L3153" i="4"/>
  <c r="J3153" i="4"/>
  <c r="B3153" i="4" s="1"/>
  <c r="C3153" i="4" s="1"/>
  <c r="I3153" i="4"/>
  <c r="G3153" i="4"/>
  <c r="M3152" i="4"/>
  <c r="L3152" i="4"/>
  <c r="J3152" i="4"/>
  <c r="B3152" i="4" s="1"/>
  <c r="C3152" i="4" s="1"/>
  <c r="I3152" i="4"/>
  <c r="G3152" i="4"/>
  <c r="M3151" i="4"/>
  <c r="L3151" i="4"/>
  <c r="J3151" i="4"/>
  <c r="B3151" i="4" s="1"/>
  <c r="C3151" i="4" s="1"/>
  <c r="I3151" i="4"/>
  <c r="G3151" i="4"/>
  <c r="M3150" i="4"/>
  <c r="L3150" i="4"/>
  <c r="J3150" i="4"/>
  <c r="B3150" i="4" s="1"/>
  <c r="C3150" i="4" s="1"/>
  <c r="I3150" i="4"/>
  <c r="G3150" i="4"/>
  <c r="M3149" i="4"/>
  <c r="L3149" i="4"/>
  <c r="J3149" i="4"/>
  <c r="B3149" i="4" s="1"/>
  <c r="C3149" i="4" s="1"/>
  <c r="I3149" i="4"/>
  <c r="G3149" i="4"/>
  <c r="M3148" i="4"/>
  <c r="L3148" i="4"/>
  <c r="J3148" i="4"/>
  <c r="B3148" i="4" s="1"/>
  <c r="C3148" i="4" s="1"/>
  <c r="I3148" i="4"/>
  <c r="G3148" i="4"/>
  <c r="M3147" i="4"/>
  <c r="L3147" i="4"/>
  <c r="J3147" i="4"/>
  <c r="B3147" i="4" s="1"/>
  <c r="C3147" i="4" s="1"/>
  <c r="I3147" i="4"/>
  <c r="G3147" i="4"/>
  <c r="M3146" i="4"/>
  <c r="L3146" i="4"/>
  <c r="J3146" i="4"/>
  <c r="B3146" i="4" s="1"/>
  <c r="C3146" i="4" s="1"/>
  <c r="I3146" i="4"/>
  <c r="G3146" i="4"/>
  <c r="M3145" i="4"/>
  <c r="L3145" i="4"/>
  <c r="J3145" i="4"/>
  <c r="B3145" i="4" s="1"/>
  <c r="C3145" i="4" s="1"/>
  <c r="I3145" i="4"/>
  <c r="G3145" i="4"/>
  <c r="M3144" i="4"/>
  <c r="L3144" i="4"/>
  <c r="J3144" i="4"/>
  <c r="B3144" i="4" s="1"/>
  <c r="C3144" i="4" s="1"/>
  <c r="I3144" i="4"/>
  <c r="G3144" i="4"/>
  <c r="M3143" i="4"/>
  <c r="L3143" i="4"/>
  <c r="J3143" i="4"/>
  <c r="B3143" i="4" s="1"/>
  <c r="C3143" i="4" s="1"/>
  <c r="I3143" i="4"/>
  <c r="G3143" i="4"/>
  <c r="M3142" i="4"/>
  <c r="L3142" i="4"/>
  <c r="J3142" i="4"/>
  <c r="B3142" i="4" s="1"/>
  <c r="C3142" i="4" s="1"/>
  <c r="I3142" i="4"/>
  <c r="G3142" i="4"/>
  <c r="M3141" i="4"/>
  <c r="L3141" i="4"/>
  <c r="J3141" i="4"/>
  <c r="B3141" i="4" s="1"/>
  <c r="C3141" i="4" s="1"/>
  <c r="I3141" i="4"/>
  <c r="G3141" i="4"/>
  <c r="M3140" i="4"/>
  <c r="L3140" i="4"/>
  <c r="J3140" i="4"/>
  <c r="B3140" i="4" s="1"/>
  <c r="C3140" i="4" s="1"/>
  <c r="I3140" i="4"/>
  <c r="G3140" i="4"/>
  <c r="M3139" i="4"/>
  <c r="L3139" i="4"/>
  <c r="J3139" i="4"/>
  <c r="B3139" i="4" s="1"/>
  <c r="C3139" i="4" s="1"/>
  <c r="I3139" i="4"/>
  <c r="G3139" i="4"/>
  <c r="M3138" i="4"/>
  <c r="L3138" i="4"/>
  <c r="J3138" i="4"/>
  <c r="B3138" i="4" s="1"/>
  <c r="C3138" i="4" s="1"/>
  <c r="I3138" i="4"/>
  <c r="G3138" i="4"/>
  <c r="M3137" i="4"/>
  <c r="L3137" i="4"/>
  <c r="J3137" i="4"/>
  <c r="B3137" i="4" s="1"/>
  <c r="C3137" i="4" s="1"/>
  <c r="I3137" i="4"/>
  <c r="G3137" i="4"/>
  <c r="M3136" i="4"/>
  <c r="L3136" i="4"/>
  <c r="J3136" i="4"/>
  <c r="B3136" i="4" s="1"/>
  <c r="C3136" i="4" s="1"/>
  <c r="I3136" i="4"/>
  <c r="G3136" i="4"/>
  <c r="M3135" i="4"/>
  <c r="L3135" i="4"/>
  <c r="J3135" i="4"/>
  <c r="B3135" i="4" s="1"/>
  <c r="C3135" i="4" s="1"/>
  <c r="I3135" i="4"/>
  <c r="G3135" i="4"/>
  <c r="M3134" i="4"/>
  <c r="L3134" i="4"/>
  <c r="J3134" i="4"/>
  <c r="B3134" i="4" s="1"/>
  <c r="C3134" i="4" s="1"/>
  <c r="I3134" i="4"/>
  <c r="G3134" i="4"/>
  <c r="M3133" i="4"/>
  <c r="L3133" i="4"/>
  <c r="J3133" i="4"/>
  <c r="B3133" i="4" s="1"/>
  <c r="C3133" i="4" s="1"/>
  <c r="I3133" i="4"/>
  <c r="G3133" i="4"/>
  <c r="M3132" i="4"/>
  <c r="L3132" i="4"/>
  <c r="J3132" i="4"/>
  <c r="B3132" i="4" s="1"/>
  <c r="C3132" i="4" s="1"/>
  <c r="I3132" i="4"/>
  <c r="G3132" i="4"/>
  <c r="M3131" i="4"/>
  <c r="L3131" i="4"/>
  <c r="J3131" i="4"/>
  <c r="B3131" i="4" s="1"/>
  <c r="C3131" i="4" s="1"/>
  <c r="I3131" i="4"/>
  <c r="G3131" i="4"/>
  <c r="M3130" i="4"/>
  <c r="L3130" i="4"/>
  <c r="J3130" i="4"/>
  <c r="B3130" i="4" s="1"/>
  <c r="C3130" i="4" s="1"/>
  <c r="I3130" i="4"/>
  <c r="G3130" i="4"/>
  <c r="M3129" i="4"/>
  <c r="L3129" i="4"/>
  <c r="J3129" i="4"/>
  <c r="B3129" i="4" s="1"/>
  <c r="C3129" i="4" s="1"/>
  <c r="I3129" i="4"/>
  <c r="G3129" i="4"/>
  <c r="M3128" i="4"/>
  <c r="L3128" i="4"/>
  <c r="J3128" i="4"/>
  <c r="B3128" i="4" s="1"/>
  <c r="C3128" i="4" s="1"/>
  <c r="I3128" i="4"/>
  <c r="G3128" i="4"/>
  <c r="M3127" i="4"/>
  <c r="L3127" i="4"/>
  <c r="J3127" i="4"/>
  <c r="B3127" i="4" s="1"/>
  <c r="C3127" i="4" s="1"/>
  <c r="I3127" i="4"/>
  <c r="G3127" i="4"/>
  <c r="M3126" i="4"/>
  <c r="L3126" i="4"/>
  <c r="J3126" i="4"/>
  <c r="B3126" i="4" s="1"/>
  <c r="C3126" i="4" s="1"/>
  <c r="I3126" i="4"/>
  <c r="G3126" i="4"/>
  <c r="M3125" i="4"/>
  <c r="L3125" i="4"/>
  <c r="J3125" i="4"/>
  <c r="B3125" i="4" s="1"/>
  <c r="C3125" i="4" s="1"/>
  <c r="I3125" i="4"/>
  <c r="G3125" i="4"/>
  <c r="M3124" i="4"/>
  <c r="L3124" i="4"/>
  <c r="J3124" i="4"/>
  <c r="B3124" i="4" s="1"/>
  <c r="C3124" i="4" s="1"/>
  <c r="I3124" i="4"/>
  <c r="G3124" i="4"/>
  <c r="M3123" i="4"/>
  <c r="L3123" i="4"/>
  <c r="J3123" i="4"/>
  <c r="B3123" i="4" s="1"/>
  <c r="C3123" i="4" s="1"/>
  <c r="I3123" i="4"/>
  <c r="G3123" i="4"/>
  <c r="M3122" i="4"/>
  <c r="L3122" i="4"/>
  <c r="J3122" i="4"/>
  <c r="B3122" i="4" s="1"/>
  <c r="C3122" i="4" s="1"/>
  <c r="I3122" i="4"/>
  <c r="G3122" i="4"/>
  <c r="M3121" i="4"/>
  <c r="L3121" i="4"/>
  <c r="J3121" i="4"/>
  <c r="B3121" i="4" s="1"/>
  <c r="C3121" i="4" s="1"/>
  <c r="I3121" i="4"/>
  <c r="G3121" i="4"/>
  <c r="M3120" i="4"/>
  <c r="L3120" i="4"/>
  <c r="J3120" i="4"/>
  <c r="B3120" i="4" s="1"/>
  <c r="C3120" i="4" s="1"/>
  <c r="I3120" i="4"/>
  <c r="G3120" i="4"/>
  <c r="M3119" i="4"/>
  <c r="L3119" i="4"/>
  <c r="J3119" i="4"/>
  <c r="B3119" i="4" s="1"/>
  <c r="C3119" i="4" s="1"/>
  <c r="I3119" i="4"/>
  <c r="G3119" i="4"/>
  <c r="M3118" i="4"/>
  <c r="L3118" i="4"/>
  <c r="J3118" i="4"/>
  <c r="B3118" i="4" s="1"/>
  <c r="C3118" i="4" s="1"/>
  <c r="I3118" i="4"/>
  <c r="G3118" i="4"/>
  <c r="M3117" i="4"/>
  <c r="L3117" i="4"/>
  <c r="J3117" i="4"/>
  <c r="B3117" i="4" s="1"/>
  <c r="C3117" i="4" s="1"/>
  <c r="I3117" i="4"/>
  <c r="G3117" i="4"/>
  <c r="M3116" i="4"/>
  <c r="L3116" i="4"/>
  <c r="J3116" i="4"/>
  <c r="B3116" i="4" s="1"/>
  <c r="C3116" i="4" s="1"/>
  <c r="I3116" i="4"/>
  <c r="G3116" i="4"/>
  <c r="M3115" i="4"/>
  <c r="L3115" i="4"/>
  <c r="J3115" i="4"/>
  <c r="B3115" i="4" s="1"/>
  <c r="C3115" i="4" s="1"/>
  <c r="I3115" i="4"/>
  <c r="G3115" i="4"/>
  <c r="M3114" i="4"/>
  <c r="L3114" i="4"/>
  <c r="J3114" i="4"/>
  <c r="B3114" i="4" s="1"/>
  <c r="C3114" i="4" s="1"/>
  <c r="I3114" i="4"/>
  <c r="G3114" i="4"/>
  <c r="M3113" i="4"/>
  <c r="L3113" i="4"/>
  <c r="J3113" i="4"/>
  <c r="B3113" i="4" s="1"/>
  <c r="C3113" i="4" s="1"/>
  <c r="I3113" i="4"/>
  <c r="G3113" i="4"/>
  <c r="M3112" i="4"/>
  <c r="L3112" i="4"/>
  <c r="J3112" i="4"/>
  <c r="B3112" i="4" s="1"/>
  <c r="C3112" i="4" s="1"/>
  <c r="I3112" i="4"/>
  <c r="G3112" i="4"/>
  <c r="M3111" i="4"/>
  <c r="L3111" i="4"/>
  <c r="J3111" i="4"/>
  <c r="B3111" i="4" s="1"/>
  <c r="C3111" i="4" s="1"/>
  <c r="I3111" i="4"/>
  <c r="G3111" i="4"/>
  <c r="M3110" i="4"/>
  <c r="L3110" i="4"/>
  <c r="J3110" i="4"/>
  <c r="B3110" i="4" s="1"/>
  <c r="C3110" i="4" s="1"/>
  <c r="I3110" i="4"/>
  <c r="G3110" i="4"/>
  <c r="M3109" i="4"/>
  <c r="L3109" i="4"/>
  <c r="J3109" i="4"/>
  <c r="B3109" i="4" s="1"/>
  <c r="C3109" i="4" s="1"/>
  <c r="I3109" i="4"/>
  <c r="G3109" i="4"/>
  <c r="M3108" i="4"/>
  <c r="L3108" i="4"/>
  <c r="J3108" i="4"/>
  <c r="B3108" i="4" s="1"/>
  <c r="C3108" i="4" s="1"/>
  <c r="I3108" i="4"/>
  <c r="G3108" i="4"/>
  <c r="M3107" i="4"/>
  <c r="L3107" i="4"/>
  <c r="J3107" i="4"/>
  <c r="B3107" i="4" s="1"/>
  <c r="C3107" i="4" s="1"/>
  <c r="I3107" i="4"/>
  <c r="G3107" i="4"/>
  <c r="M3106" i="4"/>
  <c r="L3106" i="4"/>
  <c r="J3106" i="4"/>
  <c r="B3106" i="4" s="1"/>
  <c r="C3106" i="4" s="1"/>
  <c r="I3106" i="4"/>
  <c r="G3106" i="4"/>
  <c r="M3105" i="4"/>
  <c r="L3105" i="4"/>
  <c r="J3105" i="4"/>
  <c r="B3105" i="4" s="1"/>
  <c r="C3105" i="4" s="1"/>
  <c r="I3105" i="4"/>
  <c r="G3105" i="4"/>
  <c r="M3104" i="4"/>
  <c r="L3104" i="4"/>
  <c r="J3104" i="4"/>
  <c r="B3104" i="4" s="1"/>
  <c r="C3104" i="4" s="1"/>
  <c r="I3104" i="4"/>
  <c r="G3104" i="4"/>
  <c r="M3103" i="4"/>
  <c r="L3103" i="4"/>
  <c r="J3103" i="4"/>
  <c r="B3103" i="4" s="1"/>
  <c r="C3103" i="4" s="1"/>
  <c r="I3103" i="4"/>
  <c r="G3103" i="4"/>
  <c r="M3102" i="4"/>
  <c r="L3102" i="4"/>
  <c r="J3102" i="4"/>
  <c r="B3102" i="4" s="1"/>
  <c r="C3102" i="4" s="1"/>
  <c r="I3102" i="4"/>
  <c r="G3102" i="4"/>
  <c r="M3101" i="4"/>
  <c r="L3101" i="4"/>
  <c r="J3101" i="4"/>
  <c r="B3101" i="4" s="1"/>
  <c r="C3101" i="4" s="1"/>
  <c r="I3101" i="4"/>
  <c r="G3101" i="4"/>
  <c r="M3100" i="4"/>
  <c r="L3100" i="4"/>
  <c r="J3100" i="4"/>
  <c r="B3100" i="4" s="1"/>
  <c r="C3100" i="4" s="1"/>
  <c r="I3100" i="4"/>
  <c r="G3100" i="4"/>
  <c r="M3099" i="4"/>
  <c r="L3099" i="4"/>
  <c r="J3099" i="4"/>
  <c r="B3099" i="4" s="1"/>
  <c r="C3099" i="4" s="1"/>
  <c r="I3099" i="4"/>
  <c r="G3099" i="4"/>
  <c r="M3098" i="4"/>
  <c r="L3098" i="4"/>
  <c r="J3098" i="4"/>
  <c r="B3098" i="4" s="1"/>
  <c r="C3098" i="4" s="1"/>
  <c r="I3098" i="4"/>
  <c r="G3098" i="4"/>
  <c r="M3097" i="4"/>
  <c r="L3097" i="4"/>
  <c r="J3097" i="4"/>
  <c r="B3097" i="4" s="1"/>
  <c r="C3097" i="4" s="1"/>
  <c r="I3097" i="4"/>
  <c r="G3097" i="4"/>
  <c r="M3096" i="4"/>
  <c r="L3096" i="4"/>
  <c r="J3096" i="4"/>
  <c r="B3096" i="4" s="1"/>
  <c r="C3096" i="4" s="1"/>
  <c r="I3096" i="4"/>
  <c r="G3096" i="4"/>
  <c r="M3095" i="4"/>
  <c r="L3095" i="4"/>
  <c r="J3095" i="4"/>
  <c r="B3095" i="4" s="1"/>
  <c r="C3095" i="4" s="1"/>
  <c r="I3095" i="4"/>
  <c r="G3095" i="4"/>
  <c r="M3094" i="4"/>
  <c r="L3094" i="4"/>
  <c r="J3094" i="4"/>
  <c r="B3094" i="4" s="1"/>
  <c r="C3094" i="4" s="1"/>
  <c r="I3094" i="4"/>
  <c r="G3094" i="4"/>
  <c r="M3093" i="4"/>
  <c r="L3093" i="4"/>
  <c r="J3093" i="4"/>
  <c r="B3093" i="4" s="1"/>
  <c r="C3093" i="4" s="1"/>
  <c r="I3093" i="4"/>
  <c r="G3093" i="4"/>
  <c r="M3092" i="4"/>
  <c r="L3092" i="4"/>
  <c r="J3092" i="4"/>
  <c r="B3092" i="4" s="1"/>
  <c r="C3092" i="4" s="1"/>
  <c r="I3092" i="4"/>
  <c r="G3092" i="4"/>
  <c r="M3091" i="4"/>
  <c r="L3091" i="4"/>
  <c r="J3091" i="4"/>
  <c r="B3091" i="4" s="1"/>
  <c r="C3091" i="4" s="1"/>
  <c r="I3091" i="4"/>
  <c r="G3091" i="4"/>
  <c r="M3090" i="4"/>
  <c r="L3090" i="4"/>
  <c r="J3090" i="4"/>
  <c r="B3090" i="4" s="1"/>
  <c r="C3090" i="4" s="1"/>
  <c r="I3090" i="4"/>
  <c r="G3090" i="4"/>
  <c r="M3089" i="4"/>
  <c r="L3089" i="4"/>
  <c r="J3089" i="4"/>
  <c r="B3089" i="4" s="1"/>
  <c r="C3089" i="4" s="1"/>
  <c r="I3089" i="4"/>
  <c r="G3089" i="4"/>
  <c r="M3088" i="4"/>
  <c r="L3088" i="4"/>
  <c r="J3088" i="4"/>
  <c r="B3088" i="4" s="1"/>
  <c r="C3088" i="4" s="1"/>
  <c r="I3088" i="4"/>
  <c r="G3088" i="4"/>
  <c r="M3087" i="4"/>
  <c r="L3087" i="4"/>
  <c r="J3087" i="4"/>
  <c r="B3087" i="4" s="1"/>
  <c r="C3087" i="4" s="1"/>
  <c r="I3087" i="4"/>
  <c r="G3087" i="4"/>
  <c r="M3086" i="4"/>
  <c r="L3086" i="4"/>
  <c r="J3086" i="4"/>
  <c r="B3086" i="4" s="1"/>
  <c r="C3086" i="4" s="1"/>
  <c r="I3086" i="4"/>
  <c r="G3086" i="4"/>
  <c r="M3085" i="4"/>
  <c r="L3085" i="4"/>
  <c r="J3085" i="4"/>
  <c r="B3085" i="4" s="1"/>
  <c r="C3085" i="4" s="1"/>
  <c r="I3085" i="4"/>
  <c r="G3085" i="4"/>
  <c r="M3084" i="4"/>
  <c r="L3084" i="4"/>
  <c r="J3084" i="4"/>
  <c r="B3084" i="4" s="1"/>
  <c r="C3084" i="4" s="1"/>
  <c r="I3084" i="4"/>
  <c r="G3084" i="4"/>
  <c r="M3083" i="4"/>
  <c r="L3083" i="4"/>
  <c r="J3083" i="4"/>
  <c r="B3083" i="4" s="1"/>
  <c r="C3083" i="4" s="1"/>
  <c r="I3083" i="4"/>
  <c r="G3083" i="4"/>
  <c r="M3082" i="4"/>
  <c r="L3082" i="4"/>
  <c r="J3082" i="4"/>
  <c r="B3082" i="4" s="1"/>
  <c r="C3082" i="4" s="1"/>
  <c r="I3082" i="4"/>
  <c r="G3082" i="4"/>
  <c r="M3081" i="4"/>
  <c r="L3081" i="4"/>
  <c r="J3081" i="4"/>
  <c r="B3081" i="4" s="1"/>
  <c r="C3081" i="4" s="1"/>
  <c r="I3081" i="4"/>
  <c r="G3081" i="4"/>
  <c r="M3080" i="4"/>
  <c r="L3080" i="4"/>
  <c r="J3080" i="4"/>
  <c r="B3080" i="4" s="1"/>
  <c r="C3080" i="4" s="1"/>
  <c r="I3080" i="4"/>
  <c r="G3080" i="4"/>
  <c r="M3079" i="4"/>
  <c r="L3079" i="4"/>
  <c r="J3079" i="4"/>
  <c r="B3079" i="4" s="1"/>
  <c r="C3079" i="4" s="1"/>
  <c r="I3079" i="4"/>
  <c r="G3079" i="4"/>
  <c r="M3078" i="4"/>
  <c r="L3078" i="4"/>
  <c r="J3078" i="4"/>
  <c r="B3078" i="4" s="1"/>
  <c r="C3078" i="4" s="1"/>
  <c r="I3078" i="4"/>
  <c r="G3078" i="4"/>
  <c r="M3077" i="4"/>
  <c r="L3077" i="4"/>
  <c r="J3077" i="4"/>
  <c r="B3077" i="4" s="1"/>
  <c r="C3077" i="4" s="1"/>
  <c r="I3077" i="4"/>
  <c r="G3077" i="4"/>
  <c r="M3076" i="4"/>
  <c r="L3076" i="4"/>
  <c r="J3076" i="4"/>
  <c r="B3076" i="4" s="1"/>
  <c r="C3076" i="4" s="1"/>
  <c r="I3076" i="4"/>
  <c r="G3076" i="4"/>
  <c r="M3075" i="4"/>
  <c r="L3075" i="4"/>
  <c r="J3075" i="4"/>
  <c r="B3075" i="4" s="1"/>
  <c r="C3075" i="4" s="1"/>
  <c r="I3075" i="4"/>
  <c r="G3075" i="4"/>
  <c r="M3074" i="4"/>
  <c r="L3074" i="4"/>
  <c r="J3074" i="4"/>
  <c r="B3074" i="4" s="1"/>
  <c r="C3074" i="4" s="1"/>
  <c r="I3074" i="4"/>
  <c r="G3074" i="4"/>
  <c r="M3073" i="4"/>
  <c r="L3073" i="4"/>
  <c r="J3073" i="4"/>
  <c r="B3073" i="4" s="1"/>
  <c r="C3073" i="4" s="1"/>
  <c r="I3073" i="4"/>
  <c r="G3073" i="4"/>
  <c r="M3072" i="4"/>
  <c r="L3072" i="4"/>
  <c r="J3072" i="4"/>
  <c r="B3072" i="4" s="1"/>
  <c r="C3072" i="4" s="1"/>
  <c r="I3072" i="4"/>
  <c r="G3072" i="4"/>
  <c r="M3071" i="4"/>
  <c r="L3071" i="4"/>
  <c r="J3071" i="4"/>
  <c r="B3071" i="4" s="1"/>
  <c r="C3071" i="4" s="1"/>
  <c r="I3071" i="4"/>
  <c r="G3071" i="4"/>
  <c r="M3070" i="4"/>
  <c r="L3070" i="4"/>
  <c r="J3070" i="4"/>
  <c r="B3070" i="4" s="1"/>
  <c r="C3070" i="4" s="1"/>
  <c r="I3070" i="4"/>
  <c r="G3070" i="4"/>
  <c r="M3069" i="4"/>
  <c r="L3069" i="4"/>
  <c r="J3069" i="4"/>
  <c r="B3069" i="4" s="1"/>
  <c r="C3069" i="4" s="1"/>
  <c r="I3069" i="4"/>
  <c r="G3069" i="4"/>
  <c r="M3068" i="4"/>
  <c r="L3068" i="4"/>
  <c r="J3068" i="4"/>
  <c r="B3068" i="4" s="1"/>
  <c r="C3068" i="4" s="1"/>
  <c r="I3068" i="4"/>
  <c r="G3068" i="4"/>
  <c r="M3067" i="4"/>
  <c r="L3067" i="4"/>
  <c r="J3067" i="4"/>
  <c r="B3067" i="4" s="1"/>
  <c r="C3067" i="4" s="1"/>
  <c r="I3067" i="4"/>
  <c r="G3067" i="4"/>
  <c r="M3066" i="4"/>
  <c r="L3066" i="4"/>
  <c r="J3066" i="4"/>
  <c r="B3066" i="4" s="1"/>
  <c r="C3066" i="4" s="1"/>
  <c r="I3066" i="4"/>
  <c r="G3066" i="4"/>
  <c r="M3065" i="4"/>
  <c r="L3065" i="4"/>
  <c r="J3065" i="4"/>
  <c r="B3065" i="4" s="1"/>
  <c r="C3065" i="4" s="1"/>
  <c r="I3065" i="4"/>
  <c r="G3065" i="4"/>
  <c r="M3064" i="4"/>
  <c r="L3064" i="4"/>
  <c r="J3064" i="4"/>
  <c r="B3064" i="4" s="1"/>
  <c r="C3064" i="4" s="1"/>
  <c r="I3064" i="4"/>
  <c r="G3064" i="4"/>
  <c r="M3063" i="4"/>
  <c r="L3063" i="4"/>
  <c r="J3063" i="4"/>
  <c r="B3063" i="4" s="1"/>
  <c r="C3063" i="4" s="1"/>
  <c r="I3063" i="4"/>
  <c r="G3063" i="4"/>
  <c r="M3062" i="4"/>
  <c r="L3062" i="4"/>
  <c r="J3062" i="4"/>
  <c r="B3062" i="4" s="1"/>
  <c r="C3062" i="4" s="1"/>
  <c r="I3062" i="4"/>
  <c r="G3062" i="4"/>
  <c r="M3061" i="4"/>
  <c r="L3061" i="4"/>
  <c r="J3061" i="4"/>
  <c r="B3061" i="4" s="1"/>
  <c r="C3061" i="4" s="1"/>
  <c r="I3061" i="4"/>
  <c r="G3061" i="4"/>
  <c r="M3060" i="4"/>
  <c r="L3060" i="4"/>
  <c r="J3060" i="4"/>
  <c r="B3060" i="4" s="1"/>
  <c r="C3060" i="4" s="1"/>
  <c r="I3060" i="4"/>
  <c r="G3060" i="4"/>
  <c r="M3059" i="4"/>
  <c r="L3059" i="4"/>
  <c r="J3059" i="4"/>
  <c r="B3059" i="4" s="1"/>
  <c r="C3059" i="4" s="1"/>
  <c r="I3059" i="4"/>
  <c r="G3059" i="4"/>
  <c r="M3058" i="4"/>
  <c r="L3058" i="4"/>
  <c r="J3058" i="4"/>
  <c r="B3058" i="4" s="1"/>
  <c r="C3058" i="4" s="1"/>
  <c r="I3058" i="4"/>
  <c r="G3058" i="4"/>
  <c r="M3057" i="4"/>
  <c r="L3057" i="4"/>
  <c r="J3057" i="4"/>
  <c r="B3057" i="4" s="1"/>
  <c r="C3057" i="4" s="1"/>
  <c r="I3057" i="4"/>
  <c r="G3057" i="4"/>
  <c r="M3056" i="4"/>
  <c r="L3056" i="4"/>
  <c r="J3056" i="4"/>
  <c r="B3056" i="4" s="1"/>
  <c r="C3056" i="4" s="1"/>
  <c r="I3056" i="4"/>
  <c r="G3056" i="4"/>
  <c r="M3055" i="4"/>
  <c r="L3055" i="4"/>
  <c r="J3055" i="4"/>
  <c r="B3055" i="4" s="1"/>
  <c r="C3055" i="4" s="1"/>
  <c r="I3055" i="4"/>
  <c r="G3055" i="4"/>
  <c r="M3054" i="4"/>
  <c r="L3054" i="4"/>
  <c r="J3054" i="4"/>
  <c r="B3054" i="4" s="1"/>
  <c r="C3054" i="4" s="1"/>
  <c r="I3054" i="4"/>
  <c r="G3054" i="4"/>
  <c r="M3053" i="4"/>
  <c r="L3053" i="4"/>
  <c r="J3053" i="4"/>
  <c r="B3053" i="4" s="1"/>
  <c r="C3053" i="4" s="1"/>
  <c r="I3053" i="4"/>
  <c r="G3053" i="4"/>
  <c r="M3052" i="4"/>
  <c r="L3052" i="4"/>
  <c r="J3052" i="4"/>
  <c r="B3052" i="4" s="1"/>
  <c r="C3052" i="4" s="1"/>
  <c r="I3052" i="4"/>
  <c r="G3052" i="4"/>
  <c r="M3051" i="4"/>
  <c r="L3051" i="4"/>
  <c r="J3051" i="4"/>
  <c r="B3051" i="4" s="1"/>
  <c r="C3051" i="4" s="1"/>
  <c r="I3051" i="4"/>
  <c r="G3051" i="4"/>
  <c r="M3050" i="4"/>
  <c r="L3050" i="4"/>
  <c r="J3050" i="4"/>
  <c r="B3050" i="4" s="1"/>
  <c r="C3050" i="4" s="1"/>
  <c r="I3050" i="4"/>
  <c r="G3050" i="4"/>
  <c r="M3049" i="4"/>
  <c r="L3049" i="4"/>
  <c r="J3049" i="4"/>
  <c r="B3049" i="4" s="1"/>
  <c r="C3049" i="4" s="1"/>
  <c r="I3049" i="4"/>
  <c r="G3049" i="4"/>
  <c r="M3048" i="4"/>
  <c r="L3048" i="4"/>
  <c r="J3048" i="4"/>
  <c r="B3048" i="4" s="1"/>
  <c r="C3048" i="4" s="1"/>
  <c r="I3048" i="4"/>
  <c r="G3048" i="4"/>
  <c r="M3047" i="4"/>
  <c r="L3047" i="4"/>
  <c r="J3047" i="4"/>
  <c r="B3047" i="4" s="1"/>
  <c r="C3047" i="4" s="1"/>
  <c r="I3047" i="4"/>
  <c r="G3047" i="4"/>
  <c r="M3046" i="4"/>
  <c r="L3046" i="4"/>
  <c r="J3046" i="4"/>
  <c r="B3046" i="4" s="1"/>
  <c r="C3046" i="4" s="1"/>
  <c r="I3046" i="4"/>
  <c r="G3046" i="4"/>
  <c r="M3045" i="4"/>
  <c r="L3045" i="4"/>
  <c r="J3045" i="4"/>
  <c r="B3045" i="4" s="1"/>
  <c r="C3045" i="4" s="1"/>
  <c r="I3045" i="4"/>
  <c r="G3045" i="4"/>
  <c r="M3044" i="4"/>
  <c r="L3044" i="4"/>
  <c r="J3044" i="4"/>
  <c r="B3044" i="4" s="1"/>
  <c r="C3044" i="4" s="1"/>
  <c r="I3044" i="4"/>
  <c r="G3044" i="4"/>
  <c r="M3043" i="4"/>
  <c r="L3043" i="4"/>
  <c r="J3043" i="4"/>
  <c r="B3043" i="4" s="1"/>
  <c r="C3043" i="4" s="1"/>
  <c r="I3043" i="4"/>
  <c r="G3043" i="4"/>
  <c r="M3042" i="4"/>
  <c r="L3042" i="4"/>
  <c r="J3042" i="4"/>
  <c r="B3042" i="4" s="1"/>
  <c r="C3042" i="4" s="1"/>
  <c r="I3042" i="4"/>
  <c r="G3042" i="4"/>
  <c r="M3041" i="4"/>
  <c r="L3041" i="4"/>
  <c r="J3041" i="4"/>
  <c r="B3041" i="4" s="1"/>
  <c r="C3041" i="4" s="1"/>
  <c r="I3041" i="4"/>
  <c r="G3041" i="4"/>
  <c r="M3040" i="4"/>
  <c r="L3040" i="4"/>
  <c r="J3040" i="4"/>
  <c r="B3040" i="4" s="1"/>
  <c r="C3040" i="4" s="1"/>
  <c r="I3040" i="4"/>
  <c r="G3040" i="4"/>
  <c r="M3039" i="4"/>
  <c r="L3039" i="4"/>
  <c r="J3039" i="4"/>
  <c r="B3039" i="4" s="1"/>
  <c r="C3039" i="4" s="1"/>
  <c r="I3039" i="4"/>
  <c r="G3039" i="4"/>
  <c r="M3038" i="4"/>
  <c r="L3038" i="4"/>
  <c r="J3038" i="4"/>
  <c r="B3038" i="4" s="1"/>
  <c r="C3038" i="4" s="1"/>
  <c r="I3038" i="4"/>
  <c r="G3038" i="4"/>
  <c r="M3037" i="4"/>
  <c r="L3037" i="4"/>
  <c r="J3037" i="4"/>
  <c r="B3037" i="4" s="1"/>
  <c r="C3037" i="4" s="1"/>
  <c r="I3037" i="4"/>
  <c r="G3037" i="4"/>
  <c r="M3036" i="4"/>
  <c r="L3036" i="4"/>
  <c r="J3036" i="4"/>
  <c r="B3036" i="4" s="1"/>
  <c r="C3036" i="4" s="1"/>
  <c r="I3036" i="4"/>
  <c r="G3036" i="4"/>
  <c r="M3035" i="4"/>
  <c r="L3035" i="4"/>
  <c r="J3035" i="4"/>
  <c r="B3035" i="4" s="1"/>
  <c r="C3035" i="4" s="1"/>
  <c r="I3035" i="4"/>
  <c r="G3035" i="4"/>
  <c r="M3034" i="4"/>
  <c r="L3034" i="4"/>
  <c r="J3034" i="4"/>
  <c r="B3034" i="4" s="1"/>
  <c r="C3034" i="4" s="1"/>
  <c r="I3034" i="4"/>
  <c r="G3034" i="4"/>
  <c r="M3033" i="4"/>
  <c r="L3033" i="4"/>
  <c r="J3033" i="4"/>
  <c r="B3033" i="4" s="1"/>
  <c r="C3033" i="4" s="1"/>
  <c r="I3033" i="4"/>
  <c r="G3033" i="4"/>
  <c r="M3032" i="4"/>
  <c r="L3032" i="4"/>
  <c r="J3032" i="4"/>
  <c r="B3032" i="4" s="1"/>
  <c r="C3032" i="4" s="1"/>
  <c r="I3032" i="4"/>
  <c r="G3032" i="4"/>
  <c r="M3031" i="4"/>
  <c r="L3031" i="4"/>
  <c r="J3031" i="4"/>
  <c r="B3031" i="4" s="1"/>
  <c r="C3031" i="4" s="1"/>
  <c r="I3031" i="4"/>
  <c r="G3031" i="4"/>
  <c r="M3030" i="4"/>
  <c r="L3030" i="4"/>
  <c r="J3030" i="4"/>
  <c r="B3030" i="4" s="1"/>
  <c r="C3030" i="4" s="1"/>
  <c r="I3030" i="4"/>
  <c r="G3030" i="4"/>
  <c r="M3029" i="4"/>
  <c r="L3029" i="4"/>
  <c r="J3029" i="4"/>
  <c r="B3029" i="4" s="1"/>
  <c r="C3029" i="4" s="1"/>
  <c r="I3029" i="4"/>
  <c r="G3029" i="4"/>
  <c r="M3028" i="4"/>
  <c r="L3028" i="4"/>
  <c r="J3028" i="4"/>
  <c r="B3028" i="4" s="1"/>
  <c r="C3028" i="4" s="1"/>
  <c r="I3028" i="4"/>
  <c r="G3028" i="4"/>
  <c r="M3027" i="4"/>
  <c r="L3027" i="4"/>
  <c r="J3027" i="4"/>
  <c r="B3027" i="4" s="1"/>
  <c r="C3027" i="4" s="1"/>
  <c r="I3027" i="4"/>
  <c r="G3027" i="4"/>
  <c r="M3026" i="4"/>
  <c r="L3026" i="4"/>
  <c r="J3026" i="4"/>
  <c r="B3026" i="4" s="1"/>
  <c r="C3026" i="4" s="1"/>
  <c r="I3026" i="4"/>
  <c r="G3026" i="4"/>
  <c r="M3025" i="4"/>
  <c r="L3025" i="4"/>
  <c r="J3025" i="4"/>
  <c r="B3025" i="4" s="1"/>
  <c r="C3025" i="4" s="1"/>
  <c r="I3025" i="4"/>
  <c r="G3025" i="4"/>
  <c r="M3024" i="4"/>
  <c r="L3024" i="4"/>
  <c r="J3024" i="4"/>
  <c r="B3024" i="4" s="1"/>
  <c r="C3024" i="4" s="1"/>
  <c r="I3024" i="4"/>
  <c r="G3024" i="4"/>
  <c r="M3023" i="4"/>
  <c r="L3023" i="4"/>
  <c r="J3023" i="4"/>
  <c r="B3023" i="4" s="1"/>
  <c r="C3023" i="4" s="1"/>
  <c r="I3023" i="4"/>
  <c r="G3023" i="4"/>
  <c r="M3022" i="4"/>
  <c r="L3022" i="4"/>
  <c r="J3022" i="4"/>
  <c r="B3022" i="4" s="1"/>
  <c r="C3022" i="4" s="1"/>
  <c r="I3022" i="4"/>
  <c r="G3022" i="4"/>
  <c r="M3021" i="4"/>
  <c r="L3021" i="4"/>
  <c r="J3021" i="4"/>
  <c r="B3021" i="4" s="1"/>
  <c r="C3021" i="4" s="1"/>
  <c r="I3021" i="4"/>
  <c r="G3021" i="4"/>
  <c r="M3020" i="4"/>
  <c r="L3020" i="4"/>
  <c r="J3020" i="4"/>
  <c r="B3020" i="4" s="1"/>
  <c r="C3020" i="4" s="1"/>
  <c r="I3020" i="4"/>
  <c r="G3020" i="4"/>
  <c r="M3019" i="4"/>
  <c r="L3019" i="4"/>
  <c r="J3019" i="4"/>
  <c r="B3019" i="4" s="1"/>
  <c r="C3019" i="4" s="1"/>
  <c r="I3019" i="4"/>
  <c r="G3019" i="4"/>
  <c r="M3018" i="4"/>
  <c r="L3018" i="4"/>
  <c r="J3018" i="4"/>
  <c r="B3018" i="4" s="1"/>
  <c r="C3018" i="4" s="1"/>
  <c r="I3018" i="4"/>
  <c r="G3018" i="4"/>
  <c r="M3017" i="4"/>
  <c r="L3017" i="4"/>
  <c r="J3017" i="4"/>
  <c r="B3017" i="4" s="1"/>
  <c r="C3017" i="4" s="1"/>
  <c r="I3017" i="4"/>
  <c r="G3017" i="4"/>
  <c r="M3016" i="4"/>
  <c r="L3016" i="4"/>
  <c r="J3016" i="4"/>
  <c r="B3016" i="4" s="1"/>
  <c r="C3016" i="4" s="1"/>
  <c r="I3016" i="4"/>
  <c r="G3016" i="4"/>
  <c r="M3015" i="4"/>
  <c r="L3015" i="4"/>
  <c r="J3015" i="4"/>
  <c r="B3015" i="4" s="1"/>
  <c r="C3015" i="4" s="1"/>
  <c r="I3015" i="4"/>
  <c r="G3015" i="4"/>
  <c r="M3014" i="4"/>
  <c r="L3014" i="4"/>
  <c r="J3014" i="4"/>
  <c r="I3014" i="4"/>
  <c r="G3014" i="4"/>
  <c r="M3013" i="4"/>
  <c r="L3013" i="4"/>
  <c r="J3013" i="4"/>
  <c r="B3013" i="4" s="1"/>
  <c r="C3013" i="4" s="1"/>
  <c r="I3013" i="4"/>
  <c r="G3013" i="4"/>
  <c r="D3013" i="4" s="1"/>
  <c r="G3009" i="4"/>
  <c r="F85" i="37" l="1"/>
  <c r="D3014" i="4"/>
  <c r="D3015" i="4" s="1"/>
  <c r="D3016" i="4" s="1"/>
  <c r="D3017" i="4" s="1"/>
  <c r="D3018" i="4" s="1"/>
  <c r="D3019" i="4" s="1"/>
  <c r="D3020" i="4" s="1"/>
  <c r="D3021" i="4" s="1"/>
  <c r="D3022" i="4" s="1"/>
  <c r="D3023" i="4" s="1"/>
  <c r="D3024" i="4" s="1"/>
  <c r="D3025" i="4" s="1"/>
  <c r="D3026" i="4" s="1"/>
  <c r="D3027" i="4" s="1"/>
  <c r="D3028" i="4" s="1"/>
  <c r="D3029" i="4" s="1"/>
  <c r="D3030" i="4" s="1"/>
  <c r="D3031" i="4" s="1"/>
  <c r="D3032" i="4" s="1"/>
  <c r="D3033" i="4" s="1"/>
  <c r="D3034" i="4" s="1"/>
  <c r="D3035" i="4" s="1"/>
  <c r="D3036" i="4" s="1"/>
  <c r="D3037" i="4" s="1"/>
  <c r="D3038" i="4" s="1"/>
  <c r="D3039" i="4" s="1"/>
  <c r="D3040" i="4" s="1"/>
  <c r="D3041" i="4" s="1"/>
  <c r="D3042" i="4" s="1"/>
  <c r="D3043" i="4" s="1"/>
  <c r="D3044" i="4" s="1"/>
  <c r="D3045" i="4" s="1"/>
  <c r="D3046" i="4" s="1"/>
  <c r="D3047" i="4" s="1"/>
  <c r="D3048" i="4" s="1"/>
  <c r="D3049" i="4" s="1"/>
  <c r="D3050" i="4" s="1"/>
  <c r="D3051" i="4" s="1"/>
  <c r="D3052" i="4" s="1"/>
  <c r="D3053" i="4" s="1"/>
  <c r="D3054" i="4" s="1"/>
  <c r="D3055" i="4" s="1"/>
  <c r="D3056" i="4" s="1"/>
  <c r="D3057" i="4" s="1"/>
  <c r="D3058" i="4" s="1"/>
  <c r="D3059" i="4" s="1"/>
  <c r="D3060" i="4" s="1"/>
  <c r="D3061" i="4" s="1"/>
  <c r="D3062" i="4" s="1"/>
  <c r="D3063" i="4" s="1"/>
  <c r="D3064" i="4" s="1"/>
  <c r="D3065" i="4" s="1"/>
  <c r="D3066" i="4" s="1"/>
  <c r="D3067" i="4" s="1"/>
  <c r="D3068" i="4" s="1"/>
  <c r="D3069" i="4" s="1"/>
  <c r="D3070" i="4" s="1"/>
  <c r="D3071" i="4" s="1"/>
  <c r="D3072" i="4" s="1"/>
  <c r="D3073" i="4" s="1"/>
  <c r="D3074" i="4" s="1"/>
  <c r="D3075" i="4" s="1"/>
  <c r="D3076" i="4" s="1"/>
  <c r="D3077" i="4" s="1"/>
  <c r="D3078" i="4" s="1"/>
  <c r="D3079" i="4" s="1"/>
  <c r="D3080" i="4" s="1"/>
  <c r="D3081" i="4" s="1"/>
  <c r="D3082" i="4" s="1"/>
  <c r="D3083" i="4" s="1"/>
  <c r="D3084" i="4" s="1"/>
  <c r="D3085" i="4" s="1"/>
  <c r="D3086" i="4" s="1"/>
  <c r="D3087" i="4" s="1"/>
  <c r="D3088" i="4" s="1"/>
  <c r="D3089" i="4" s="1"/>
  <c r="D3090" i="4" s="1"/>
  <c r="D3091" i="4" s="1"/>
  <c r="D3092" i="4" s="1"/>
  <c r="D3093" i="4" s="1"/>
  <c r="D3094" i="4" s="1"/>
  <c r="D3095" i="4" s="1"/>
  <c r="D3096" i="4" s="1"/>
  <c r="D3097" i="4" s="1"/>
  <c r="D3098" i="4" s="1"/>
  <c r="D3099" i="4" s="1"/>
  <c r="D3100" i="4" s="1"/>
  <c r="D3101" i="4" s="1"/>
  <c r="D3102" i="4" s="1"/>
  <c r="D3103" i="4" s="1"/>
  <c r="D3104" i="4" s="1"/>
  <c r="D3105" i="4" s="1"/>
  <c r="D3106" i="4" s="1"/>
  <c r="D3107" i="4" s="1"/>
  <c r="D3108" i="4" s="1"/>
  <c r="D3109" i="4" s="1"/>
  <c r="D3110" i="4" s="1"/>
  <c r="D3111" i="4" s="1"/>
  <c r="D3112" i="4" s="1"/>
  <c r="D3113" i="4" s="1"/>
  <c r="D3114" i="4" s="1"/>
  <c r="D3115" i="4" s="1"/>
  <c r="D3116" i="4" s="1"/>
  <c r="D3117" i="4" s="1"/>
  <c r="D3118" i="4" s="1"/>
  <c r="D3119" i="4" s="1"/>
  <c r="D3120" i="4" s="1"/>
  <c r="D3121" i="4" s="1"/>
  <c r="D3122" i="4" s="1"/>
  <c r="D3123" i="4" s="1"/>
  <c r="D3124" i="4" s="1"/>
  <c r="D3125" i="4" s="1"/>
  <c r="D3126" i="4" s="1"/>
  <c r="D3127" i="4" s="1"/>
  <c r="D3128" i="4" s="1"/>
  <c r="D3129" i="4" s="1"/>
  <c r="D3130" i="4" s="1"/>
  <c r="D3131" i="4" s="1"/>
  <c r="D3132" i="4" s="1"/>
  <c r="D3133" i="4" s="1"/>
  <c r="D3134" i="4" s="1"/>
  <c r="D3135" i="4" s="1"/>
  <c r="D3136" i="4" s="1"/>
  <c r="D3137" i="4" s="1"/>
  <c r="D3138" i="4" s="1"/>
  <c r="D3139" i="4" s="1"/>
  <c r="D3140" i="4" s="1"/>
  <c r="D3141" i="4" s="1"/>
  <c r="D3142" i="4" s="1"/>
  <c r="D3143" i="4" s="1"/>
  <c r="D3144" i="4" s="1"/>
  <c r="D3145" i="4" s="1"/>
  <c r="D3146" i="4" s="1"/>
  <c r="D3147" i="4" s="1"/>
  <c r="D3148" i="4" s="1"/>
  <c r="D3149" i="4" s="1"/>
  <c r="D3150" i="4" s="1"/>
  <c r="D3151" i="4" s="1"/>
  <c r="D3152" i="4" s="1"/>
  <c r="D3153" i="4" s="1"/>
  <c r="D3154" i="4" s="1"/>
  <c r="D3155" i="4" s="1"/>
  <c r="D3156" i="4" s="1"/>
  <c r="D3157" i="4" s="1"/>
  <c r="D3158" i="4" s="1"/>
  <c r="D3159" i="4" s="1"/>
  <c r="D3160" i="4" s="1"/>
  <c r="D3161" i="4" s="1"/>
  <c r="D3162" i="4" s="1"/>
  <c r="D3163" i="4" s="1"/>
  <c r="D3164" i="4" s="1"/>
  <c r="D3165" i="4" s="1"/>
  <c r="D3166" i="4" s="1"/>
  <c r="D3167" i="4" s="1"/>
  <c r="D3168" i="4" s="1"/>
  <c r="D3169" i="4" s="1"/>
  <c r="D3170" i="4" s="1"/>
  <c r="D3171" i="4" s="1"/>
  <c r="D3172" i="4" s="1"/>
  <c r="D3173" i="4" s="1"/>
  <c r="D3174" i="4" s="1"/>
  <c r="D3175" i="4" s="1"/>
  <c r="D3176" i="4" s="1"/>
  <c r="D3177" i="4" s="1"/>
  <c r="D3178" i="4" s="1"/>
  <c r="D3179" i="4" s="1"/>
  <c r="D3180" i="4" s="1"/>
  <c r="D3181" i="4" s="1"/>
  <c r="D3182" i="4" s="1"/>
  <c r="D3183" i="4" s="1"/>
  <c r="D3184" i="4" s="1"/>
  <c r="D3185" i="4" s="1"/>
  <c r="D3186" i="4" s="1"/>
  <c r="D3187" i="4" s="1"/>
  <c r="D3188" i="4" s="1"/>
  <c r="D3189" i="4" s="1"/>
  <c r="D3190" i="4" s="1"/>
  <c r="D3191" i="4" s="1"/>
  <c r="D3192" i="4" s="1"/>
  <c r="D3193" i="4" s="1"/>
  <c r="D3194" i="4" s="1"/>
  <c r="D3195" i="4" s="1"/>
  <c r="D3196" i="4" s="1"/>
  <c r="D3197" i="4" s="1"/>
  <c r="D3198" i="4" s="1"/>
  <c r="D3199" i="4" s="1"/>
  <c r="D3200" i="4" s="1"/>
  <c r="D3201" i="4" s="1"/>
  <c r="D3202" i="4" s="1"/>
  <c r="D3203" i="4" s="1"/>
  <c r="D3204" i="4" s="1"/>
  <c r="D3205" i="4" s="1"/>
  <c r="D3206" i="4" s="1"/>
  <c r="D3207" i="4" s="1"/>
  <c r="D3208" i="4" s="1"/>
  <c r="D3209" i="4" s="1"/>
  <c r="D3210" i="4" s="1"/>
  <c r="D3211" i="4" s="1"/>
  <c r="D3212" i="4" s="1"/>
  <c r="F53" i="37"/>
  <c r="F13" i="37"/>
  <c r="B3014" i="4"/>
  <c r="C3014" i="4" s="1"/>
  <c r="F81" i="37"/>
  <c r="F65" i="37"/>
  <c r="F49" i="37"/>
  <c r="F33" i="37"/>
  <c r="F29" i="37"/>
  <c r="F77" i="37"/>
  <c r="F61" i="37"/>
  <c r="F45" i="37"/>
  <c r="F37" i="37"/>
  <c r="F69" i="37"/>
  <c r="F57" i="37"/>
  <c r="F41" i="37"/>
  <c r="F73" i="37"/>
  <c r="F15" i="37"/>
  <c r="F30" i="37"/>
  <c r="F34" i="37"/>
  <c r="F38" i="37"/>
  <c r="F42" i="37"/>
  <c r="F46" i="37"/>
  <c r="F50" i="37"/>
  <c r="F54" i="37"/>
  <c r="F58" i="37"/>
  <c r="F62" i="37"/>
  <c r="F66" i="37"/>
  <c r="F70" i="37"/>
  <c r="F74" i="37"/>
  <c r="F78" i="37"/>
  <c r="F82" i="37"/>
  <c r="F86" i="37"/>
  <c r="F16" i="37"/>
  <c r="F31" i="37"/>
  <c r="F35" i="37"/>
  <c r="F39" i="37"/>
  <c r="F43" i="37"/>
  <c r="F47" i="37"/>
  <c r="F51" i="37"/>
  <c r="F55" i="37"/>
  <c r="F59" i="37"/>
  <c r="F63" i="37"/>
  <c r="F67" i="37"/>
  <c r="F71" i="37"/>
  <c r="F75" i="37"/>
  <c r="F79" i="37"/>
  <c r="F83" i="37"/>
  <c r="F87" i="37"/>
  <c r="F12" i="37"/>
  <c r="J24" i="37"/>
  <c r="F32" i="37"/>
  <c r="F36" i="37"/>
  <c r="F40" i="37"/>
  <c r="F44" i="37"/>
  <c r="F48" i="37"/>
  <c r="F52" i="37"/>
  <c r="F56" i="37"/>
  <c r="F60" i="37"/>
  <c r="F64" i="37"/>
  <c r="F68" i="37"/>
  <c r="F72" i="37"/>
  <c r="F76" i="37"/>
  <c r="F80" i="37"/>
  <c r="F84" i="37"/>
  <c r="F88" i="37"/>
  <c r="B20" i="1"/>
  <c r="E197" i="19" l="1"/>
  <c r="K3203" i="4" s="1"/>
  <c r="E198" i="19"/>
  <c r="K3204" i="4" s="1"/>
  <c r="E199" i="19"/>
  <c r="K3205" i="4" s="1"/>
  <c r="E200" i="19"/>
  <c r="K3206" i="4" s="1"/>
  <c r="E201" i="19"/>
  <c r="K3207" i="4" s="1"/>
  <c r="E202" i="19"/>
  <c r="K3208" i="4" s="1"/>
  <c r="E203" i="19"/>
  <c r="K3209" i="4" s="1"/>
  <c r="E204" i="19"/>
  <c r="K3210" i="4" s="1"/>
  <c r="E205" i="19"/>
  <c r="K3211" i="4" s="1"/>
  <c r="E206" i="19"/>
  <c r="K3212" i="4" s="1"/>
  <c r="H11" i="37" l="1"/>
  <c r="J8" i="37"/>
  <c r="K7" i="37"/>
  <c r="D174" i="9" l="1"/>
  <c r="C174" i="9"/>
  <c r="D173" i="9"/>
  <c r="C173" i="9"/>
  <c r="D172" i="9"/>
  <c r="C172" i="9"/>
  <c r="D171" i="9"/>
  <c r="C171" i="9"/>
  <c r="D170" i="9"/>
  <c r="C170" i="9"/>
  <c r="C169" i="9"/>
  <c r="C168" i="9"/>
  <c r="C167" i="9"/>
  <c r="C166" i="9"/>
  <c r="D165" i="9"/>
  <c r="C165" i="9"/>
  <c r="D162" i="9"/>
  <c r="C162" i="9"/>
  <c r="D161" i="9"/>
  <c r="C161" i="9"/>
  <c r="D160" i="9"/>
  <c r="C160" i="9"/>
  <c r="D159" i="9"/>
  <c r="C159" i="9"/>
  <c r="D158" i="9"/>
  <c r="C158" i="9"/>
  <c r="D157" i="9"/>
  <c r="C157" i="9"/>
  <c r="C156" i="9"/>
  <c r="C155" i="9"/>
  <c r="C154" i="9"/>
  <c r="D153" i="9"/>
  <c r="C153" i="9"/>
  <c r="D151" i="9"/>
  <c r="C151" i="9"/>
  <c r="D150" i="9"/>
  <c r="C150" i="9"/>
  <c r="D149" i="9"/>
  <c r="C149" i="9"/>
  <c r="D148" i="9"/>
  <c r="C148" i="9"/>
  <c r="D147" i="9"/>
  <c r="C147" i="9"/>
  <c r="D146" i="9"/>
  <c r="C146" i="9"/>
  <c r="D145" i="9"/>
  <c r="C145" i="9"/>
  <c r="D144" i="9"/>
  <c r="C144" i="9"/>
  <c r="D143" i="9"/>
  <c r="C143" i="9"/>
  <c r="D142" i="9"/>
  <c r="C142" i="9"/>
  <c r="D141" i="9"/>
  <c r="C141" i="9"/>
  <c r="D140" i="9"/>
  <c r="C140" i="9"/>
  <c r="C139" i="9"/>
  <c r="C138" i="9"/>
  <c r="C137" i="9"/>
  <c r="C136" i="9"/>
  <c r="C135" i="9"/>
  <c r="C134" i="9"/>
  <c r="C133" i="9"/>
  <c r="D132" i="9"/>
  <c r="C132" i="9"/>
  <c r="D129" i="9"/>
  <c r="C129" i="9"/>
  <c r="D128" i="9"/>
  <c r="C128" i="9"/>
  <c r="D127" i="9"/>
  <c r="C127" i="9"/>
  <c r="D126" i="9"/>
  <c r="C126" i="9"/>
  <c r="D125" i="9"/>
  <c r="C125" i="9"/>
  <c r="C124" i="9"/>
  <c r="C123" i="9"/>
  <c r="C122" i="9"/>
  <c r="C121" i="9"/>
  <c r="D120" i="9"/>
  <c r="C120" i="9"/>
  <c r="D117" i="9"/>
  <c r="C117" i="9"/>
  <c r="D116" i="9"/>
  <c r="C116" i="9"/>
  <c r="D115" i="9"/>
  <c r="C115" i="9"/>
  <c r="D114" i="9"/>
  <c r="C114" i="9"/>
  <c r="D113" i="9"/>
  <c r="C113" i="9"/>
  <c r="D112" i="9"/>
  <c r="C112" i="9"/>
  <c r="D111" i="9"/>
  <c r="C111" i="9"/>
  <c r="D110" i="9"/>
  <c r="C110" i="9"/>
  <c r="D109" i="9"/>
  <c r="C109" i="9"/>
  <c r="D108" i="9"/>
  <c r="C108" i="9"/>
  <c r="D107" i="9"/>
  <c r="C107" i="9"/>
  <c r="D106" i="9"/>
  <c r="C106" i="9"/>
  <c r="D105" i="9"/>
  <c r="C105" i="9"/>
  <c r="C104" i="9"/>
  <c r="C103" i="9"/>
  <c r="C102" i="9"/>
  <c r="C101" i="9"/>
  <c r="C100" i="9"/>
  <c r="C99" i="9"/>
  <c r="D98" i="9"/>
  <c r="C98" i="9"/>
  <c r="D96" i="9"/>
  <c r="C96" i="9"/>
  <c r="D95" i="9"/>
  <c r="C95" i="9"/>
  <c r="D94" i="9"/>
  <c r="C94" i="9"/>
  <c r="D93" i="9"/>
  <c r="C93" i="9"/>
  <c r="D92" i="9"/>
  <c r="C92" i="9"/>
  <c r="D91" i="9"/>
  <c r="C91" i="9"/>
  <c r="D90" i="9"/>
  <c r="C90" i="9"/>
  <c r="D89" i="9"/>
  <c r="C89" i="9"/>
  <c r="D88" i="9"/>
  <c r="C88" i="9"/>
  <c r="D87" i="9"/>
  <c r="C87" i="9"/>
  <c r="D86" i="9"/>
  <c r="C86" i="9"/>
  <c r="C85" i="9"/>
  <c r="C84" i="9"/>
  <c r="C83" i="9"/>
  <c r="C82" i="9"/>
  <c r="C81" i="9"/>
  <c r="C80" i="9"/>
  <c r="C79" i="9"/>
  <c r="C78" i="9"/>
  <c r="D77" i="9"/>
  <c r="C77" i="9"/>
  <c r="D75" i="9"/>
  <c r="C75" i="9"/>
  <c r="D74" i="9"/>
  <c r="C74" i="9"/>
  <c r="D73" i="9"/>
  <c r="C73" i="9"/>
  <c r="D72" i="9"/>
  <c r="C72" i="9"/>
  <c r="D71" i="9"/>
  <c r="C71" i="9"/>
  <c r="D70" i="9"/>
  <c r="C70" i="9"/>
  <c r="D69" i="9"/>
  <c r="C69" i="9"/>
  <c r="D68" i="9"/>
  <c r="C68" i="9"/>
  <c r="D67" i="9"/>
  <c r="C67" i="9"/>
  <c r="D66" i="9"/>
  <c r="C66" i="9"/>
  <c r="D65" i="9"/>
  <c r="C65" i="9"/>
  <c r="D64" i="9"/>
  <c r="C64" i="9"/>
  <c r="D63" i="9"/>
  <c r="C63" i="9"/>
  <c r="D62" i="9"/>
  <c r="C62" i="9"/>
  <c r="D61" i="9"/>
  <c r="C61" i="9"/>
  <c r="D60" i="9"/>
  <c r="C60" i="9"/>
  <c r="D59" i="9"/>
  <c r="C59" i="9"/>
  <c r="D58" i="9"/>
  <c r="C58" i="9"/>
  <c r="D57" i="9"/>
  <c r="C57" i="9"/>
  <c r="D56" i="9"/>
  <c r="C56" i="9"/>
  <c r="D55" i="9"/>
  <c r="C55" i="9"/>
  <c r="D54" i="9"/>
  <c r="C54" i="9"/>
  <c r="D53" i="9"/>
  <c r="C53" i="9"/>
  <c r="D52" i="9"/>
  <c r="C52" i="9"/>
  <c r="D51" i="9"/>
  <c r="C51" i="9"/>
  <c r="D50" i="9"/>
  <c r="C50" i="9"/>
  <c r="D49" i="9"/>
  <c r="C49" i="9"/>
  <c r="D48" i="9"/>
  <c r="C48" i="9"/>
  <c r="D47" i="9"/>
  <c r="C47" i="9"/>
  <c r="D46" i="9"/>
  <c r="C46" i="9"/>
  <c r="D45" i="9"/>
  <c r="C45" i="9"/>
  <c r="D44" i="9"/>
  <c r="C44" i="9"/>
  <c r="D43" i="9"/>
  <c r="C43" i="9"/>
  <c r="D42" i="9"/>
  <c r="C42" i="9"/>
  <c r="D41" i="9"/>
  <c r="C41" i="9"/>
  <c r="D40" i="9"/>
  <c r="C40" i="9"/>
  <c r="D39" i="9"/>
  <c r="C39" i="9"/>
  <c r="D38" i="9"/>
  <c r="C38" i="9"/>
  <c r="D37" i="9"/>
  <c r="C37" i="9"/>
  <c r="D36" i="9"/>
  <c r="C36" i="9"/>
  <c r="D35" i="9"/>
  <c r="C35" i="9"/>
  <c r="D34" i="9"/>
  <c r="C34" i="9"/>
  <c r="D33" i="9"/>
  <c r="C33" i="9"/>
  <c r="D32" i="9"/>
  <c r="C32" i="9"/>
  <c r="D31" i="9"/>
  <c r="C31" i="9"/>
  <c r="D30" i="9"/>
  <c r="C30" i="9"/>
  <c r="D29" i="9"/>
  <c r="C29" i="9"/>
  <c r="D28" i="9"/>
  <c r="C28" i="9"/>
  <c r="D27" i="9"/>
  <c r="C27" i="9"/>
  <c r="D26" i="9"/>
  <c r="C26" i="9"/>
  <c r="D25" i="9"/>
  <c r="C25" i="9"/>
  <c r="D24" i="9"/>
  <c r="C24" i="9"/>
  <c r="D23" i="9"/>
  <c r="C23" i="9"/>
  <c r="D22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D6" i="9"/>
  <c r="C6" i="9"/>
  <c r="D95" i="8"/>
  <c r="C95" i="8"/>
  <c r="D94" i="8"/>
  <c r="C94" i="8"/>
  <c r="D93" i="8"/>
  <c r="C93" i="8"/>
  <c r="D92" i="8"/>
  <c r="C92" i="8"/>
  <c r="C91" i="8"/>
  <c r="C90" i="8"/>
  <c r="D89" i="8"/>
  <c r="C89" i="8"/>
  <c r="D87" i="8"/>
  <c r="C87" i="8"/>
  <c r="D86" i="8"/>
  <c r="C86" i="8"/>
  <c r="D85" i="8"/>
  <c r="C85" i="8"/>
  <c r="D84" i="8"/>
  <c r="C84" i="8"/>
  <c r="C83" i="8"/>
  <c r="C82" i="8"/>
  <c r="D81" i="8"/>
  <c r="C81" i="8"/>
  <c r="D78" i="8"/>
  <c r="C78" i="8"/>
  <c r="D77" i="8"/>
  <c r="C77" i="8"/>
  <c r="D76" i="8"/>
  <c r="C76" i="8"/>
  <c r="D75" i="8"/>
  <c r="C75" i="8"/>
  <c r="D74" i="8"/>
  <c r="C74" i="8"/>
  <c r="D73" i="8"/>
  <c r="C73" i="8"/>
  <c r="D72" i="8"/>
  <c r="C72" i="8"/>
  <c r="D71" i="8"/>
  <c r="C71" i="8"/>
  <c r="D70" i="8"/>
  <c r="C70" i="8"/>
  <c r="D69" i="8"/>
  <c r="C69" i="8"/>
  <c r="D68" i="8"/>
  <c r="C68" i="8"/>
  <c r="D67" i="8"/>
  <c r="C67" i="8"/>
  <c r="D66" i="8"/>
  <c r="C66" i="8"/>
  <c r="D65" i="8"/>
  <c r="C65" i="8"/>
  <c r="D64" i="8"/>
  <c r="C64" i="8"/>
  <c r="D63" i="8"/>
  <c r="C63" i="8"/>
  <c r="D62" i="8"/>
  <c r="C62" i="8"/>
  <c r="D61" i="8"/>
  <c r="C61" i="8"/>
  <c r="D60" i="8"/>
  <c r="C60" i="8"/>
  <c r="D59" i="8"/>
  <c r="C59" i="8"/>
  <c r="D58" i="8"/>
  <c r="C58" i="8"/>
  <c r="D57" i="8"/>
  <c r="C57" i="8"/>
  <c r="D56" i="8"/>
  <c r="C56" i="8"/>
  <c r="D55" i="8"/>
  <c r="C55" i="8"/>
  <c r="D54" i="8"/>
  <c r="C54" i="8"/>
  <c r="D53" i="8"/>
  <c r="C53" i="8"/>
  <c r="D52" i="8"/>
  <c r="C52" i="8"/>
  <c r="D51" i="8"/>
  <c r="C51" i="8"/>
  <c r="D50" i="8"/>
  <c r="C50" i="8"/>
  <c r="D49" i="8"/>
  <c r="C49" i="8"/>
  <c r="D48" i="8"/>
  <c r="C48" i="8"/>
  <c r="D47" i="8"/>
  <c r="C47" i="8"/>
  <c r="D46" i="8"/>
  <c r="C46" i="8"/>
  <c r="D45" i="8"/>
  <c r="C45" i="8"/>
  <c r="D44" i="8"/>
  <c r="C44" i="8"/>
  <c r="D43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D19" i="8"/>
  <c r="C19" i="8"/>
  <c r="E16" i="8"/>
  <c r="C16" i="8"/>
  <c r="D13" i="8"/>
  <c r="C14" i="8"/>
  <c r="C13" i="8"/>
  <c r="C9" i="8"/>
  <c r="C8" i="8"/>
  <c r="C7" i="8"/>
  <c r="C6" i="8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2" i="2"/>
  <c r="B2" i="19"/>
  <c r="G2" i="4"/>
  <c r="B2" i="5"/>
  <c r="C2" i="37"/>
  <c r="B2" i="7"/>
  <c r="B2" i="8"/>
  <c r="B2" i="9"/>
  <c r="H206" i="7" l="1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3" i="7"/>
  <c r="H82" i="7"/>
  <c r="H81" i="7"/>
  <c r="H80" i="7"/>
  <c r="H79" i="7"/>
  <c r="H78" i="7"/>
  <c r="H77" i="7"/>
  <c r="H74" i="7"/>
  <c r="H73" i="7"/>
  <c r="H72" i="7"/>
  <c r="H71" i="7"/>
  <c r="H70" i="7"/>
  <c r="H69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4" i="7"/>
  <c r="H13" i="7"/>
  <c r="H12" i="7"/>
  <c r="H11" i="7"/>
  <c r="H10" i="7"/>
  <c r="H9" i="7"/>
  <c r="H8" i="7"/>
  <c r="H7" i="7"/>
  <c r="C4" i="37" l="1"/>
  <c r="B4" i="7"/>
  <c r="B4" i="9"/>
  <c r="G206" i="7" l="1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89" i="7"/>
  <c r="G86" i="7"/>
  <c r="G85" i="7"/>
  <c r="G84" i="7"/>
  <c r="G77" i="7"/>
  <c r="G76" i="7"/>
  <c r="G75" i="7"/>
  <c r="G73" i="7"/>
  <c r="G70" i="7"/>
  <c r="G69" i="7"/>
  <c r="G68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4" i="7"/>
  <c r="G13" i="7"/>
  <c r="G12" i="7"/>
  <c r="G11" i="7"/>
  <c r="G10" i="7"/>
  <c r="G9" i="7"/>
  <c r="G8" i="7"/>
  <c r="G7" i="7"/>
  <c r="D205" i="7" l="1"/>
  <c r="D203" i="7"/>
  <c r="D201" i="7"/>
  <c r="D199" i="7"/>
  <c r="D197" i="7"/>
  <c r="D195" i="7"/>
  <c r="D190" i="7"/>
  <c r="D166" i="7"/>
  <c r="K165" i="7"/>
  <c r="M165" i="7" s="1"/>
  <c r="C165" i="7"/>
  <c r="K164" i="7"/>
  <c r="O164" i="7" s="1"/>
  <c r="C164" i="7"/>
  <c r="K163" i="7"/>
  <c r="M163" i="7" s="1"/>
  <c r="C163" i="7"/>
  <c r="K162" i="7"/>
  <c r="O162" i="7" s="1"/>
  <c r="C162" i="7"/>
  <c r="K161" i="7"/>
  <c r="M161" i="7" s="1"/>
  <c r="C161" i="7"/>
  <c r="K160" i="7"/>
  <c r="O160" i="7" s="1"/>
  <c r="C160" i="7"/>
  <c r="K159" i="7"/>
  <c r="M159" i="7" s="1"/>
  <c r="C159" i="7"/>
  <c r="K158" i="7"/>
  <c r="O158" i="7" s="1"/>
  <c r="C158" i="7"/>
  <c r="K157" i="7"/>
  <c r="M157" i="7" s="1"/>
  <c r="C157" i="7"/>
  <c r="K156" i="7"/>
  <c r="O156" i="7" s="1"/>
  <c r="C156" i="7"/>
  <c r="K155" i="7"/>
  <c r="M155" i="7" s="1"/>
  <c r="C155" i="7"/>
  <c r="K154" i="7"/>
  <c r="O154" i="7" s="1"/>
  <c r="C154" i="7"/>
  <c r="K153" i="7"/>
  <c r="M153" i="7" s="1"/>
  <c r="C153" i="7"/>
  <c r="K152" i="7"/>
  <c r="O152" i="7" s="1"/>
  <c r="C152" i="7"/>
  <c r="K151" i="7"/>
  <c r="M151" i="7" s="1"/>
  <c r="C151" i="7"/>
  <c r="K150" i="7"/>
  <c r="O150" i="7" s="1"/>
  <c r="C150" i="7"/>
  <c r="K149" i="7"/>
  <c r="M149" i="7" s="1"/>
  <c r="C149" i="7"/>
  <c r="K148" i="7"/>
  <c r="O148" i="7" s="1"/>
  <c r="C148" i="7"/>
  <c r="K147" i="7"/>
  <c r="M147" i="7" s="1"/>
  <c r="C147" i="7"/>
  <c r="K146" i="7"/>
  <c r="O146" i="7" s="1"/>
  <c r="C146" i="7"/>
  <c r="K145" i="7"/>
  <c r="M145" i="7" s="1"/>
  <c r="C145" i="7"/>
  <c r="K144" i="7"/>
  <c r="O144" i="7" s="1"/>
  <c r="C144" i="7"/>
  <c r="K143" i="7"/>
  <c r="M143" i="7" s="1"/>
  <c r="C143" i="7"/>
  <c r="K142" i="7"/>
  <c r="O142" i="7" s="1"/>
  <c r="C142" i="7"/>
  <c r="K141" i="7"/>
  <c r="M141" i="7" s="1"/>
  <c r="C141" i="7"/>
  <c r="K140" i="7"/>
  <c r="O140" i="7" s="1"/>
  <c r="C140" i="7"/>
  <c r="K139" i="7"/>
  <c r="M139" i="7" s="1"/>
  <c r="C139" i="7"/>
  <c r="C138" i="7"/>
  <c r="K137" i="7"/>
  <c r="O137" i="7" s="1"/>
  <c r="C137" i="7"/>
  <c r="K136" i="7"/>
  <c r="M136" i="7" s="1"/>
  <c r="C136" i="7"/>
  <c r="K135" i="7"/>
  <c r="O135" i="7" s="1"/>
  <c r="C135" i="7"/>
  <c r="K134" i="7"/>
  <c r="M134" i="7" s="1"/>
  <c r="C134" i="7"/>
  <c r="K133" i="7"/>
  <c r="O133" i="7" s="1"/>
  <c r="C133" i="7"/>
  <c r="K132" i="7"/>
  <c r="C132" i="7"/>
  <c r="K131" i="7"/>
  <c r="M131" i="7" s="1"/>
  <c r="C131" i="7"/>
  <c r="K130" i="7"/>
  <c r="O130" i="7" s="1"/>
  <c r="C130" i="7"/>
  <c r="K129" i="7"/>
  <c r="C129" i="7"/>
  <c r="K128" i="7"/>
  <c r="O128" i="7" s="1"/>
  <c r="C128" i="7"/>
  <c r="K127" i="7"/>
  <c r="C127" i="7"/>
  <c r="K126" i="7"/>
  <c r="O126" i="7" s="1"/>
  <c r="C126" i="7"/>
  <c r="K125" i="7"/>
  <c r="C125" i="7"/>
  <c r="K124" i="7"/>
  <c r="O124" i="7" s="1"/>
  <c r="C124" i="7"/>
  <c r="K123" i="7"/>
  <c r="C123" i="7"/>
  <c r="K122" i="7"/>
  <c r="O122" i="7" s="1"/>
  <c r="C122" i="7"/>
  <c r="K121" i="7"/>
  <c r="C121" i="7"/>
  <c r="K120" i="7"/>
  <c r="O120" i="7" s="1"/>
  <c r="C120" i="7"/>
  <c r="K119" i="7"/>
  <c r="C119" i="7"/>
  <c r="K118" i="7"/>
  <c r="O118" i="7" s="1"/>
  <c r="C118" i="7"/>
  <c r="K117" i="7"/>
  <c r="C117" i="7"/>
  <c r="K116" i="7"/>
  <c r="O116" i="7" s="1"/>
  <c r="C116" i="7"/>
  <c r="K115" i="7"/>
  <c r="C115" i="7"/>
  <c r="K114" i="7"/>
  <c r="O114" i="7" s="1"/>
  <c r="C114" i="7"/>
  <c r="K113" i="7"/>
  <c r="C113" i="7"/>
  <c r="K112" i="7"/>
  <c r="O112" i="7" s="1"/>
  <c r="C112" i="7"/>
  <c r="K111" i="7"/>
  <c r="C111" i="7"/>
  <c r="K110" i="7"/>
  <c r="O110" i="7" s="1"/>
  <c r="C110" i="7"/>
  <c r="K109" i="7"/>
  <c r="C109" i="7"/>
  <c r="K108" i="7"/>
  <c r="O108" i="7" s="1"/>
  <c r="C108" i="7"/>
  <c r="K107" i="7"/>
  <c r="C107" i="7"/>
  <c r="K106" i="7"/>
  <c r="O106" i="7" s="1"/>
  <c r="C106" i="7"/>
  <c r="K105" i="7"/>
  <c r="C105" i="7"/>
  <c r="K104" i="7"/>
  <c r="O104" i="7" s="1"/>
  <c r="C104" i="7"/>
  <c r="K103" i="7"/>
  <c r="C103" i="7"/>
  <c r="K102" i="7"/>
  <c r="O102" i="7" s="1"/>
  <c r="C102" i="7"/>
  <c r="K101" i="7"/>
  <c r="C101" i="7"/>
  <c r="K100" i="7"/>
  <c r="O100" i="7" s="1"/>
  <c r="C100" i="7"/>
  <c r="K99" i="7"/>
  <c r="C99" i="7"/>
  <c r="K98" i="7"/>
  <c r="O98" i="7" s="1"/>
  <c r="C98" i="7"/>
  <c r="K97" i="7"/>
  <c r="C97" i="7"/>
  <c r="K96" i="7"/>
  <c r="O96" i="7" s="1"/>
  <c r="C96" i="7"/>
  <c r="K95" i="7"/>
  <c r="C95" i="7"/>
  <c r="K94" i="7"/>
  <c r="O94" i="7" s="1"/>
  <c r="C94" i="7"/>
  <c r="K93" i="7"/>
  <c r="C93" i="7"/>
  <c r="K92" i="7"/>
  <c r="O92" i="7" s="1"/>
  <c r="C92" i="7"/>
  <c r="K91" i="7"/>
  <c r="C91" i="7"/>
  <c r="K90" i="7"/>
  <c r="O90" i="7" s="1"/>
  <c r="C90" i="7"/>
  <c r="K89" i="7"/>
  <c r="M89" i="7" s="1"/>
  <c r="C89" i="7"/>
  <c r="K88" i="7"/>
  <c r="O88" i="7" s="1"/>
  <c r="C88" i="7"/>
  <c r="K87" i="7"/>
  <c r="C87" i="7"/>
  <c r="K86" i="7"/>
  <c r="O86" i="7" s="1"/>
  <c r="C86" i="7"/>
  <c r="K85" i="7"/>
  <c r="C85" i="7"/>
  <c r="K84" i="7"/>
  <c r="O84" i="7" s="1"/>
  <c r="C84" i="7"/>
  <c r="K83" i="7"/>
  <c r="C83" i="7"/>
  <c r="K82" i="7"/>
  <c r="O82" i="7" s="1"/>
  <c r="C82" i="7"/>
  <c r="K81" i="7"/>
  <c r="C81" i="7"/>
  <c r="K80" i="7"/>
  <c r="C80" i="7"/>
  <c r="K79" i="7"/>
  <c r="O79" i="7" s="1"/>
  <c r="C79" i="7"/>
  <c r="K78" i="7"/>
  <c r="C78" i="7"/>
  <c r="K77" i="7"/>
  <c r="O77" i="7" s="1"/>
  <c r="C77" i="7"/>
  <c r="K76" i="7"/>
  <c r="C76" i="7"/>
  <c r="K75" i="7"/>
  <c r="O75" i="7" s="1"/>
  <c r="C75" i="7"/>
  <c r="K74" i="7"/>
  <c r="C74" i="7"/>
  <c r="K73" i="7"/>
  <c r="O73" i="7" s="1"/>
  <c r="C73" i="7"/>
  <c r="K72" i="7"/>
  <c r="C72" i="7"/>
  <c r="K71" i="7"/>
  <c r="O71" i="7" s="1"/>
  <c r="C71" i="7"/>
  <c r="K70" i="7"/>
  <c r="C70" i="7"/>
  <c r="K69" i="7"/>
  <c r="O69" i="7" s="1"/>
  <c r="C69" i="7"/>
  <c r="K68" i="7"/>
  <c r="C68" i="7"/>
  <c r="K67" i="7"/>
  <c r="O67" i="7" s="1"/>
  <c r="C67" i="7"/>
  <c r="K66" i="7"/>
  <c r="C66" i="7"/>
  <c r="K65" i="7"/>
  <c r="O65" i="7" s="1"/>
  <c r="C65" i="7"/>
  <c r="K64" i="7"/>
  <c r="M64" i="7" s="1"/>
  <c r="C64" i="7"/>
  <c r="K63" i="7"/>
  <c r="O63" i="7" s="1"/>
  <c r="C63" i="7"/>
  <c r="K62" i="7"/>
  <c r="C62" i="7"/>
  <c r="K61" i="7"/>
  <c r="O61" i="7" s="1"/>
  <c r="C61" i="7"/>
  <c r="K60" i="7"/>
  <c r="C60" i="7"/>
  <c r="K59" i="7"/>
  <c r="O59" i="7" s="1"/>
  <c r="C59" i="7"/>
  <c r="K58" i="7"/>
  <c r="M58" i="7" s="1"/>
  <c r="C58" i="7"/>
  <c r="K57" i="7"/>
  <c r="C57" i="7"/>
  <c r="K56" i="7"/>
  <c r="M56" i="7" s="1"/>
  <c r="C56" i="7"/>
  <c r="K55" i="7"/>
  <c r="C55" i="7"/>
  <c r="K54" i="7"/>
  <c r="M54" i="7" s="1"/>
  <c r="C54" i="7"/>
  <c r="K53" i="7"/>
  <c r="C53" i="7"/>
  <c r="K52" i="7"/>
  <c r="M52" i="7" s="1"/>
  <c r="C52" i="7"/>
  <c r="K51" i="7"/>
  <c r="C51" i="7"/>
  <c r="K50" i="7"/>
  <c r="M50" i="7" s="1"/>
  <c r="C50" i="7"/>
  <c r="K49" i="7"/>
  <c r="C49" i="7"/>
  <c r="K48" i="7"/>
  <c r="M48" i="7" s="1"/>
  <c r="C48" i="7"/>
  <c r="K47" i="7"/>
  <c r="C47" i="7"/>
  <c r="K46" i="7"/>
  <c r="M46" i="7" s="1"/>
  <c r="C46" i="7"/>
  <c r="K45" i="7"/>
  <c r="C45" i="7"/>
  <c r="K44" i="7"/>
  <c r="M44" i="7" s="1"/>
  <c r="C44" i="7"/>
  <c r="K43" i="7"/>
  <c r="C43" i="7"/>
  <c r="K42" i="7"/>
  <c r="M42" i="7" s="1"/>
  <c r="C42" i="7"/>
  <c r="K41" i="7"/>
  <c r="C41" i="7"/>
  <c r="K40" i="7"/>
  <c r="M40" i="7" s="1"/>
  <c r="C40" i="7"/>
  <c r="K39" i="7"/>
  <c r="C39" i="7"/>
  <c r="K38" i="7"/>
  <c r="M38" i="7" s="1"/>
  <c r="C38" i="7"/>
  <c r="K37" i="7"/>
  <c r="O37" i="7" s="1"/>
  <c r="C37" i="7"/>
  <c r="K36" i="7"/>
  <c r="M36" i="7" s="1"/>
  <c r="C36" i="7"/>
  <c r="K35" i="7"/>
  <c r="C35" i="7"/>
  <c r="K34" i="7"/>
  <c r="M34" i="7" s="1"/>
  <c r="C34" i="7"/>
  <c r="K33" i="7"/>
  <c r="C33" i="7"/>
  <c r="K32" i="7"/>
  <c r="M32" i="7" s="1"/>
  <c r="C32" i="7"/>
  <c r="K31" i="7"/>
  <c r="C31" i="7"/>
  <c r="K30" i="7"/>
  <c r="M30" i="7" s="1"/>
  <c r="C30" i="7"/>
  <c r="K29" i="7"/>
  <c r="C29" i="7"/>
  <c r="K28" i="7"/>
  <c r="M28" i="7" s="1"/>
  <c r="C28" i="7"/>
  <c r="K27" i="7"/>
  <c r="C27" i="7"/>
  <c r="K26" i="7"/>
  <c r="M26" i="7" s="1"/>
  <c r="C26" i="7"/>
  <c r="C25" i="7"/>
  <c r="K24" i="7"/>
  <c r="C24" i="7"/>
  <c r="K23" i="7"/>
  <c r="M23" i="7" s="1"/>
  <c r="C23" i="7"/>
  <c r="K22" i="7"/>
  <c r="O22" i="7" s="1"/>
  <c r="C22" i="7"/>
  <c r="K21" i="7"/>
  <c r="M21" i="7" s="1"/>
  <c r="C21" i="7"/>
  <c r="K20" i="7"/>
  <c r="C20" i="7"/>
  <c r="K19" i="7"/>
  <c r="M19" i="7" s="1"/>
  <c r="C19" i="7"/>
  <c r="K18" i="7"/>
  <c r="C18" i="7"/>
  <c r="K17" i="7"/>
  <c r="M17" i="7" s="1"/>
  <c r="C17" i="7"/>
  <c r="K16" i="7"/>
  <c r="C16" i="7"/>
  <c r="K15" i="7"/>
  <c r="M15" i="7" s="1"/>
  <c r="C15" i="7"/>
  <c r="K14" i="7"/>
  <c r="C14" i="7"/>
  <c r="K13" i="7"/>
  <c r="M13" i="7" s="1"/>
  <c r="C13" i="7"/>
  <c r="K12" i="7"/>
  <c r="C12" i="7"/>
  <c r="K11" i="7"/>
  <c r="M11" i="7" s="1"/>
  <c r="C11" i="7"/>
  <c r="K10" i="7"/>
  <c r="C10" i="7"/>
  <c r="E87" i="37"/>
  <c r="E86" i="37"/>
  <c r="E85" i="37"/>
  <c r="E84" i="37"/>
  <c r="E83" i="37"/>
  <c r="E82" i="37"/>
  <c r="E81" i="37"/>
  <c r="E80" i="37"/>
  <c r="F166" i="7" l="1"/>
  <c r="E166" i="7"/>
  <c r="F199" i="7"/>
  <c r="E199" i="7"/>
  <c r="F190" i="7"/>
  <c r="E190" i="7"/>
  <c r="E201" i="7"/>
  <c r="F201" i="7"/>
  <c r="E195" i="7"/>
  <c r="F195" i="7"/>
  <c r="E203" i="7"/>
  <c r="F203" i="7"/>
  <c r="F197" i="7"/>
  <c r="E197" i="7"/>
  <c r="F205" i="7"/>
  <c r="E205" i="7"/>
  <c r="N156" i="7"/>
  <c r="N162" i="7"/>
  <c r="N149" i="7"/>
  <c r="N155" i="7"/>
  <c r="N160" i="7"/>
  <c r="N163" i="7"/>
  <c r="N159" i="7"/>
  <c r="N135" i="7"/>
  <c r="N141" i="7"/>
  <c r="N151" i="7"/>
  <c r="N154" i="7"/>
  <c r="N158" i="7"/>
  <c r="N165" i="7"/>
  <c r="N104" i="7"/>
  <c r="N145" i="7"/>
  <c r="N150" i="7"/>
  <c r="N153" i="7"/>
  <c r="N157" i="7"/>
  <c r="N164" i="7"/>
  <c r="N114" i="7"/>
  <c r="N118" i="7"/>
  <c r="N92" i="7"/>
  <c r="N122" i="7"/>
  <c r="N110" i="7"/>
  <c r="N130" i="7"/>
  <c r="N84" i="7"/>
  <c r="N81" i="7"/>
  <c r="N88" i="7"/>
  <c r="N96" i="7"/>
  <c r="N63" i="7"/>
  <c r="N100" i="7"/>
  <c r="N108" i="7"/>
  <c r="N112" i="7"/>
  <c r="N116" i="7"/>
  <c r="N120" i="7"/>
  <c r="N126" i="7"/>
  <c r="N139" i="7"/>
  <c r="N143" i="7"/>
  <c r="N147" i="7"/>
  <c r="N75" i="7"/>
  <c r="N133" i="7"/>
  <c r="N137" i="7"/>
  <c r="N152" i="7"/>
  <c r="N71" i="7"/>
  <c r="N79" i="7"/>
  <c r="N124" i="7"/>
  <c r="N128" i="7"/>
  <c r="N132" i="7"/>
  <c r="N134" i="7"/>
  <c r="N136" i="7"/>
  <c r="N140" i="7"/>
  <c r="N142" i="7"/>
  <c r="N144" i="7"/>
  <c r="N146" i="7"/>
  <c r="N148" i="7"/>
  <c r="N102" i="7"/>
  <c r="N67" i="7"/>
  <c r="N161" i="7"/>
  <c r="N80" i="7"/>
  <c r="N37" i="7"/>
  <c r="N65" i="7"/>
  <c r="N69" i="7"/>
  <c r="N73" i="7"/>
  <c r="N77" i="7"/>
  <c r="N82" i="7"/>
  <c r="N86" i="7"/>
  <c r="N90" i="7"/>
  <c r="N94" i="7"/>
  <c r="N98" i="7"/>
  <c r="N106" i="7"/>
  <c r="N61" i="7"/>
  <c r="N22" i="7"/>
  <c r="N59" i="7"/>
  <c r="N42" i="7"/>
  <c r="M29" i="7"/>
  <c r="M22" i="7"/>
  <c r="N50" i="7"/>
  <c r="N60" i="7"/>
  <c r="N62" i="7"/>
  <c r="N64" i="7"/>
  <c r="N66" i="7"/>
  <c r="N68" i="7"/>
  <c r="N70" i="7"/>
  <c r="N78" i="7"/>
  <c r="N54" i="7"/>
  <c r="N72" i="7"/>
  <c r="N74" i="7"/>
  <c r="N76" i="7"/>
  <c r="M45" i="7"/>
  <c r="M14" i="7"/>
  <c r="M37" i="7"/>
  <c r="M53" i="7"/>
  <c r="M10" i="7"/>
  <c r="M18" i="7"/>
  <c r="M33" i="7"/>
  <c r="M41" i="7"/>
  <c r="M49" i="7"/>
  <c r="M57" i="7"/>
  <c r="O139" i="7"/>
  <c r="M140" i="7"/>
  <c r="O141" i="7"/>
  <c r="M142" i="7"/>
  <c r="O143" i="7"/>
  <c r="M144" i="7"/>
  <c r="O145" i="7"/>
  <c r="M146" i="7"/>
  <c r="O147" i="7"/>
  <c r="M148" i="7"/>
  <c r="O149" i="7"/>
  <c r="M150" i="7"/>
  <c r="O151" i="7"/>
  <c r="M152" i="7"/>
  <c r="O153" i="7"/>
  <c r="M154" i="7"/>
  <c r="O155" i="7"/>
  <c r="M156" i="7"/>
  <c r="O157" i="7"/>
  <c r="M158" i="7"/>
  <c r="O159" i="7"/>
  <c r="M160" i="7"/>
  <c r="O161" i="7"/>
  <c r="M162" i="7"/>
  <c r="O163" i="7"/>
  <c r="M164" i="7"/>
  <c r="O165" i="7"/>
  <c r="M12" i="7"/>
  <c r="M16" i="7"/>
  <c r="M20" i="7"/>
  <c r="M24" i="7"/>
  <c r="M27" i="7"/>
  <c r="M31" i="7"/>
  <c r="M35" i="7"/>
  <c r="M39" i="7"/>
  <c r="M43" i="7"/>
  <c r="M47" i="7"/>
  <c r="M51" i="7"/>
  <c r="M55" i="7"/>
  <c r="M59" i="7"/>
  <c r="O60" i="7"/>
  <c r="O62" i="7"/>
  <c r="O64" i="7"/>
  <c r="O66" i="7"/>
  <c r="O68" i="7"/>
  <c r="M69" i="7"/>
  <c r="O70" i="7"/>
  <c r="O72" i="7"/>
  <c r="O74" i="7"/>
  <c r="O76" i="7"/>
  <c r="M77" i="7"/>
  <c r="O78" i="7"/>
  <c r="O80" i="7"/>
  <c r="M86" i="7"/>
  <c r="M104" i="7"/>
  <c r="M128" i="7"/>
  <c r="O132" i="7"/>
  <c r="O134" i="7"/>
  <c r="M135" i="7"/>
  <c r="O136" i="7"/>
  <c r="M137" i="7"/>
  <c r="O42" i="7"/>
  <c r="O50" i="7"/>
  <c r="O54" i="7"/>
  <c r="N83" i="7"/>
  <c r="O83" i="7"/>
  <c r="N85" i="7"/>
  <c r="O85" i="7"/>
  <c r="N87" i="7"/>
  <c r="O87" i="7"/>
  <c r="N89" i="7"/>
  <c r="O89" i="7"/>
  <c r="N91" i="7"/>
  <c r="O91" i="7"/>
  <c r="N93" i="7"/>
  <c r="O93" i="7"/>
  <c r="N95" i="7"/>
  <c r="O95" i="7"/>
  <c r="N97" i="7"/>
  <c r="O97" i="7"/>
  <c r="N99" i="7"/>
  <c r="O99" i="7"/>
  <c r="N101" i="7"/>
  <c r="O101" i="7"/>
  <c r="N103" i="7"/>
  <c r="O103" i="7"/>
  <c r="N105" i="7"/>
  <c r="O105" i="7"/>
  <c r="N107" i="7"/>
  <c r="O107" i="7"/>
  <c r="N109" i="7"/>
  <c r="O109" i="7"/>
  <c r="N111" i="7"/>
  <c r="O111" i="7"/>
  <c r="N113" i="7"/>
  <c r="O113" i="7"/>
  <c r="N115" i="7"/>
  <c r="O115" i="7"/>
  <c r="N117" i="7"/>
  <c r="O117" i="7"/>
  <c r="N119" i="7"/>
  <c r="O119" i="7"/>
  <c r="N121" i="7"/>
  <c r="O121" i="7"/>
  <c r="N123" i="7"/>
  <c r="O123" i="7"/>
  <c r="N125" i="7"/>
  <c r="O125" i="7"/>
  <c r="N127" i="7"/>
  <c r="O127" i="7"/>
  <c r="N129" i="7"/>
  <c r="O129" i="7"/>
  <c r="N131" i="7"/>
  <c r="O131" i="7"/>
  <c r="D10" i="7"/>
  <c r="L10" i="7"/>
  <c r="D11" i="7"/>
  <c r="L11" i="7"/>
  <c r="D12" i="7"/>
  <c r="L12" i="7"/>
  <c r="D13" i="7"/>
  <c r="L13" i="7"/>
  <c r="D14" i="7"/>
  <c r="L14" i="7"/>
  <c r="D15" i="7"/>
  <c r="L15" i="7"/>
  <c r="D16" i="7"/>
  <c r="L16" i="7"/>
  <c r="D17" i="7"/>
  <c r="L17" i="7"/>
  <c r="D18" i="7"/>
  <c r="L18" i="7"/>
  <c r="D19" i="7"/>
  <c r="L19" i="7"/>
  <c r="D20" i="7"/>
  <c r="L20" i="7"/>
  <c r="D21" i="7"/>
  <c r="L21" i="7"/>
  <c r="D22" i="7"/>
  <c r="L22" i="7"/>
  <c r="D23" i="7"/>
  <c r="L23" i="7"/>
  <c r="D24" i="7"/>
  <c r="L24" i="7"/>
  <c r="D25" i="7"/>
  <c r="K25" i="7"/>
  <c r="D26" i="7"/>
  <c r="L26" i="7"/>
  <c r="D27" i="7"/>
  <c r="L27" i="7"/>
  <c r="D28" i="7"/>
  <c r="L28" i="7"/>
  <c r="D29" i="7"/>
  <c r="L29" i="7"/>
  <c r="D30" i="7"/>
  <c r="L30" i="7"/>
  <c r="D31" i="7"/>
  <c r="L31" i="7"/>
  <c r="D32" i="7"/>
  <c r="L32" i="7"/>
  <c r="D33" i="7"/>
  <c r="L33" i="7"/>
  <c r="D34" i="7"/>
  <c r="L34" i="7"/>
  <c r="D35" i="7"/>
  <c r="L35" i="7"/>
  <c r="D36" i="7"/>
  <c r="L36" i="7"/>
  <c r="D37" i="7"/>
  <c r="L37" i="7"/>
  <c r="D38" i="7"/>
  <c r="L38" i="7"/>
  <c r="D39" i="7"/>
  <c r="L39" i="7"/>
  <c r="D40" i="7"/>
  <c r="L40" i="7"/>
  <c r="D41" i="7"/>
  <c r="L41" i="7"/>
  <c r="D42" i="7"/>
  <c r="L42" i="7"/>
  <c r="D43" i="7"/>
  <c r="L43" i="7"/>
  <c r="D44" i="7"/>
  <c r="L44" i="7"/>
  <c r="D45" i="7"/>
  <c r="L45" i="7"/>
  <c r="D46" i="7"/>
  <c r="L46" i="7"/>
  <c r="D47" i="7"/>
  <c r="L47" i="7"/>
  <c r="D48" i="7"/>
  <c r="L48" i="7"/>
  <c r="D49" i="7"/>
  <c r="L49" i="7"/>
  <c r="D50" i="7"/>
  <c r="L50" i="7"/>
  <c r="D51" i="7"/>
  <c r="L51" i="7"/>
  <c r="D52" i="7"/>
  <c r="L52" i="7"/>
  <c r="D53" i="7"/>
  <c r="L53" i="7"/>
  <c r="D54" i="7"/>
  <c r="L54" i="7"/>
  <c r="D55" i="7"/>
  <c r="L55" i="7"/>
  <c r="D56" i="7"/>
  <c r="L56" i="7"/>
  <c r="D57" i="7"/>
  <c r="L57" i="7"/>
  <c r="D58" i="7"/>
  <c r="L58" i="7"/>
  <c r="D59" i="7"/>
  <c r="L59" i="7"/>
  <c r="D60" i="7"/>
  <c r="D61" i="7"/>
  <c r="D62" i="7"/>
  <c r="D63" i="7"/>
  <c r="D64" i="7"/>
  <c r="L64" i="7"/>
  <c r="D65" i="7"/>
  <c r="D66" i="7"/>
  <c r="D67" i="7"/>
  <c r="D68" i="7"/>
  <c r="D69" i="7"/>
  <c r="L69" i="7"/>
  <c r="D70" i="7"/>
  <c r="D71" i="7"/>
  <c r="D72" i="7"/>
  <c r="D73" i="7"/>
  <c r="D74" i="7"/>
  <c r="D75" i="7"/>
  <c r="D76" i="7"/>
  <c r="D77" i="7"/>
  <c r="L77" i="7"/>
  <c r="D78" i="7"/>
  <c r="D79" i="7"/>
  <c r="D80" i="7"/>
  <c r="D81" i="7"/>
  <c r="O81" i="7"/>
  <c r="D82" i="7"/>
  <c r="D83" i="7"/>
  <c r="D84" i="7"/>
  <c r="D85" i="7"/>
  <c r="D86" i="7"/>
  <c r="L86" i="7"/>
  <c r="D87" i="7"/>
  <c r="D88" i="7"/>
  <c r="D89" i="7"/>
  <c r="L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L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L128" i="7"/>
  <c r="D129" i="7"/>
  <c r="D130" i="7"/>
  <c r="D131" i="7"/>
  <c r="L131" i="7"/>
  <c r="D132" i="7"/>
  <c r="D133" i="7"/>
  <c r="D134" i="7"/>
  <c r="L134" i="7"/>
  <c r="D135" i="7"/>
  <c r="L135" i="7"/>
  <c r="D136" i="7"/>
  <c r="L136" i="7"/>
  <c r="D137" i="7"/>
  <c r="L137" i="7"/>
  <c r="D138" i="7"/>
  <c r="K138" i="7"/>
  <c r="M138" i="7" s="1"/>
  <c r="D139" i="7"/>
  <c r="L139" i="7"/>
  <c r="D140" i="7"/>
  <c r="L140" i="7"/>
  <c r="D141" i="7"/>
  <c r="L141" i="7"/>
  <c r="D142" i="7"/>
  <c r="L142" i="7"/>
  <c r="D143" i="7"/>
  <c r="L143" i="7"/>
  <c r="D144" i="7"/>
  <c r="L144" i="7"/>
  <c r="D145" i="7"/>
  <c r="L145" i="7"/>
  <c r="D146" i="7"/>
  <c r="L146" i="7"/>
  <c r="D147" i="7"/>
  <c r="L147" i="7"/>
  <c r="D148" i="7"/>
  <c r="L148" i="7"/>
  <c r="D149" i="7"/>
  <c r="L149" i="7"/>
  <c r="D150" i="7"/>
  <c r="L150" i="7"/>
  <c r="D151" i="7"/>
  <c r="L151" i="7"/>
  <c r="D152" i="7"/>
  <c r="L152" i="7"/>
  <c r="D153" i="7"/>
  <c r="L153" i="7"/>
  <c r="D154" i="7"/>
  <c r="L154" i="7"/>
  <c r="D155" i="7"/>
  <c r="L155" i="7"/>
  <c r="D156" i="7"/>
  <c r="L156" i="7"/>
  <c r="D157" i="7"/>
  <c r="L157" i="7"/>
  <c r="D158" i="7"/>
  <c r="L158" i="7"/>
  <c r="D159" i="7"/>
  <c r="L159" i="7"/>
  <c r="D160" i="7"/>
  <c r="L160" i="7"/>
  <c r="D161" i="7"/>
  <c r="L161" i="7"/>
  <c r="D162" i="7"/>
  <c r="L162" i="7"/>
  <c r="D163" i="7"/>
  <c r="L163" i="7"/>
  <c r="D164" i="7"/>
  <c r="L164" i="7"/>
  <c r="D165" i="7"/>
  <c r="L165" i="7"/>
  <c r="K166" i="7"/>
  <c r="L166" i="7" s="1"/>
  <c r="I166" i="7"/>
  <c r="C166" i="7"/>
  <c r="J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K188" i="7"/>
  <c r="O188" i="7" s="1"/>
  <c r="D188" i="7"/>
  <c r="K189" i="7"/>
  <c r="M189" i="7" s="1"/>
  <c r="C189" i="7"/>
  <c r="K191" i="7"/>
  <c r="O191" i="7" s="1"/>
  <c r="C191" i="7"/>
  <c r="D192" i="7"/>
  <c r="C167" i="7"/>
  <c r="K167" i="7"/>
  <c r="O167" i="7" s="1"/>
  <c r="C168" i="7"/>
  <c r="K168" i="7"/>
  <c r="O168" i="7" s="1"/>
  <c r="C169" i="7"/>
  <c r="K169" i="7"/>
  <c r="O169" i="7" s="1"/>
  <c r="C170" i="7"/>
  <c r="K170" i="7"/>
  <c r="O170" i="7" s="1"/>
  <c r="C171" i="7"/>
  <c r="K171" i="7"/>
  <c r="O171" i="7" s="1"/>
  <c r="C172" i="7"/>
  <c r="K172" i="7"/>
  <c r="O172" i="7" s="1"/>
  <c r="C173" i="7"/>
  <c r="K173" i="7"/>
  <c r="O173" i="7" s="1"/>
  <c r="C174" i="7"/>
  <c r="K174" i="7"/>
  <c r="O174" i="7" s="1"/>
  <c r="C175" i="7"/>
  <c r="K175" i="7"/>
  <c r="O175" i="7" s="1"/>
  <c r="C176" i="7"/>
  <c r="K176" i="7"/>
  <c r="O176" i="7" s="1"/>
  <c r="C177" i="7"/>
  <c r="K177" i="7"/>
  <c r="O177" i="7" s="1"/>
  <c r="C178" i="7"/>
  <c r="K178" i="7"/>
  <c r="O178" i="7" s="1"/>
  <c r="C179" i="7"/>
  <c r="K179" i="7"/>
  <c r="O179" i="7" s="1"/>
  <c r="C180" i="7"/>
  <c r="K180" i="7"/>
  <c r="O180" i="7" s="1"/>
  <c r="C181" i="7"/>
  <c r="K181" i="7"/>
  <c r="O181" i="7" s="1"/>
  <c r="C182" i="7"/>
  <c r="K182" i="7"/>
  <c r="O182" i="7" s="1"/>
  <c r="C183" i="7"/>
  <c r="K183" i="7"/>
  <c r="O183" i="7" s="1"/>
  <c r="C184" i="7"/>
  <c r="K184" i="7"/>
  <c r="O184" i="7" s="1"/>
  <c r="C185" i="7"/>
  <c r="K185" i="7"/>
  <c r="O185" i="7" s="1"/>
  <c r="C186" i="7"/>
  <c r="K186" i="7"/>
  <c r="O186" i="7" s="1"/>
  <c r="C187" i="7"/>
  <c r="K187" i="7"/>
  <c r="O187" i="7" s="1"/>
  <c r="C188" i="7"/>
  <c r="D189" i="7"/>
  <c r="K190" i="7"/>
  <c r="L190" i="7" s="1"/>
  <c r="I190" i="7"/>
  <c r="C190" i="7"/>
  <c r="J190" i="7"/>
  <c r="D191" i="7"/>
  <c r="K192" i="7"/>
  <c r="L192" i="7" s="1"/>
  <c r="C192" i="7"/>
  <c r="C193" i="7"/>
  <c r="K193" i="7"/>
  <c r="N193" i="7" s="1"/>
  <c r="C194" i="7"/>
  <c r="K194" i="7"/>
  <c r="O194" i="7" s="1"/>
  <c r="K195" i="7"/>
  <c r="L195" i="7" s="1"/>
  <c r="I195" i="7"/>
  <c r="C195" i="7"/>
  <c r="J195" i="7"/>
  <c r="D196" i="7"/>
  <c r="K197" i="7"/>
  <c r="L197" i="7" s="1"/>
  <c r="I197" i="7"/>
  <c r="C197" i="7"/>
  <c r="J197" i="7"/>
  <c r="D198" i="7"/>
  <c r="K199" i="7"/>
  <c r="L199" i="7" s="1"/>
  <c r="I199" i="7"/>
  <c r="C199" i="7"/>
  <c r="J199" i="7"/>
  <c r="D200" i="7"/>
  <c r="K201" i="7"/>
  <c r="L201" i="7" s="1"/>
  <c r="I201" i="7"/>
  <c r="C201" i="7"/>
  <c r="J201" i="7"/>
  <c r="D202" i="7"/>
  <c r="K203" i="7"/>
  <c r="L203" i="7" s="1"/>
  <c r="I203" i="7"/>
  <c r="C203" i="7"/>
  <c r="J203" i="7"/>
  <c r="D204" i="7"/>
  <c r="K205" i="7"/>
  <c r="L205" i="7" s="1"/>
  <c r="I205" i="7"/>
  <c r="C205" i="7"/>
  <c r="J205" i="7"/>
  <c r="D206" i="7"/>
  <c r="D193" i="7"/>
  <c r="D194" i="7"/>
  <c r="K196" i="7"/>
  <c r="L196" i="7" s="1"/>
  <c r="C196" i="7"/>
  <c r="K198" i="7"/>
  <c r="L198" i="7" s="1"/>
  <c r="C198" i="7"/>
  <c r="K200" i="7"/>
  <c r="L200" i="7" s="1"/>
  <c r="C200" i="7"/>
  <c r="K202" i="7"/>
  <c r="L202" i="7" s="1"/>
  <c r="C202" i="7"/>
  <c r="K204" i="7"/>
  <c r="L204" i="7" s="1"/>
  <c r="C204" i="7"/>
  <c r="K206" i="7"/>
  <c r="L206" i="7" s="1"/>
  <c r="C206" i="7"/>
  <c r="E187" i="7" l="1"/>
  <c r="F187" i="7"/>
  <c r="E175" i="7"/>
  <c r="F175" i="7"/>
  <c r="F160" i="7"/>
  <c r="E160" i="7"/>
  <c r="E154" i="7"/>
  <c r="F154" i="7"/>
  <c r="F148" i="7"/>
  <c r="E148" i="7"/>
  <c r="F142" i="7"/>
  <c r="E142" i="7"/>
  <c r="J136" i="7"/>
  <c r="E136" i="7"/>
  <c r="F136" i="7"/>
  <c r="I196" i="7"/>
  <c r="F196" i="7"/>
  <c r="E196" i="7"/>
  <c r="F192" i="7"/>
  <c r="E192" i="7"/>
  <c r="F186" i="7"/>
  <c r="E186" i="7"/>
  <c r="F182" i="7"/>
  <c r="E182" i="7"/>
  <c r="E178" i="7"/>
  <c r="F178" i="7"/>
  <c r="E174" i="7"/>
  <c r="F174" i="7"/>
  <c r="F170" i="7"/>
  <c r="E170" i="7"/>
  <c r="J104" i="7"/>
  <c r="F104" i="7"/>
  <c r="E104" i="7"/>
  <c r="J89" i="7"/>
  <c r="F89" i="7"/>
  <c r="E89" i="7"/>
  <c r="J86" i="7"/>
  <c r="F86" i="7"/>
  <c r="E86" i="7"/>
  <c r="F69" i="7"/>
  <c r="E69" i="7"/>
  <c r="F59" i="7"/>
  <c r="E59" i="7"/>
  <c r="E37" i="7"/>
  <c r="F37" i="7"/>
  <c r="E206" i="7"/>
  <c r="F206" i="7"/>
  <c r="F198" i="7"/>
  <c r="E198" i="7"/>
  <c r="E191" i="7"/>
  <c r="F191" i="7"/>
  <c r="E179" i="7"/>
  <c r="F179" i="7"/>
  <c r="E171" i="7"/>
  <c r="F171" i="7"/>
  <c r="F164" i="7"/>
  <c r="E164" i="7"/>
  <c r="E158" i="7"/>
  <c r="F158" i="7"/>
  <c r="E150" i="7"/>
  <c r="F150" i="7"/>
  <c r="F144" i="7"/>
  <c r="E144" i="7"/>
  <c r="F138" i="7"/>
  <c r="E138" i="7"/>
  <c r="J131" i="7"/>
  <c r="E131" i="7"/>
  <c r="F131" i="7"/>
  <c r="I204" i="7"/>
  <c r="F204" i="7"/>
  <c r="E204" i="7"/>
  <c r="I189" i="7"/>
  <c r="F189" i="7"/>
  <c r="E189" i="7"/>
  <c r="F194" i="7"/>
  <c r="E194" i="7"/>
  <c r="F202" i="7"/>
  <c r="E202" i="7"/>
  <c r="F188" i="7"/>
  <c r="E188" i="7"/>
  <c r="E185" i="7"/>
  <c r="F185" i="7"/>
  <c r="F181" i="7"/>
  <c r="E181" i="7"/>
  <c r="F177" i="7"/>
  <c r="E177" i="7"/>
  <c r="F173" i="7"/>
  <c r="E173" i="7"/>
  <c r="E169" i="7"/>
  <c r="F169" i="7"/>
  <c r="F165" i="7"/>
  <c r="E165" i="7"/>
  <c r="E163" i="7"/>
  <c r="F163" i="7"/>
  <c r="E161" i="7"/>
  <c r="F161" i="7"/>
  <c r="E159" i="7"/>
  <c r="F159" i="7"/>
  <c r="F157" i="7"/>
  <c r="E157" i="7"/>
  <c r="E155" i="7"/>
  <c r="F155" i="7"/>
  <c r="F153" i="7"/>
  <c r="E153" i="7"/>
  <c r="E151" i="7"/>
  <c r="F151" i="7"/>
  <c r="F149" i="7"/>
  <c r="E149" i="7"/>
  <c r="E147" i="7"/>
  <c r="F147" i="7"/>
  <c r="E145" i="7"/>
  <c r="F145" i="7"/>
  <c r="E143" i="7"/>
  <c r="F143" i="7"/>
  <c r="F141" i="7"/>
  <c r="E141" i="7"/>
  <c r="E139" i="7"/>
  <c r="F139" i="7"/>
  <c r="J137" i="7"/>
  <c r="E137" i="7"/>
  <c r="F137" i="7"/>
  <c r="J135" i="7"/>
  <c r="E135" i="7"/>
  <c r="F135" i="7"/>
  <c r="E183" i="7"/>
  <c r="F183" i="7"/>
  <c r="E167" i="7"/>
  <c r="F167" i="7"/>
  <c r="F162" i="7"/>
  <c r="E162" i="7"/>
  <c r="F156" i="7"/>
  <c r="E156" i="7"/>
  <c r="E152" i="7"/>
  <c r="F152" i="7"/>
  <c r="F146" i="7"/>
  <c r="E146" i="7"/>
  <c r="F140" i="7"/>
  <c r="E140" i="7"/>
  <c r="J134" i="7"/>
  <c r="E134" i="7"/>
  <c r="F134" i="7"/>
  <c r="J128" i="7"/>
  <c r="F128" i="7"/>
  <c r="E128" i="7"/>
  <c r="F77" i="7"/>
  <c r="E77" i="7"/>
  <c r="F193" i="7"/>
  <c r="E193" i="7"/>
  <c r="I200" i="7"/>
  <c r="E200" i="7"/>
  <c r="F200" i="7"/>
  <c r="E184" i="7"/>
  <c r="F184" i="7"/>
  <c r="F180" i="7"/>
  <c r="E180" i="7"/>
  <c r="F176" i="7"/>
  <c r="E176" i="7"/>
  <c r="F172" i="7"/>
  <c r="E172" i="7"/>
  <c r="E168" i="7"/>
  <c r="F168" i="7"/>
  <c r="F64" i="7"/>
  <c r="E64" i="7"/>
  <c r="E54" i="7"/>
  <c r="F54" i="7"/>
  <c r="F50" i="7"/>
  <c r="E50" i="7"/>
  <c r="F42" i="7"/>
  <c r="E42" i="7"/>
  <c r="J22" i="7"/>
  <c r="E22" i="7"/>
  <c r="F22" i="7"/>
  <c r="J120" i="7"/>
  <c r="M120" i="7" s="1"/>
  <c r="F120" i="7"/>
  <c r="J108" i="7"/>
  <c r="M108" i="7" s="1"/>
  <c r="F108" i="7"/>
  <c r="J93" i="7"/>
  <c r="M93" i="7" s="1"/>
  <c r="F93" i="7"/>
  <c r="F73" i="7"/>
  <c r="E130" i="7"/>
  <c r="J123" i="7"/>
  <c r="M123" i="7" s="1"/>
  <c r="F123" i="7"/>
  <c r="J115" i="7"/>
  <c r="M115" i="7" s="1"/>
  <c r="F115" i="7"/>
  <c r="J107" i="7"/>
  <c r="M107" i="7" s="1"/>
  <c r="F107" i="7"/>
  <c r="J96" i="7"/>
  <c r="M96" i="7" s="1"/>
  <c r="F96" i="7"/>
  <c r="F79" i="7"/>
  <c r="F72" i="7"/>
  <c r="F62" i="7"/>
  <c r="E55" i="7"/>
  <c r="E49" i="7"/>
  <c r="E45" i="7"/>
  <c r="F41" i="7"/>
  <c r="E35" i="7"/>
  <c r="E31" i="7"/>
  <c r="F29" i="7"/>
  <c r="F27" i="7"/>
  <c r="F25" i="7"/>
  <c r="J21" i="7"/>
  <c r="O21" i="7" s="1"/>
  <c r="F21" i="7"/>
  <c r="J19" i="7"/>
  <c r="O19" i="7" s="1"/>
  <c r="F19" i="7"/>
  <c r="J17" i="7"/>
  <c r="O17" i="7" s="1"/>
  <c r="F17" i="7"/>
  <c r="J15" i="7"/>
  <c r="O15" i="7" s="1"/>
  <c r="F15" i="7"/>
  <c r="J13" i="7"/>
  <c r="O13" i="7" s="1"/>
  <c r="F13" i="7"/>
  <c r="J11" i="7"/>
  <c r="O11" i="7" s="1"/>
  <c r="F11" i="7"/>
  <c r="J112" i="7"/>
  <c r="M112" i="7" s="1"/>
  <c r="F112" i="7"/>
  <c r="J97" i="7"/>
  <c r="M97" i="7" s="1"/>
  <c r="F97" i="7"/>
  <c r="F80" i="7"/>
  <c r="F66" i="7"/>
  <c r="J132" i="7"/>
  <c r="M132" i="7" s="1"/>
  <c r="F132" i="7"/>
  <c r="E129" i="7"/>
  <c r="J126" i="7"/>
  <c r="M126" i="7" s="1"/>
  <c r="F126" i="7"/>
  <c r="J122" i="7"/>
  <c r="M122" i="7" s="1"/>
  <c r="F122" i="7"/>
  <c r="J118" i="7"/>
  <c r="M118" i="7" s="1"/>
  <c r="F118" i="7"/>
  <c r="J114" i="7"/>
  <c r="M114" i="7" s="1"/>
  <c r="F114" i="7"/>
  <c r="J110" i="7"/>
  <c r="M110" i="7" s="1"/>
  <c r="F110" i="7"/>
  <c r="J106" i="7"/>
  <c r="M106" i="7" s="1"/>
  <c r="F106" i="7"/>
  <c r="E103" i="7"/>
  <c r="J99" i="7"/>
  <c r="M99" i="7" s="1"/>
  <c r="F99" i="7"/>
  <c r="J95" i="7"/>
  <c r="M95" i="7" s="1"/>
  <c r="F95" i="7"/>
  <c r="J91" i="7"/>
  <c r="M91" i="7" s="1"/>
  <c r="F91" i="7"/>
  <c r="J88" i="7"/>
  <c r="M88" i="7" s="1"/>
  <c r="F88" i="7"/>
  <c r="E85" i="7"/>
  <c r="F78" i="7"/>
  <c r="E75" i="7"/>
  <c r="F71" i="7"/>
  <c r="E68" i="7"/>
  <c r="E61" i="7"/>
  <c r="J124" i="7"/>
  <c r="M124" i="7" s="1"/>
  <c r="F124" i="7"/>
  <c r="J116" i="7"/>
  <c r="M116" i="7" s="1"/>
  <c r="F116" i="7"/>
  <c r="J101" i="7"/>
  <c r="M101" i="7" s="1"/>
  <c r="F101" i="7"/>
  <c r="E83" i="7"/>
  <c r="F63" i="7"/>
  <c r="J133" i="7"/>
  <c r="M133" i="7" s="1"/>
  <c r="F133" i="7"/>
  <c r="E127" i="7"/>
  <c r="J119" i="7"/>
  <c r="M119" i="7" s="1"/>
  <c r="F119" i="7"/>
  <c r="J111" i="7"/>
  <c r="M111" i="7" s="1"/>
  <c r="F111" i="7"/>
  <c r="J100" i="7"/>
  <c r="M100" i="7" s="1"/>
  <c r="F100" i="7"/>
  <c r="J92" i="7"/>
  <c r="M92" i="7" s="1"/>
  <c r="F92" i="7"/>
  <c r="E82" i="7"/>
  <c r="E76" i="7"/>
  <c r="F65" i="7"/>
  <c r="E57" i="7"/>
  <c r="E53" i="7"/>
  <c r="E51" i="7"/>
  <c r="E47" i="7"/>
  <c r="E43" i="7"/>
  <c r="F39" i="7"/>
  <c r="E33" i="7"/>
  <c r="J23" i="7"/>
  <c r="O23" i="7" s="1"/>
  <c r="F23" i="7"/>
  <c r="J125" i="7"/>
  <c r="M125" i="7" s="1"/>
  <c r="F125" i="7"/>
  <c r="J121" i="7"/>
  <c r="M121" i="7" s="1"/>
  <c r="F121" i="7"/>
  <c r="J117" i="7"/>
  <c r="M117" i="7" s="1"/>
  <c r="F117" i="7"/>
  <c r="J113" i="7"/>
  <c r="M113" i="7" s="1"/>
  <c r="F113" i="7"/>
  <c r="J109" i="7"/>
  <c r="M109" i="7" s="1"/>
  <c r="F109" i="7"/>
  <c r="J105" i="7"/>
  <c r="M105" i="7" s="1"/>
  <c r="F105" i="7"/>
  <c r="J102" i="7"/>
  <c r="M102" i="7" s="1"/>
  <c r="F102" i="7"/>
  <c r="J98" i="7"/>
  <c r="M98" i="7" s="1"/>
  <c r="F98" i="7"/>
  <c r="J94" i="7"/>
  <c r="M94" i="7" s="1"/>
  <c r="F94" i="7"/>
  <c r="J90" i="7"/>
  <c r="M90" i="7" s="1"/>
  <c r="F90" i="7"/>
  <c r="J87" i="7"/>
  <c r="M87" i="7" s="1"/>
  <c r="F87" i="7"/>
  <c r="E84" i="7"/>
  <c r="F81" i="7"/>
  <c r="F74" i="7"/>
  <c r="F70" i="7"/>
  <c r="F67" i="7"/>
  <c r="E60" i="7"/>
  <c r="E58" i="7"/>
  <c r="E56" i="7"/>
  <c r="E52" i="7"/>
  <c r="E48" i="7"/>
  <c r="E46" i="7"/>
  <c r="E44" i="7"/>
  <c r="F40" i="7"/>
  <c r="F38" i="7"/>
  <c r="E36" i="7"/>
  <c r="E34" i="7"/>
  <c r="E32" i="7"/>
  <c r="F30" i="7"/>
  <c r="F28" i="7"/>
  <c r="F26" i="7"/>
  <c r="J24" i="7"/>
  <c r="O24" i="7" s="1"/>
  <c r="F24" i="7"/>
  <c r="J20" i="7"/>
  <c r="O20" i="7" s="1"/>
  <c r="F20" i="7"/>
  <c r="J18" i="7"/>
  <c r="O18" i="7" s="1"/>
  <c r="F18" i="7"/>
  <c r="J16" i="7"/>
  <c r="O16" i="7" s="1"/>
  <c r="F16" i="7"/>
  <c r="J14" i="7"/>
  <c r="O14" i="7" s="1"/>
  <c r="F14" i="7"/>
  <c r="J12" i="7"/>
  <c r="O12" i="7" s="1"/>
  <c r="F12" i="7"/>
  <c r="J10" i="7"/>
  <c r="O10" i="7" s="1"/>
  <c r="F10" i="7"/>
  <c r="N195" i="7"/>
  <c r="L188" i="7"/>
  <c r="N204" i="7"/>
  <c r="N188" i="7"/>
  <c r="L193" i="7"/>
  <c r="N196" i="7"/>
  <c r="N197" i="7"/>
  <c r="J194" i="7"/>
  <c r="J161" i="7"/>
  <c r="N191" i="7"/>
  <c r="N200" i="7"/>
  <c r="J145" i="7"/>
  <c r="J41" i="7"/>
  <c r="O41" i="7" s="1"/>
  <c r="N202" i="7"/>
  <c r="N190" i="7"/>
  <c r="N166" i="7"/>
  <c r="N192" i="7"/>
  <c r="N189" i="7"/>
  <c r="N194" i="7"/>
  <c r="J188" i="7"/>
  <c r="J176" i="7"/>
  <c r="J153" i="7"/>
  <c r="N205" i="7"/>
  <c r="J202" i="7"/>
  <c r="I202" i="7"/>
  <c r="L194" i="7"/>
  <c r="J193" i="7"/>
  <c r="M197" i="7"/>
  <c r="J192" i="7"/>
  <c r="I192" i="7"/>
  <c r="M192" i="7"/>
  <c r="J184" i="7"/>
  <c r="J168" i="7"/>
  <c r="M166" i="7"/>
  <c r="J165" i="7"/>
  <c r="J157" i="7"/>
  <c r="J149" i="7"/>
  <c r="J141" i="7"/>
  <c r="J81" i="7"/>
  <c r="M81" i="7" s="1"/>
  <c r="J65" i="7"/>
  <c r="M65" i="7" s="1"/>
  <c r="N198" i="7"/>
  <c r="N199" i="7"/>
  <c r="J73" i="7"/>
  <c r="M73" i="7" s="1"/>
  <c r="M205" i="7"/>
  <c r="J180" i="7"/>
  <c r="J172" i="7"/>
  <c r="J163" i="7"/>
  <c r="J159" i="7"/>
  <c r="J155" i="7"/>
  <c r="J151" i="7"/>
  <c r="J147" i="7"/>
  <c r="J143" i="7"/>
  <c r="J139" i="7"/>
  <c r="J77" i="7"/>
  <c r="J69" i="7"/>
  <c r="J37" i="7"/>
  <c r="J29" i="7"/>
  <c r="O29" i="7" s="1"/>
  <c r="N206" i="7"/>
  <c r="N201" i="7"/>
  <c r="M188" i="7"/>
  <c r="J186" i="7"/>
  <c r="J182" i="7"/>
  <c r="J178" i="7"/>
  <c r="J174" i="7"/>
  <c r="J170" i="7"/>
  <c r="J164" i="7"/>
  <c r="J162" i="7"/>
  <c r="J160" i="7"/>
  <c r="J158" i="7"/>
  <c r="J156" i="7"/>
  <c r="J154" i="7"/>
  <c r="J152" i="7"/>
  <c r="J150" i="7"/>
  <c r="J148" i="7"/>
  <c r="J146" i="7"/>
  <c r="J144" i="7"/>
  <c r="J142" i="7"/>
  <c r="J140" i="7"/>
  <c r="J79" i="7"/>
  <c r="M79" i="7" s="1"/>
  <c r="J71" i="7"/>
  <c r="M71" i="7" s="1"/>
  <c r="J67" i="7"/>
  <c r="M67" i="7" s="1"/>
  <c r="J63" i="7"/>
  <c r="M63" i="7" s="1"/>
  <c r="J59" i="7"/>
  <c r="J39" i="7"/>
  <c r="O39" i="7" s="1"/>
  <c r="J27" i="7"/>
  <c r="O27" i="7" s="1"/>
  <c r="N203" i="7"/>
  <c r="M202" i="7"/>
  <c r="M201" i="7"/>
  <c r="M194" i="7"/>
  <c r="I194" i="7"/>
  <c r="O193" i="7"/>
  <c r="N138" i="7"/>
  <c r="J206" i="7"/>
  <c r="I206" i="7"/>
  <c r="M206" i="7"/>
  <c r="J198" i="7"/>
  <c r="I198" i="7"/>
  <c r="M198" i="7"/>
  <c r="M203" i="7"/>
  <c r="M199" i="7"/>
  <c r="M195" i="7"/>
  <c r="M193" i="7"/>
  <c r="I193" i="7"/>
  <c r="L191" i="7"/>
  <c r="M186" i="7"/>
  <c r="I186" i="7"/>
  <c r="M184" i="7"/>
  <c r="I184" i="7"/>
  <c r="M182" i="7"/>
  <c r="I182" i="7"/>
  <c r="M180" i="7"/>
  <c r="I180" i="7"/>
  <c r="M178" i="7"/>
  <c r="I178" i="7"/>
  <c r="M176" i="7"/>
  <c r="I176" i="7"/>
  <c r="M174" i="7"/>
  <c r="I174" i="7"/>
  <c r="M172" i="7"/>
  <c r="I172" i="7"/>
  <c r="M170" i="7"/>
  <c r="I170" i="7"/>
  <c r="M168" i="7"/>
  <c r="I168" i="7"/>
  <c r="J191" i="7"/>
  <c r="I191" i="7"/>
  <c r="M191" i="7"/>
  <c r="J187" i="7"/>
  <c r="L186" i="7"/>
  <c r="J185" i="7"/>
  <c r="L184" i="7"/>
  <c r="J183" i="7"/>
  <c r="L182" i="7"/>
  <c r="J181" i="7"/>
  <c r="L180" i="7"/>
  <c r="J179" i="7"/>
  <c r="L178" i="7"/>
  <c r="J177" i="7"/>
  <c r="L176" i="7"/>
  <c r="J175" i="7"/>
  <c r="L174" i="7"/>
  <c r="J173" i="7"/>
  <c r="L172" i="7"/>
  <c r="J171" i="7"/>
  <c r="L170" i="7"/>
  <c r="J169" i="7"/>
  <c r="L168" i="7"/>
  <c r="J167" i="7"/>
  <c r="O138" i="7"/>
  <c r="J80" i="7"/>
  <c r="M80" i="7" s="1"/>
  <c r="J78" i="7"/>
  <c r="M78" i="7" s="1"/>
  <c r="J74" i="7"/>
  <c r="M74" i="7" s="1"/>
  <c r="J72" i="7"/>
  <c r="M72" i="7" s="1"/>
  <c r="J70" i="7"/>
  <c r="M70" i="7" s="1"/>
  <c r="J66" i="7"/>
  <c r="M66" i="7" s="1"/>
  <c r="J64" i="7"/>
  <c r="J62" i="7"/>
  <c r="M62" i="7" s="1"/>
  <c r="J54" i="7"/>
  <c r="J50" i="7"/>
  <c r="J42" i="7"/>
  <c r="J40" i="7"/>
  <c r="O40" i="7" s="1"/>
  <c r="J38" i="7"/>
  <c r="O38" i="7" s="1"/>
  <c r="J30" i="7"/>
  <c r="O30" i="7" s="1"/>
  <c r="J28" i="7"/>
  <c r="O28" i="7" s="1"/>
  <c r="J26" i="7"/>
  <c r="O26" i="7" s="1"/>
  <c r="M25" i="7"/>
  <c r="O204" i="7"/>
  <c r="O200" i="7"/>
  <c r="O196" i="7"/>
  <c r="O190" i="7"/>
  <c r="O189" i="7"/>
  <c r="I188" i="7"/>
  <c r="N187" i="7"/>
  <c r="N185" i="7"/>
  <c r="N183" i="7"/>
  <c r="N181" i="7"/>
  <c r="N179" i="7"/>
  <c r="N177" i="7"/>
  <c r="N175" i="7"/>
  <c r="N173" i="7"/>
  <c r="N171" i="7"/>
  <c r="N169" i="7"/>
  <c r="N167" i="7"/>
  <c r="I138" i="7"/>
  <c r="J138" i="7"/>
  <c r="I137" i="7"/>
  <c r="I136" i="7"/>
  <c r="I135" i="7"/>
  <c r="I134" i="7"/>
  <c r="I131" i="7"/>
  <c r="I130" i="7"/>
  <c r="L130" i="7" s="1"/>
  <c r="I129" i="7"/>
  <c r="L129" i="7" s="1"/>
  <c r="I128" i="7"/>
  <c r="I127" i="7"/>
  <c r="L127" i="7" s="1"/>
  <c r="I104" i="7"/>
  <c r="I103" i="7"/>
  <c r="L103" i="7" s="1"/>
  <c r="I89" i="7"/>
  <c r="I86" i="7"/>
  <c r="I85" i="7"/>
  <c r="L85" i="7" s="1"/>
  <c r="I84" i="7"/>
  <c r="L84" i="7" s="1"/>
  <c r="I83" i="7"/>
  <c r="L83" i="7" s="1"/>
  <c r="I82" i="7"/>
  <c r="L82" i="7" s="1"/>
  <c r="J25" i="7"/>
  <c r="O25" i="7" s="1"/>
  <c r="I22" i="7"/>
  <c r="O206" i="7"/>
  <c r="J204" i="7"/>
  <c r="M204" i="7"/>
  <c r="O202" i="7"/>
  <c r="J200" i="7"/>
  <c r="M200" i="7"/>
  <c r="O198" i="7"/>
  <c r="J196" i="7"/>
  <c r="M196" i="7"/>
  <c r="O205" i="7"/>
  <c r="O203" i="7"/>
  <c r="O201" i="7"/>
  <c r="O199" i="7"/>
  <c r="O197" i="7"/>
  <c r="O195" i="7"/>
  <c r="O192" i="7"/>
  <c r="M190" i="7"/>
  <c r="L189" i="7"/>
  <c r="M187" i="7"/>
  <c r="I187" i="7"/>
  <c r="M185" i="7"/>
  <c r="I185" i="7"/>
  <c r="M183" i="7"/>
  <c r="I183" i="7"/>
  <c r="M181" i="7"/>
  <c r="I181" i="7"/>
  <c r="M179" i="7"/>
  <c r="I179" i="7"/>
  <c r="M177" i="7"/>
  <c r="I177" i="7"/>
  <c r="M175" i="7"/>
  <c r="I175" i="7"/>
  <c r="M173" i="7"/>
  <c r="I173" i="7"/>
  <c r="M171" i="7"/>
  <c r="I171" i="7"/>
  <c r="M169" i="7"/>
  <c r="I169" i="7"/>
  <c r="M167" i="7"/>
  <c r="I167" i="7"/>
  <c r="J189" i="7"/>
  <c r="L187" i="7"/>
  <c r="N186" i="7"/>
  <c r="L185" i="7"/>
  <c r="N184" i="7"/>
  <c r="L183" i="7"/>
  <c r="N182" i="7"/>
  <c r="L181" i="7"/>
  <c r="N180" i="7"/>
  <c r="L179" i="7"/>
  <c r="N178" i="7"/>
  <c r="L177" i="7"/>
  <c r="N176" i="7"/>
  <c r="L175" i="7"/>
  <c r="N174" i="7"/>
  <c r="L173" i="7"/>
  <c r="N172" i="7"/>
  <c r="L171" i="7"/>
  <c r="N170" i="7"/>
  <c r="L169" i="7"/>
  <c r="N168" i="7"/>
  <c r="L167" i="7"/>
  <c r="O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L138" i="7"/>
  <c r="I77" i="7"/>
  <c r="I76" i="7"/>
  <c r="L76" i="7" s="1"/>
  <c r="I75" i="7"/>
  <c r="L75" i="7" s="1"/>
  <c r="I69" i="7"/>
  <c r="I68" i="7"/>
  <c r="L68" i="7" s="1"/>
  <c r="I64" i="7"/>
  <c r="I61" i="7"/>
  <c r="L61" i="7" s="1"/>
  <c r="I60" i="7"/>
  <c r="L60" i="7" s="1"/>
  <c r="I59" i="7"/>
  <c r="I58" i="7"/>
  <c r="N58" i="7" s="1"/>
  <c r="I57" i="7"/>
  <c r="N57" i="7" s="1"/>
  <c r="I56" i="7"/>
  <c r="N56" i="7" s="1"/>
  <c r="I55" i="7"/>
  <c r="N55" i="7" s="1"/>
  <c r="I54" i="7"/>
  <c r="I53" i="7"/>
  <c r="N53" i="7" s="1"/>
  <c r="I52" i="7"/>
  <c r="N52" i="7" s="1"/>
  <c r="I51" i="7"/>
  <c r="N51" i="7" s="1"/>
  <c r="I50" i="7"/>
  <c r="I49" i="7"/>
  <c r="N49" i="7" s="1"/>
  <c r="I48" i="7"/>
  <c r="N48" i="7" s="1"/>
  <c r="I47" i="7"/>
  <c r="N47" i="7" s="1"/>
  <c r="I46" i="7"/>
  <c r="N46" i="7" s="1"/>
  <c r="I45" i="7"/>
  <c r="N45" i="7" s="1"/>
  <c r="I44" i="7"/>
  <c r="N44" i="7" s="1"/>
  <c r="I43" i="7"/>
  <c r="N43" i="7" s="1"/>
  <c r="I42" i="7"/>
  <c r="I37" i="7"/>
  <c r="I36" i="7"/>
  <c r="N36" i="7" s="1"/>
  <c r="I35" i="7"/>
  <c r="N35" i="7" s="1"/>
  <c r="I34" i="7"/>
  <c r="N34" i="7" s="1"/>
  <c r="I33" i="7"/>
  <c r="N33" i="7" s="1"/>
  <c r="I32" i="7"/>
  <c r="N32" i="7" s="1"/>
  <c r="I31" i="7"/>
  <c r="N31" i="7" s="1"/>
  <c r="L25" i="7"/>
  <c r="H207" i="2"/>
  <c r="G207" i="2"/>
  <c r="G5" i="2" l="1"/>
  <c r="E88" i="37" l="1"/>
  <c r="E79" i="37"/>
  <c r="D9" i="7" l="1"/>
  <c r="C9" i="7"/>
  <c r="K9" i="7"/>
  <c r="F9" i="7" l="1"/>
  <c r="J9" i="7"/>
  <c r="O9" i="7" s="1"/>
  <c r="M9" i="7"/>
  <c r="L9" i="7"/>
  <c r="B96" i="8" l="1"/>
  <c r="B88" i="8"/>
  <c r="B80" i="8" l="1"/>
  <c r="DD96" i="37" l="1"/>
  <c r="DD95" i="37"/>
  <c r="DD94" i="37"/>
  <c r="DD92" i="37"/>
  <c r="DD91" i="37"/>
  <c r="DD90" i="37"/>
  <c r="DD88" i="37"/>
  <c r="DD87" i="37"/>
  <c r="DD86" i="37"/>
  <c r="DD85" i="37"/>
  <c r="DD84" i="37"/>
  <c r="DD82" i="37"/>
  <c r="DD81" i="37"/>
  <c r="DD80" i="37"/>
  <c r="DD79" i="37"/>
  <c r="DD78" i="37"/>
  <c r="DD77" i="37"/>
  <c r="DD76" i="37"/>
  <c r="DD75" i="37"/>
  <c r="DD74" i="37"/>
  <c r="DD73" i="37"/>
  <c r="DD72" i="37"/>
  <c r="DD71" i="37"/>
  <c r="DD70" i="37"/>
  <c r="DD69" i="37"/>
  <c r="DD68" i="37"/>
  <c r="DD67" i="37"/>
  <c r="DD66" i="37"/>
  <c r="DD65" i="37"/>
  <c r="DD64" i="37"/>
  <c r="DD63" i="37"/>
  <c r="DD62" i="37"/>
  <c r="DD61" i="37"/>
  <c r="DD60" i="37"/>
  <c r="DD59" i="37"/>
  <c r="DD58" i="37"/>
  <c r="DD57" i="37"/>
  <c r="DD56" i="37"/>
  <c r="DD55" i="37"/>
  <c r="DD54" i="37"/>
  <c r="DD53" i="37"/>
  <c r="DD52" i="37"/>
  <c r="DD51" i="37"/>
  <c r="DD50" i="37"/>
  <c r="DD49" i="37"/>
  <c r="DD48" i="37"/>
  <c r="DD47" i="37"/>
  <c r="DD46" i="37"/>
  <c r="DD45" i="37"/>
  <c r="DD44" i="37"/>
  <c r="DD43" i="37"/>
  <c r="DD42" i="37"/>
  <c r="DD41" i="37"/>
  <c r="DD40" i="37"/>
  <c r="G102" i="7" s="1"/>
  <c r="DD39" i="37"/>
  <c r="G101" i="7" s="1"/>
  <c r="DD38" i="37"/>
  <c r="G100" i="7" s="1"/>
  <c r="DD37" i="37"/>
  <c r="G99" i="7" s="1"/>
  <c r="DD36" i="37"/>
  <c r="G98" i="7" s="1"/>
  <c r="DD35" i="37"/>
  <c r="G97" i="7" s="1"/>
  <c r="DD34" i="37"/>
  <c r="G96" i="7" s="1"/>
  <c r="DD33" i="37"/>
  <c r="G95" i="7" s="1"/>
  <c r="DD32" i="37"/>
  <c r="G94" i="7" s="1"/>
  <c r="DD31" i="37"/>
  <c r="G93" i="7" s="1"/>
  <c r="DD30" i="37"/>
  <c r="G92" i="7" s="1"/>
  <c r="DD29" i="37"/>
  <c r="G91" i="7" s="1"/>
  <c r="DD28" i="37"/>
  <c r="G90" i="7" s="1"/>
  <c r="DD27" i="37"/>
  <c r="DD26" i="37"/>
  <c r="DD25" i="37"/>
  <c r="DD24" i="37"/>
  <c r="G88" i="7" s="1"/>
  <c r="DD23" i="37"/>
  <c r="G87" i="7" s="1"/>
  <c r="DD22" i="37"/>
  <c r="DD20" i="37"/>
  <c r="DD19" i="37"/>
  <c r="DD18" i="37"/>
  <c r="DD17" i="37"/>
  <c r="DD16" i="37"/>
  <c r="G83" i="7" s="1"/>
  <c r="DD15" i="37"/>
  <c r="G82" i="7" s="1"/>
  <c r="DD14" i="37"/>
  <c r="DD13" i="37"/>
  <c r="G81" i="7" s="1"/>
  <c r="DD12" i="37"/>
  <c r="G80" i="7" s="1"/>
  <c r="DD10" i="37"/>
  <c r="G78" i="7" s="1"/>
  <c r="DD9" i="37"/>
  <c r="DD6" i="37"/>
  <c r="E78" i="37"/>
  <c r="E77" i="37"/>
  <c r="E76" i="37"/>
  <c r="E75" i="37"/>
  <c r="E74" i="37"/>
  <c r="E73" i="37"/>
  <c r="E72" i="37"/>
  <c r="E71" i="37"/>
  <c r="E70" i="37"/>
  <c r="E69" i="37"/>
  <c r="E68" i="37"/>
  <c r="E67" i="37"/>
  <c r="E66" i="37"/>
  <c r="E65" i="37"/>
  <c r="E64" i="37"/>
  <c r="E63" i="37"/>
  <c r="E62" i="37"/>
  <c r="E61" i="37"/>
  <c r="E60" i="37"/>
  <c r="E59" i="37"/>
  <c r="E58" i="37"/>
  <c r="E57" i="37"/>
  <c r="E56" i="37"/>
  <c r="E55" i="37"/>
  <c r="E54" i="37"/>
  <c r="E53" i="37"/>
  <c r="E52" i="37"/>
  <c r="E51" i="37"/>
  <c r="E50" i="37"/>
  <c r="E49" i="37"/>
  <c r="E48" i="37"/>
  <c r="E47" i="37"/>
  <c r="E46" i="37"/>
  <c r="E45" i="37"/>
  <c r="E44" i="37"/>
  <c r="E43" i="37"/>
  <c r="E42" i="37"/>
  <c r="H75" i="7" l="1"/>
  <c r="G16" i="7"/>
  <c r="H68" i="7"/>
  <c r="G15" i="7"/>
  <c r="H84" i="7"/>
  <c r="G17" i="7"/>
  <c r="E196" i="19"/>
  <c r="K3202" i="4" s="1"/>
  <c r="E195" i="19"/>
  <c r="K3201" i="4" s="1"/>
  <c r="E194" i="19"/>
  <c r="K3200" i="4" s="1"/>
  <c r="E193" i="19"/>
  <c r="K3199" i="4" s="1"/>
  <c r="E192" i="19"/>
  <c r="K3198" i="4" s="1"/>
  <c r="E191" i="19"/>
  <c r="K3197" i="4" s="1"/>
  <c r="E190" i="19"/>
  <c r="K3196" i="4" s="1"/>
  <c r="E189" i="19"/>
  <c r="K3195" i="4" s="1"/>
  <c r="E188" i="19"/>
  <c r="K3194" i="4" s="1"/>
  <c r="E187" i="19"/>
  <c r="K3193" i="4" s="1"/>
  <c r="E186" i="19"/>
  <c r="K3192" i="4" s="1"/>
  <c r="E185" i="19"/>
  <c r="K3191" i="4" s="1"/>
  <c r="E184" i="19"/>
  <c r="K3190" i="4" s="1"/>
  <c r="E183" i="19"/>
  <c r="K3189" i="4" s="1"/>
  <c r="E182" i="19"/>
  <c r="K3188" i="4" s="1"/>
  <c r="E181" i="19"/>
  <c r="K3187" i="4" s="1"/>
  <c r="E180" i="19"/>
  <c r="K3186" i="4" s="1"/>
  <c r="E179" i="19"/>
  <c r="K3185" i="4" s="1"/>
  <c r="E178" i="19"/>
  <c r="K3184" i="4" s="1"/>
  <c r="E177" i="19"/>
  <c r="K3183" i="4" s="1"/>
  <c r="E176" i="19"/>
  <c r="K3182" i="4" s="1"/>
  <c r="E175" i="19"/>
  <c r="K3181" i="4" s="1"/>
  <c r="E174" i="19"/>
  <c r="K3180" i="4" s="1"/>
  <c r="E173" i="19"/>
  <c r="K3179" i="4" s="1"/>
  <c r="E172" i="19"/>
  <c r="K3178" i="4" s="1"/>
  <c r="E171" i="19"/>
  <c r="K3177" i="4" s="1"/>
  <c r="E170" i="19"/>
  <c r="K3176" i="4" s="1"/>
  <c r="E169" i="19"/>
  <c r="K3175" i="4" s="1"/>
  <c r="E168" i="19"/>
  <c r="K3174" i="4" s="1"/>
  <c r="E167" i="19"/>
  <c r="K3173" i="4" s="1"/>
  <c r="E166" i="19"/>
  <c r="K3172" i="4" s="1"/>
  <c r="E165" i="19"/>
  <c r="K3171" i="4" s="1"/>
  <c r="E164" i="19"/>
  <c r="K3170" i="4" s="1"/>
  <c r="E163" i="19"/>
  <c r="K3169" i="4" s="1"/>
  <c r="E162" i="19"/>
  <c r="K3168" i="4" s="1"/>
  <c r="E161" i="19"/>
  <c r="K3167" i="4" s="1"/>
  <c r="E160" i="19"/>
  <c r="K3166" i="4" s="1"/>
  <c r="E159" i="19"/>
  <c r="K3165" i="4" s="1"/>
  <c r="E158" i="19"/>
  <c r="K3164" i="4" s="1"/>
  <c r="E157" i="19"/>
  <c r="K3163" i="4" s="1"/>
  <c r="E156" i="19"/>
  <c r="K3162" i="4" s="1"/>
  <c r="E155" i="19"/>
  <c r="K3161" i="4" s="1"/>
  <c r="E154" i="19"/>
  <c r="K3160" i="4" s="1"/>
  <c r="E153" i="19"/>
  <c r="K3159" i="4" s="1"/>
  <c r="E152" i="19"/>
  <c r="K3158" i="4" s="1"/>
  <c r="E151" i="19"/>
  <c r="K3157" i="4" s="1"/>
  <c r="E150" i="19"/>
  <c r="K3156" i="4" s="1"/>
  <c r="E149" i="19"/>
  <c r="K3155" i="4" s="1"/>
  <c r="E148" i="19"/>
  <c r="K3154" i="4" s="1"/>
  <c r="E147" i="19"/>
  <c r="K3153" i="4" s="1"/>
  <c r="E146" i="19"/>
  <c r="K3152" i="4" s="1"/>
  <c r="E145" i="19"/>
  <c r="K3151" i="4" s="1"/>
  <c r="E144" i="19"/>
  <c r="K3150" i="4" s="1"/>
  <c r="E143" i="19"/>
  <c r="K3149" i="4" s="1"/>
  <c r="E142" i="19"/>
  <c r="K3148" i="4" s="1"/>
  <c r="E141" i="19"/>
  <c r="K3147" i="4" s="1"/>
  <c r="E140" i="19"/>
  <c r="K3146" i="4" s="1"/>
  <c r="E139" i="19"/>
  <c r="K3145" i="4" s="1"/>
  <c r="E138" i="19"/>
  <c r="K3144" i="4" s="1"/>
  <c r="E137" i="19"/>
  <c r="K3143" i="4" s="1"/>
  <c r="E136" i="19"/>
  <c r="K3142" i="4" s="1"/>
  <c r="E135" i="19"/>
  <c r="K3141" i="4" s="1"/>
  <c r="E134" i="19"/>
  <c r="K3140" i="4" s="1"/>
  <c r="E133" i="19"/>
  <c r="K3139" i="4" s="1"/>
  <c r="E132" i="19"/>
  <c r="K3138" i="4" s="1"/>
  <c r="E131" i="19"/>
  <c r="K3137" i="4" s="1"/>
  <c r="E130" i="19"/>
  <c r="K3136" i="4" s="1"/>
  <c r="E129" i="19"/>
  <c r="K3135" i="4" s="1"/>
  <c r="E128" i="19"/>
  <c r="K3134" i="4" s="1"/>
  <c r="E127" i="19"/>
  <c r="K3133" i="4" s="1"/>
  <c r="E126" i="19"/>
  <c r="K3132" i="4" s="1"/>
  <c r="E125" i="19"/>
  <c r="K3131" i="4" s="1"/>
  <c r="E124" i="19"/>
  <c r="K3130" i="4" s="1"/>
  <c r="E123" i="19"/>
  <c r="K3129" i="4" s="1"/>
  <c r="E122" i="19"/>
  <c r="K3128" i="4" s="1"/>
  <c r="E121" i="19"/>
  <c r="K3127" i="4" s="1"/>
  <c r="E120" i="19"/>
  <c r="K3126" i="4" s="1"/>
  <c r="E119" i="19"/>
  <c r="K3125" i="4" s="1"/>
  <c r="E118" i="19"/>
  <c r="K3124" i="4" s="1"/>
  <c r="E117" i="19"/>
  <c r="K3123" i="4" s="1"/>
  <c r="E116" i="19"/>
  <c r="K3122" i="4" s="1"/>
  <c r="E115" i="19"/>
  <c r="K3121" i="4" s="1"/>
  <c r="E114" i="19"/>
  <c r="K3120" i="4" s="1"/>
  <c r="E113" i="19"/>
  <c r="K3119" i="4" s="1"/>
  <c r="E112" i="19"/>
  <c r="K3118" i="4" s="1"/>
  <c r="E111" i="19"/>
  <c r="K3117" i="4" s="1"/>
  <c r="E110" i="19"/>
  <c r="K3116" i="4" s="1"/>
  <c r="E109" i="19"/>
  <c r="K3115" i="4" s="1"/>
  <c r="E108" i="19"/>
  <c r="K3114" i="4" s="1"/>
  <c r="E107" i="19"/>
  <c r="K3113" i="4" s="1"/>
  <c r="E106" i="19"/>
  <c r="K3112" i="4" s="1"/>
  <c r="E105" i="19"/>
  <c r="K3111" i="4" s="1"/>
  <c r="E104" i="19"/>
  <c r="K3110" i="4" s="1"/>
  <c r="E103" i="19"/>
  <c r="K3109" i="4" s="1"/>
  <c r="E102" i="19"/>
  <c r="K3108" i="4" s="1"/>
  <c r="E101" i="19"/>
  <c r="K3107" i="4" s="1"/>
  <c r="E100" i="19"/>
  <c r="K3106" i="4" s="1"/>
  <c r="E99" i="19"/>
  <c r="K3105" i="4" s="1"/>
  <c r="E98" i="19"/>
  <c r="K3104" i="4" s="1"/>
  <c r="E97" i="19"/>
  <c r="K3103" i="4" s="1"/>
  <c r="E96" i="19"/>
  <c r="K3102" i="4" s="1"/>
  <c r="E95" i="19"/>
  <c r="K3101" i="4" s="1"/>
  <c r="E94" i="19"/>
  <c r="K3100" i="4" s="1"/>
  <c r="E93" i="19"/>
  <c r="K3099" i="4" s="1"/>
  <c r="E92" i="19"/>
  <c r="K3098" i="4" s="1"/>
  <c r="E91" i="19"/>
  <c r="K3097" i="4" s="1"/>
  <c r="E90" i="19"/>
  <c r="K3096" i="4" s="1"/>
  <c r="E89" i="19"/>
  <c r="K3095" i="4" s="1"/>
  <c r="E88" i="19"/>
  <c r="K3094" i="4" s="1"/>
  <c r="E87" i="19"/>
  <c r="K3093" i="4" s="1"/>
  <c r="E86" i="19"/>
  <c r="K3092" i="4" s="1"/>
  <c r="E85" i="19"/>
  <c r="K3091" i="4" s="1"/>
  <c r="E84" i="19"/>
  <c r="K3090" i="4" s="1"/>
  <c r="E83" i="19"/>
  <c r="K3089" i="4" s="1"/>
  <c r="E82" i="19"/>
  <c r="K3088" i="4" s="1"/>
  <c r="E81" i="19"/>
  <c r="K3087" i="4" s="1"/>
  <c r="E80" i="19"/>
  <c r="K3086" i="4" s="1"/>
  <c r="E79" i="19"/>
  <c r="K3085" i="4" s="1"/>
  <c r="E78" i="19"/>
  <c r="K3084" i="4" s="1"/>
  <c r="E77" i="19"/>
  <c r="K3083" i="4" s="1"/>
  <c r="E76" i="19"/>
  <c r="K3082" i="4" s="1"/>
  <c r="E75" i="19"/>
  <c r="K3081" i="4" s="1"/>
  <c r="E74" i="19"/>
  <c r="K3080" i="4" s="1"/>
  <c r="E73" i="19"/>
  <c r="K3079" i="4" s="1"/>
  <c r="E72" i="19"/>
  <c r="K3078" i="4" s="1"/>
  <c r="E71" i="19"/>
  <c r="K3077" i="4" s="1"/>
  <c r="E70" i="19"/>
  <c r="K3076" i="4" s="1"/>
  <c r="E69" i="19"/>
  <c r="K3075" i="4" s="1"/>
  <c r="E68" i="19"/>
  <c r="K3074" i="4" s="1"/>
  <c r="E67" i="19"/>
  <c r="K3073" i="4" s="1"/>
  <c r="E66" i="19"/>
  <c r="K3072" i="4" s="1"/>
  <c r="E65" i="19"/>
  <c r="K3071" i="4" s="1"/>
  <c r="E64" i="19"/>
  <c r="K3070" i="4" s="1"/>
  <c r="E63" i="19"/>
  <c r="K3069" i="4" s="1"/>
  <c r="E62" i="19"/>
  <c r="K3068" i="4" s="1"/>
  <c r="E61" i="19"/>
  <c r="K3067" i="4" s="1"/>
  <c r="E60" i="19"/>
  <c r="K3066" i="4" s="1"/>
  <c r="E59" i="19"/>
  <c r="K3065" i="4" s="1"/>
  <c r="E58" i="19"/>
  <c r="K3064" i="4" s="1"/>
  <c r="E57" i="19"/>
  <c r="K3063" i="4" s="1"/>
  <c r="E56" i="19"/>
  <c r="K3062" i="4" s="1"/>
  <c r="E55" i="19"/>
  <c r="K3061" i="4" s="1"/>
  <c r="E54" i="19"/>
  <c r="K3060" i="4" s="1"/>
  <c r="E53" i="19"/>
  <c r="K3059" i="4" s="1"/>
  <c r="E52" i="19"/>
  <c r="K3058" i="4" s="1"/>
  <c r="E51" i="19"/>
  <c r="K3057" i="4" s="1"/>
  <c r="E50" i="19"/>
  <c r="K3056" i="4" s="1"/>
  <c r="E49" i="19"/>
  <c r="K3055" i="4" s="1"/>
  <c r="E48" i="19"/>
  <c r="K3054" i="4" s="1"/>
  <c r="E47" i="19"/>
  <c r="K3053" i="4" s="1"/>
  <c r="E46" i="19"/>
  <c r="K3052" i="4" s="1"/>
  <c r="E45" i="19"/>
  <c r="K3051" i="4" s="1"/>
  <c r="E44" i="19"/>
  <c r="K3050" i="4" s="1"/>
  <c r="E43" i="19"/>
  <c r="K3049" i="4" s="1"/>
  <c r="E42" i="19"/>
  <c r="K3048" i="4" s="1"/>
  <c r="E41" i="19"/>
  <c r="K3047" i="4" s="1"/>
  <c r="E40" i="19"/>
  <c r="K3046" i="4" s="1"/>
  <c r="E39" i="19"/>
  <c r="K3045" i="4" s="1"/>
  <c r="E38" i="19"/>
  <c r="K3044" i="4" s="1"/>
  <c r="E37" i="19"/>
  <c r="K3043" i="4" s="1"/>
  <c r="E36" i="19"/>
  <c r="K3042" i="4" s="1"/>
  <c r="E35" i="19"/>
  <c r="K3041" i="4" s="1"/>
  <c r="E34" i="19"/>
  <c r="K3040" i="4" s="1"/>
  <c r="E33" i="19"/>
  <c r="K3039" i="4" s="1"/>
  <c r="E32" i="19"/>
  <c r="K3038" i="4" s="1"/>
  <c r="E31" i="19"/>
  <c r="K3037" i="4" s="1"/>
  <c r="E30" i="19"/>
  <c r="K3036" i="4" s="1"/>
  <c r="E29" i="19"/>
  <c r="K3035" i="4" s="1"/>
  <c r="E28" i="19"/>
  <c r="K3034" i="4" s="1"/>
  <c r="E27" i="19"/>
  <c r="K3033" i="4" s="1"/>
  <c r="E26" i="19"/>
  <c r="K3032" i="4" s="1"/>
  <c r="E25" i="19"/>
  <c r="K3031" i="4" s="1"/>
  <c r="E24" i="19"/>
  <c r="K3030" i="4" s="1"/>
  <c r="E23" i="19"/>
  <c r="K3029" i="4" s="1"/>
  <c r="E22" i="19"/>
  <c r="K3028" i="4" s="1"/>
  <c r="E21" i="19"/>
  <c r="K3027" i="4" s="1"/>
  <c r="E20" i="19"/>
  <c r="K3026" i="4" s="1"/>
  <c r="E19" i="19"/>
  <c r="K3025" i="4" s="1"/>
  <c r="E18" i="19"/>
  <c r="K3024" i="4" s="1"/>
  <c r="E17" i="19"/>
  <c r="K3023" i="4" s="1"/>
  <c r="E16" i="19"/>
  <c r="K3022" i="4" s="1"/>
  <c r="E15" i="19"/>
  <c r="K3021" i="4" s="1"/>
  <c r="E14" i="19"/>
  <c r="K3020" i="4" s="1"/>
  <c r="E13" i="19"/>
  <c r="K3019" i="4" s="1"/>
  <c r="E12" i="19"/>
  <c r="K3018" i="4" s="1"/>
  <c r="E11" i="19"/>
  <c r="K3017" i="4" s="1"/>
  <c r="E10" i="19"/>
  <c r="K3016" i="4" s="1"/>
  <c r="E9" i="19"/>
  <c r="K3015" i="4" s="1"/>
  <c r="B209" i="7" l="1"/>
  <c r="L5" i="4" l="1"/>
  <c r="F5" i="19" l="1"/>
  <c r="E41" i="37" l="1"/>
  <c r="E40" i="37" l="1"/>
  <c r="G14" i="37" l="1"/>
  <c r="G17" i="37"/>
  <c r="DD11" i="37"/>
  <c r="DD8" i="37"/>
  <c r="DD7" i="37"/>
  <c r="H16" i="7" l="1"/>
  <c r="G71" i="7"/>
  <c r="H17" i="7"/>
  <c r="G79" i="7"/>
  <c r="H15" i="7"/>
  <c r="G66" i="7"/>
  <c r="H18" i="37"/>
  <c r="I19" i="37" s="1"/>
  <c r="J21" i="37" s="1"/>
  <c r="DD21" i="37" s="1"/>
  <c r="E95" i="37"/>
  <c r="E93" i="37"/>
  <c r="E92" i="37"/>
  <c r="E89" i="37"/>
  <c r="E39" i="37"/>
  <c r="E38" i="37"/>
  <c r="E37" i="37"/>
  <c r="E36" i="37"/>
  <c r="E35" i="37"/>
  <c r="E34" i="37"/>
  <c r="E33" i="37"/>
  <c r="E32" i="37"/>
  <c r="E31" i="37"/>
  <c r="E30" i="37"/>
  <c r="E29" i="37"/>
  <c r="E28" i="37"/>
  <c r="E24" i="37"/>
  <c r="E23" i="37"/>
  <c r="E22" i="37"/>
  <c r="E21" i="37"/>
  <c r="E20" i="37"/>
  <c r="E16" i="37"/>
  <c r="E15" i="37"/>
  <c r="E13" i="37"/>
  <c r="E12" i="37"/>
  <c r="E11" i="37"/>
  <c r="E10" i="37"/>
  <c r="E8" i="37"/>
  <c r="E7" i="37"/>
  <c r="H85" i="7" l="1"/>
  <c r="G72" i="7"/>
  <c r="J26" i="37"/>
  <c r="B502" i="4"/>
  <c r="C502" i="4" s="1"/>
  <c r="B501" i="4"/>
  <c r="C501" i="4" s="1"/>
  <c r="B500" i="4"/>
  <c r="C500" i="4" s="1"/>
  <c r="B499" i="4"/>
  <c r="C499" i="4" s="1"/>
  <c r="B498" i="4"/>
  <c r="C498" i="4" s="1"/>
  <c r="B497" i="4"/>
  <c r="C497" i="4" s="1"/>
  <c r="B496" i="4"/>
  <c r="C496" i="4" s="1"/>
  <c r="B495" i="4"/>
  <c r="C495" i="4" s="1"/>
  <c r="B494" i="4"/>
  <c r="C494" i="4" s="1"/>
  <c r="B493" i="4"/>
  <c r="C493" i="4" s="1"/>
  <c r="B492" i="4"/>
  <c r="C492" i="4" s="1"/>
  <c r="B491" i="4"/>
  <c r="C491" i="4" s="1"/>
  <c r="B490" i="4"/>
  <c r="C490" i="4" s="1"/>
  <c r="B489" i="4"/>
  <c r="C489" i="4" s="1"/>
  <c r="B488" i="4"/>
  <c r="C488" i="4" s="1"/>
  <c r="B487" i="4"/>
  <c r="C487" i="4" s="1"/>
  <c r="B486" i="4"/>
  <c r="C486" i="4" s="1"/>
  <c r="B485" i="4"/>
  <c r="C485" i="4" s="1"/>
  <c r="B484" i="4"/>
  <c r="C484" i="4" s="1"/>
  <c r="B483" i="4"/>
  <c r="C483" i="4" s="1"/>
  <c r="B482" i="4"/>
  <c r="C482" i="4" s="1"/>
  <c r="B481" i="4"/>
  <c r="C481" i="4" s="1"/>
  <c r="B480" i="4"/>
  <c r="C480" i="4" s="1"/>
  <c r="B479" i="4"/>
  <c r="C479" i="4" s="1"/>
  <c r="B478" i="4"/>
  <c r="C478" i="4" s="1"/>
  <c r="B477" i="4"/>
  <c r="C477" i="4" s="1"/>
  <c r="B476" i="4"/>
  <c r="C476" i="4" s="1"/>
  <c r="B475" i="4"/>
  <c r="C475" i="4" s="1"/>
  <c r="B474" i="4"/>
  <c r="C474" i="4" s="1"/>
  <c r="B473" i="4"/>
  <c r="C473" i="4" s="1"/>
  <c r="B472" i="4"/>
  <c r="C472" i="4" s="1"/>
  <c r="B471" i="4"/>
  <c r="C471" i="4" s="1"/>
  <c r="B470" i="4"/>
  <c r="C470" i="4" s="1"/>
  <c r="B469" i="4"/>
  <c r="C469" i="4" s="1"/>
  <c r="B468" i="4"/>
  <c r="C468" i="4" s="1"/>
  <c r="B467" i="4"/>
  <c r="C467" i="4" s="1"/>
  <c r="B466" i="4"/>
  <c r="C466" i="4" s="1"/>
  <c r="B465" i="4"/>
  <c r="C465" i="4" s="1"/>
  <c r="B464" i="4"/>
  <c r="C464" i="4" s="1"/>
  <c r="B463" i="4"/>
  <c r="C463" i="4" s="1"/>
  <c r="B462" i="4"/>
  <c r="C462" i="4" s="1"/>
  <c r="B461" i="4"/>
  <c r="C461" i="4" s="1"/>
  <c r="B460" i="4"/>
  <c r="C460" i="4" s="1"/>
  <c r="B459" i="4"/>
  <c r="C459" i="4" s="1"/>
  <c r="B458" i="4"/>
  <c r="C458" i="4" s="1"/>
  <c r="B457" i="4"/>
  <c r="C457" i="4" s="1"/>
  <c r="B456" i="4"/>
  <c r="C456" i="4" s="1"/>
  <c r="B455" i="4"/>
  <c r="C455" i="4" s="1"/>
  <c r="B454" i="4"/>
  <c r="C454" i="4" s="1"/>
  <c r="B453" i="4"/>
  <c r="C453" i="4" s="1"/>
  <c r="B452" i="4"/>
  <c r="C452" i="4" s="1"/>
  <c r="B451" i="4"/>
  <c r="C451" i="4" s="1"/>
  <c r="B450" i="4"/>
  <c r="C450" i="4" s="1"/>
  <c r="B449" i="4"/>
  <c r="C449" i="4" s="1"/>
  <c r="B448" i="4"/>
  <c r="C448" i="4" s="1"/>
  <c r="B447" i="4"/>
  <c r="C447" i="4" s="1"/>
  <c r="B446" i="4"/>
  <c r="C446" i="4" s="1"/>
  <c r="B445" i="4"/>
  <c r="C445" i="4" s="1"/>
  <c r="B444" i="4"/>
  <c r="C444" i="4" s="1"/>
  <c r="B443" i="4"/>
  <c r="C443" i="4" s="1"/>
  <c r="B442" i="4"/>
  <c r="C442" i="4" s="1"/>
  <c r="B441" i="4"/>
  <c r="C441" i="4" s="1"/>
  <c r="B440" i="4"/>
  <c r="C440" i="4" s="1"/>
  <c r="B439" i="4"/>
  <c r="C439" i="4" s="1"/>
  <c r="B438" i="4"/>
  <c r="C438" i="4" s="1"/>
  <c r="B437" i="4"/>
  <c r="C437" i="4" s="1"/>
  <c r="B436" i="4"/>
  <c r="C436" i="4" s="1"/>
  <c r="B435" i="4"/>
  <c r="C435" i="4" s="1"/>
  <c r="B434" i="4"/>
  <c r="C434" i="4" s="1"/>
  <c r="B433" i="4"/>
  <c r="C433" i="4" s="1"/>
  <c r="B432" i="4"/>
  <c r="C432" i="4" s="1"/>
  <c r="B431" i="4"/>
  <c r="C431" i="4" s="1"/>
  <c r="B430" i="4"/>
  <c r="C430" i="4" s="1"/>
  <c r="B429" i="4"/>
  <c r="C429" i="4" s="1"/>
  <c r="B428" i="4"/>
  <c r="C428" i="4" s="1"/>
  <c r="B427" i="4"/>
  <c r="C427" i="4" s="1"/>
  <c r="B426" i="4"/>
  <c r="C426" i="4" s="1"/>
  <c r="B425" i="4"/>
  <c r="C425" i="4" s="1"/>
  <c r="B424" i="4"/>
  <c r="C424" i="4" s="1"/>
  <c r="B423" i="4"/>
  <c r="C423" i="4" s="1"/>
  <c r="B422" i="4"/>
  <c r="C422" i="4" s="1"/>
  <c r="B421" i="4"/>
  <c r="C421" i="4" s="1"/>
  <c r="B420" i="4"/>
  <c r="C420" i="4" s="1"/>
  <c r="B419" i="4"/>
  <c r="C419" i="4" s="1"/>
  <c r="B418" i="4"/>
  <c r="C418" i="4" s="1"/>
  <c r="B417" i="4"/>
  <c r="C417" i="4" s="1"/>
  <c r="B416" i="4"/>
  <c r="C416" i="4" s="1"/>
  <c r="B415" i="4"/>
  <c r="C415" i="4" s="1"/>
  <c r="B414" i="4"/>
  <c r="C414" i="4" s="1"/>
  <c r="B413" i="4"/>
  <c r="C413" i="4" s="1"/>
  <c r="B412" i="4"/>
  <c r="C412" i="4" s="1"/>
  <c r="B411" i="4"/>
  <c r="C411" i="4" s="1"/>
  <c r="B410" i="4"/>
  <c r="C410" i="4" s="1"/>
  <c r="B409" i="4"/>
  <c r="C409" i="4" s="1"/>
  <c r="B408" i="4"/>
  <c r="C408" i="4" s="1"/>
  <c r="B407" i="4"/>
  <c r="C407" i="4" s="1"/>
  <c r="B406" i="4"/>
  <c r="C406" i="4" s="1"/>
  <c r="B405" i="4"/>
  <c r="C405" i="4" s="1"/>
  <c r="B404" i="4"/>
  <c r="C404" i="4" s="1"/>
  <c r="B403" i="4"/>
  <c r="C403" i="4" s="1"/>
  <c r="B402" i="4"/>
  <c r="C402" i="4" s="1"/>
  <c r="B401" i="4"/>
  <c r="C401" i="4" s="1"/>
  <c r="B400" i="4"/>
  <c r="C400" i="4" s="1"/>
  <c r="B399" i="4"/>
  <c r="C399" i="4" s="1"/>
  <c r="B398" i="4"/>
  <c r="C398" i="4" s="1"/>
  <c r="B397" i="4"/>
  <c r="C397" i="4" s="1"/>
  <c r="B396" i="4"/>
  <c r="C396" i="4" s="1"/>
  <c r="B395" i="4"/>
  <c r="C395" i="4" s="1"/>
  <c r="B394" i="4"/>
  <c r="C394" i="4" s="1"/>
  <c r="B393" i="4"/>
  <c r="C393" i="4" s="1"/>
  <c r="B392" i="4"/>
  <c r="C392" i="4" s="1"/>
  <c r="B391" i="4"/>
  <c r="C391" i="4" s="1"/>
  <c r="B390" i="4"/>
  <c r="C390" i="4" s="1"/>
  <c r="B389" i="4"/>
  <c r="C389" i="4" s="1"/>
  <c r="B388" i="4"/>
  <c r="C388" i="4" s="1"/>
  <c r="B387" i="4"/>
  <c r="C387" i="4" s="1"/>
  <c r="B386" i="4"/>
  <c r="C386" i="4" s="1"/>
  <c r="B385" i="4"/>
  <c r="C385" i="4" s="1"/>
  <c r="B384" i="4"/>
  <c r="C384" i="4" s="1"/>
  <c r="B383" i="4"/>
  <c r="C383" i="4" s="1"/>
  <c r="B382" i="4"/>
  <c r="C382" i="4" s="1"/>
  <c r="B381" i="4"/>
  <c r="C381" i="4" s="1"/>
  <c r="B380" i="4"/>
  <c r="C380" i="4" s="1"/>
  <c r="B379" i="4"/>
  <c r="C379" i="4" s="1"/>
  <c r="B378" i="4"/>
  <c r="C378" i="4" s="1"/>
  <c r="B377" i="4"/>
  <c r="C377" i="4" s="1"/>
  <c r="B376" i="4"/>
  <c r="C376" i="4" s="1"/>
  <c r="B375" i="4"/>
  <c r="C375" i="4" s="1"/>
  <c r="B374" i="4"/>
  <c r="C374" i="4" s="1"/>
  <c r="B373" i="4"/>
  <c r="C373" i="4" s="1"/>
  <c r="B372" i="4"/>
  <c r="C372" i="4" s="1"/>
  <c r="B371" i="4"/>
  <c r="C371" i="4" s="1"/>
  <c r="B370" i="4"/>
  <c r="C370" i="4" s="1"/>
  <c r="B369" i="4"/>
  <c r="C369" i="4" s="1"/>
  <c r="B368" i="4"/>
  <c r="C368" i="4" s="1"/>
  <c r="B367" i="4"/>
  <c r="C367" i="4" s="1"/>
  <c r="B366" i="4"/>
  <c r="C366" i="4" s="1"/>
  <c r="B365" i="4"/>
  <c r="C365" i="4" s="1"/>
  <c r="B364" i="4"/>
  <c r="C364" i="4" s="1"/>
  <c r="B363" i="4"/>
  <c r="C363" i="4" s="1"/>
  <c r="B362" i="4"/>
  <c r="C362" i="4" s="1"/>
  <c r="B361" i="4"/>
  <c r="C361" i="4" s="1"/>
  <c r="B360" i="4"/>
  <c r="C360" i="4" s="1"/>
  <c r="B359" i="4"/>
  <c r="C359" i="4" s="1"/>
  <c r="B358" i="4"/>
  <c r="C358" i="4" s="1"/>
  <c r="B357" i="4"/>
  <c r="C357" i="4" s="1"/>
  <c r="B356" i="4"/>
  <c r="C356" i="4" s="1"/>
  <c r="B355" i="4"/>
  <c r="C355" i="4" s="1"/>
  <c r="B354" i="4"/>
  <c r="C354" i="4" s="1"/>
  <c r="B353" i="4"/>
  <c r="C353" i="4" s="1"/>
  <c r="B352" i="4"/>
  <c r="C352" i="4" s="1"/>
  <c r="B351" i="4"/>
  <c r="C351" i="4" s="1"/>
  <c r="B350" i="4"/>
  <c r="C350" i="4" s="1"/>
  <c r="B349" i="4"/>
  <c r="C349" i="4" s="1"/>
  <c r="B348" i="4"/>
  <c r="C348" i="4" s="1"/>
  <c r="B347" i="4"/>
  <c r="C347" i="4" s="1"/>
  <c r="B346" i="4"/>
  <c r="C346" i="4" s="1"/>
  <c r="B345" i="4"/>
  <c r="C345" i="4" s="1"/>
  <c r="B344" i="4"/>
  <c r="C344" i="4" s="1"/>
  <c r="B343" i="4"/>
  <c r="C343" i="4" s="1"/>
  <c r="B342" i="4"/>
  <c r="C342" i="4" s="1"/>
  <c r="B341" i="4"/>
  <c r="C341" i="4" s="1"/>
  <c r="B340" i="4"/>
  <c r="C340" i="4" s="1"/>
  <c r="B339" i="4"/>
  <c r="C339" i="4" s="1"/>
  <c r="B338" i="4"/>
  <c r="C338" i="4" s="1"/>
  <c r="B337" i="4"/>
  <c r="C337" i="4" s="1"/>
  <c r="B336" i="4"/>
  <c r="C336" i="4" s="1"/>
  <c r="B335" i="4"/>
  <c r="C335" i="4" s="1"/>
  <c r="B334" i="4"/>
  <c r="C334" i="4" s="1"/>
  <c r="B333" i="4"/>
  <c r="C333" i="4" s="1"/>
  <c r="B332" i="4"/>
  <c r="C332" i="4" s="1"/>
  <c r="B331" i="4"/>
  <c r="C331" i="4" s="1"/>
  <c r="B330" i="4"/>
  <c r="C330" i="4" s="1"/>
  <c r="B329" i="4"/>
  <c r="C329" i="4" s="1"/>
  <c r="B328" i="4"/>
  <c r="C328" i="4" s="1"/>
  <c r="B327" i="4"/>
  <c r="C327" i="4" s="1"/>
  <c r="B326" i="4"/>
  <c r="C326" i="4" s="1"/>
  <c r="B325" i="4"/>
  <c r="C325" i="4" s="1"/>
  <c r="B324" i="4"/>
  <c r="C324" i="4" s="1"/>
  <c r="B323" i="4"/>
  <c r="C323" i="4" s="1"/>
  <c r="B322" i="4"/>
  <c r="C322" i="4" s="1"/>
  <c r="B321" i="4"/>
  <c r="C321" i="4" s="1"/>
  <c r="B320" i="4"/>
  <c r="C320" i="4" s="1"/>
  <c r="B319" i="4"/>
  <c r="C319" i="4" s="1"/>
  <c r="B318" i="4"/>
  <c r="C318" i="4" s="1"/>
  <c r="B317" i="4"/>
  <c r="C317" i="4" s="1"/>
  <c r="B316" i="4"/>
  <c r="C316" i="4" s="1"/>
  <c r="B315" i="4"/>
  <c r="C315" i="4" s="1"/>
  <c r="B314" i="4"/>
  <c r="C314" i="4" s="1"/>
  <c r="B313" i="4"/>
  <c r="C313" i="4" s="1"/>
  <c r="B312" i="4"/>
  <c r="C312" i="4" s="1"/>
  <c r="B311" i="4"/>
  <c r="C311" i="4" s="1"/>
  <c r="B310" i="4"/>
  <c r="C310" i="4" s="1"/>
  <c r="B309" i="4"/>
  <c r="C309" i="4" s="1"/>
  <c r="B308" i="4"/>
  <c r="C308" i="4" s="1"/>
  <c r="B307" i="4"/>
  <c r="C307" i="4" s="1"/>
  <c r="B306" i="4"/>
  <c r="C306" i="4" s="1"/>
  <c r="B305" i="4"/>
  <c r="C305" i="4" s="1"/>
  <c r="B304" i="4"/>
  <c r="C304" i="4" s="1"/>
  <c r="B303" i="4"/>
  <c r="C303" i="4" s="1"/>
  <c r="B302" i="4"/>
  <c r="C302" i="4" s="1"/>
  <c r="B301" i="4"/>
  <c r="C301" i="4" s="1"/>
  <c r="B300" i="4"/>
  <c r="C300" i="4" s="1"/>
  <c r="B299" i="4"/>
  <c r="C299" i="4" s="1"/>
  <c r="B298" i="4"/>
  <c r="C298" i="4" s="1"/>
  <c r="B297" i="4"/>
  <c r="C297" i="4" s="1"/>
  <c r="B296" i="4"/>
  <c r="C296" i="4" s="1"/>
  <c r="B295" i="4"/>
  <c r="C295" i="4" s="1"/>
  <c r="B294" i="4"/>
  <c r="C294" i="4" s="1"/>
  <c r="B293" i="4"/>
  <c r="C293" i="4" s="1"/>
  <c r="B292" i="4"/>
  <c r="C292" i="4" s="1"/>
  <c r="B291" i="4"/>
  <c r="C291" i="4" s="1"/>
  <c r="B290" i="4"/>
  <c r="C290" i="4" s="1"/>
  <c r="B289" i="4"/>
  <c r="C289" i="4" s="1"/>
  <c r="B288" i="4"/>
  <c r="C288" i="4" s="1"/>
  <c r="B287" i="4"/>
  <c r="C287" i="4" s="1"/>
  <c r="B286" i="4"/>
  <c r="C286" i="4" s="1"/>
  <c r="B285" i="4"/>
  <c r="C285" i="4" s="1"/>
  <c r="B284" i="4"/>
  <c r="C284" i="4" s="1"/>
  <c r="B283" i="4"/>
  <c r="C283" i="4" s="1"/>
  <c r="B282" i="4"/>
  <c r="C282" i="4" s="1"/>
  <c r="B281" i="4"/>
  <c r="C281" i="4" s="1"/>
  <c r="B280" i="4"/>
  <c r="C280" i="4" s="1"/>
  <c r="B279" i="4"/>
  <c r="C279" i="4" s="1"/>
  <c r="B278" i="4"/>
  <c r="C278" i="4" s="1"/>
  <c r="B277" i="4"/>
  <c r="C277" i="4" s="1"/>
  <c r="B276" i="4"/>
  <c r="C276" i="4" s="1"/>
  <c r="B275" i="4"/>
  <c r="C275" i="4" s="1"/>
  <c r="B274" i="4"/>
  <c r="C274" i="4" s="1"/>
  <c r="B273" i="4"/>
  <c r="C273" i="4" s="1"/>
  <c r="B272" i="4"/>
  <c r="C272" i="4" s="1"/>
  <c r="B271" i="4"/>
  <c r="C271" i="4" s="1"/>
  <c r="B270" i="4"/>
  <c r="C270" i="4" s="1"/>
  <c r="B269" i="4"/>
  <c r="C269" i="4" s="1"/>
  <c r="B268" i="4"/>
  <c r="C268" i="4" s="1"/>
  <c r="B267" i="4"/>
  <c r="C267" i="4" s="1"/>
  <c r="B266" i="4"/>
  <c r="C266" i="4" s="1"/>
  <c r="B265" i="4"/>
  <c r="C265" i="4" s="1"/>
  <c r="B264" i="4"/>
  <c r="C264" i="4" s="1"/>
  <c r="B263" i="4"/>
  <c r="C263" i="4" s="1"/>
  <c r="B262" i="4"/>
  <c r="C262" i="4" s="1"/>
  <c r="B261" i="4"/>
  <c r="C261" i="4" s="1"/>
  <c r="B260" i="4"/>
  <c r="C260" i="4" s="1"/>
  <c r="B259" i="4"/>
  <c r="C259" i="4" s="1"/>
  <c r="B258" i="4"/>
  <c r="C258" i="4" s="1"/>
  <c r="B257" i="4"/>
  <c r="C257" i="4" s="1"/>
  <c r="B256" i="4"/>
  <c r="C256" i="4" s="1"/>
  <c r="B255" i="4"/>
  <c r="C255" i="4" s="1"/>
  <c r="B254" i="4"/>
  <c r="C254" i="4" s="1"/>
  <c r="B253" i="4"/>
  <c r="C253" i="4" s="1"/>
  <c r="B252" i="4"/>
  <c r="C252" i="4" s="1"/>
  <c r="B251" i="4"/>
  <c r="C251" i="4" s="1"/>
  <c r="B250" i="4"/>
  <c r="C250" i="4" s="1"/>
  <c r="B249" i="4"/>
  <c r="C249" i="4" s="1"/>
  <c r="B248" i="4"/>
  <c r="C248" i="4" s="1"/>
  <c r="B247" i="4"/>
  <c r="C247" i="4" s="1"/>
  <c r="B246" i="4"/>
  <c r="C246" i="4" s="1"/>
  <c r="B245" i="4"/>
  <c r="C245" i="4" s="1"/>
  <c r="B244" i="4"/>
  <c r="C244" i="4" s="1"/>
  <c r="B243" i="4"/>
  <c r="C243" i="4" s="1"/>
  <c r="B242" i="4"/>
  <c r="C242" i="4" s="1"/>
  <c r="B241" i="4"/>
  <c r="C241" i="4" s="1"/>
  <c r="B240" i="4"/>
  <c r="C240" i="4" s="1"/>
  <c r="B239" i="4"/>
  <c r="C239" i="4" s="1"/>
  <c r="B238" i="4"/>
  <c r="C238" i="4" s="1"/>
  <c r="B237" i="4"/>
  <c r="C237" i="4" s="1"/>
  <c r="B236" i="4"/>
  <c r="C236" i="4" s="1"/>
  <c r="B235" i="4"/>
  <c r="C235" i="4" s="1"/>
  <c r="B234" i="4"/>
  <c r="C234" i="4" s="1"/>
  <c r="B233" i="4"/>
  <c r="C233" i="4" s="1"/>
  <c r="B232" i="4"/>
  <c r="C232" i="4" s="1"/>
  <c r="B231" i="4"/>
  <c r="C231" i="4" s="1"/>
  <c r="B230" i="4"/>
  <c r="C230" i="4" s="1"/>
  <c r="B229" i="4"/>
  <c r="C229" i="4" s="1"/>
  <c r="B228" i="4"/>
  <c r="C228" i="4" s="1"/>
  <c r="B227" i="4"/>
  <c r="C227" i="4" s="1"/>
  <c r="B226" i="4"/>
  <c r="C226" i="4" s="1"/>
  <c r="B225" i="4"/>
  <c r="C225" i="4" s="1"/>
  <c r="B224" i="4"/>
  <c r="C224" i="4" s="1"/>
  <c r="B223" i="4"/>
  <c r="C223" i="4" s="1"/>
  <c r="B222" i="4"/>
  <c r="C222" i="4" s="1"/>
  <c r="B221" i="4"/>
  <c r="C221" i="4" s="1"/>
  <c r="B220" i="4"/>
  <c r="C220" i="4" s="1"/>
  <c r="B219" i="4"/>
  <c r="C219" i="4" s="1"/>
  <c r="B218" i="4"/>
  <c r="C218" i="4" s="1"/>
  <c r="B217" i="4"/>
  <c r="C217" i="4" s="1"/>
  <c r="B216" i="4"/>
  <c r="C216" i="4" s="1"/>
  <c r="B215" i="4"/>
  <c r="C215" i="4" s="1"/>
  <c r="B214" i="4"/>
  <c r="C214" i="4" s="1"/>
  <c r="B213" i="4"/>
  <c r="C213" i="4" s="1"/>
  <c r="B212" i="4"/>
  <c r="C212" i="4" s="1"/>
  <c r="B211" i="4"/>
  <c r="C211" i="4" s="1"/>
  <c r="B210" i="4"/>
  <c r="C210" i="4" s="1"/>
  <c r="B209" i="4"/>
  <c r="C209" i="4" s="1"/>
  <c r="B208" i="4"/>
  <c r="C208" i="4" s="1"/>
  <c r="B207" i="4"/>
  <c r="C207" i="4" s="1"/>
  <c r="B206" i="4"/>
  <c r="C206" i="4" s="1"/>
  <c r="B205" i="4"/>
  <c r="C205" i="4" s="1"/>
  <c r="B204" i="4"/>
  <c r="C204" i="4" s="1"/>
  <c r="B203" i="4"/>
  <c r="C203" i="4" s="1"/>
  <c r="B202" i="4"/>
  <c r="C202" i="4" s="1"/>
  <c r="B201" i="4"/>
  <c r="C201" i="4" s="1"/>
  <c r="B200" i="4"/>
  <c r="C200" i="4" s="1"/>
  <c r="B199" i="4"/>
  <c r="C199" i="4" s="1"/>
  <c r="B198" i="4"/>
  <c r="C198" i="4" s="1"/>
  <c r="B197" i="4"/>
  <c r="C197" i="4" s="1"/>
  <c r="B196" i="4"/>
  <c r="C196" i="4" s="1"/>
  <c r="B195" i="4"/>
  <c r="C195" i="4" s="1"/>
  <c r="B194" i="4"/>
  <c r="C194" i="4" s="1"/>
  <c r="B193" i="4"/>
  <c r="C193" i="4" s="1"/>
  <c r="B192" i="4"/>
  <c r="C192" i="4" s="1"/>
  <c r="B191" i="4"/>
  <c r="C191" i="4" s="1"/>
  <c r="B190" i="4"/>
  <c r="C190" i="4" s="1"/>
  <c r="B189" i="4"/>
  <c r="C189" i="4" s="1"/>
  <c r="B188" i="4"/>
  <c r="C188" i="4" s="1"/>
  <c r="B187" i="4"/>
  <c r="C187" i="4" s="1"/>
  <c r="B186" i="4"/>
  <c r="C186" i="4" s="1"/>
  <c r="B185" i="4"/>
  <c r="C185" i="4" s="1"/>
  <c r="B184" i="4"/>
  <c r="C184" i="4" s="1"/>
  <c r="B183" i="4"/>
  <c r="C183" i="4" s="1"/>
  <c r="B182" i="4"/>
  <c r="C182" i="4" s="1"/>
  <c r="B181" i="4"/>
  <c r="C181" i="4" s="1"/>
  <c r="B180" i="4"/>
  <c r="C180" i="4" s="1"/>
  <c r="B179" i="4"/>
  <c r="C179" i="4" s="1"/>
  <c r="B178" i="4"/>
  <c r="C178" i="4" s="1"/>
  <c r="B177" i="4"/>
  <c r="C177" i="4" s="1"/>
  <c r="B176" i="4"/>
  <c r="C176" i="4" s="1"/>
  <c r="B175" i="4"/>
  <c r="C175" i="4" s="1"/>
  <c r="B174" i="4"/>
  <c r="C174" i="4" s="1"/>
  <c r="B173" i="4"/>
  <c r="C173" i="4" s="1"/>
  <c r="B172" i="4"/>
  <c r="C172" i="4" s="1"/>
  <c r="B171" i="4"/>
  <c r="C171" i="4" s="1"/>
  <c r="B170" i="4"/>
  <c r="C170" i="4" s="1"/>
  <c r="B169" i="4"/>
  <c r="C169" i="4" s="1"/>
  <c r="B168" i="4"/>
  <c r="C168" i="4" s="1"/>
  <c r="B167" i="4"/>
  <c r="C167" i="4" s="1"/>
  <c r="B166" i="4"/>
  <c r="C166" i="4" s="1"/>
  <c r="B165" i="4"/>
  <c r="C165" i="4" s="1"/>
  <c r="B164" i="4"/>
  <c r="C164" i="4" s="1"/>
  <c r="B163" i="4"/>
  <c r="C163" i="4" s="1"/>
  <c r="B162" i="4"/>
  <c r="C162" i="4" s="1"/>
  <c r="B161" i="4"/>
  <c r="C161" i="4" s="1"/>
  <c r="B160" i="4"/>
  <c r="C160" i="4" s="1"/>
  <c r="B159" i="4"/>
  <c r="C159" i="4" s="1"/>
  <c r="B158" i="4"/>
  <c r="C158" i="4" s="1"/>
  <c r="B157" i="4"/>
  <c r="C157" i="4" s="1"/>
  <c r="B156" i="4"/>
  <c r="C156" i="4" s="1"/>
  <c r="B155" i="4"/>
  <c r="C155" i="4" s="1"/>
  <c r="B154" i="4"/>
  <c r="C154" i="4" s="1"/>
  <c r="B153" i="4"/>
  <c r="C153" i="4" s="1"/>
  <c r="B152" i="4"/>
  <c r="C152" i="4" s="1"/>
  <c r="B151" i="4"/>
  <c r="C151" i="4" s="1"/>
  <c r="B150" i="4"/>
  <c r="C150" i="4" s="1"/>
  <c r="B149" i="4"/>
  <c r="C149" i="4" s="1"/>
  <c r="B148" i="4"/>
  <c r="C148" i="4" s="1"/>
  <c r="B147" i="4"/>
  <c r="C147" i="4" s="1"/>
  <c r="B146" i="4"/>
  <c r="C146" i="4" s="1"/>
  <c r="B145" i="4"/>
  <c r="C145" i="4" s="1"/>
  <c r="B144" i="4"/>
  <c r="C144" i="4" s="1"/>
  <c r="B143" i="4"/>
  <c r="C143" i="4" s="1"/>
  <c r="B142" i="4"/>
  <c r="C142" i="4" s="1"/>
  <c r="B141" i="4"/>
  <c r="C141" i="4" s="1"/>
  <c r="B140" i="4"/>
  <c r="C140" i="4" s="1"/>
  <c r="B139" i="4"/>
  <c r="C139" i="4" s="1"/>
  <c r="B138" i="4"/>
  <c r="C138" i="4" s="1"/>
  <c r="B137" i="4"/>
  <c r="C137" i="4" s="1"/>
  <c r="B136" i="4"/>
  <c r="C136" i="4" s="1"/>
  <c r="B135" i="4"/>
  <c r="C135" i="4" s="1"/>
  <c r="B134" i="4"/>
  <c r="C134" i="4" s="1"/>
  <c r="B133" i="4"/>
  <c r="C133" i="4" s="1"/>
  <c r="B132" i="4"/>
  <c r="C132" i="4" s="1"/>
  <c r="B131" i="4"/>
  <c r="C131" i="4" s="1"/>
  <c r="B130" i="4"/>
  <c r="C130" i="4" s="1"/>
  <c r="B129" i="4"/>
  <c r="C129" i="4" s="1"/>
  <c r="B128" i="4"/>
  <c r="C128" i="4" s="1"/>
  <c r="B127" i="4"/>
  <c r="C127" i="4" s="1"/>
  <c r="B126" i="4"/>
  <c r="C126" i="4" s="1"/>
  <c r="B125" i="4"/>
  <c r="C125" i="4" s="1"/>
  <c r="B124" i="4"/>
  <c r="C124" i="4" s="1"/>
  <c r="B123" i="4"/>
  <c r="C123" i="4" s="1"/>
  <c r="B122" i="4"/>
  <c r="C122" i="4" s="1"/>
  <c r="B121" i="4"/>
  <c r="C121" i="4" s="1"/>
  <c r="B120" i="4"/>
  <c r="C120" i="4" s="1"/>
  <c r="B119" i="4"/>
  <c r="C119" i="4" s="1"/>
  <c r="B118" i="4"/>
  <c r="C118" i="4" s="1"/>
  <c r="B117" i="4"/>
  <c r="C117" i="4" s="1"/>
  <c r="B116" i="4"/>
  <c r="C116" i="4" s="1"/>
  <c r="B115" i="4"/>
  <c r="C115" i="4" s="1"/>
  <c r="B114" i="4"/>
  <c r="C114" i="4" s="1"/>
  <c r="B113" i="4"/>
  <c r="C113" i="4" s="1"/>
  <c r="B112" i="4"/>
  <c r="C112" i="4" s="1"/>
  <c r="B111" i="4"/>
  <c r="C111" i="4" s="1"/>
  <c r="B110" i="4"/>
  <c r="C110" i="4" s="1"/>
  <c r="B109" i="4"/>
  <c r="C109" i="4" s="1"/>
  <c r="B108" i="4"/>
  <c r="C108" i="4" s="1"/>
  <c r="B107" i="4"/>
  <c r="C107" i="4" s="1"/>
  <c r="B106" i="4"/>
  <c r="C106" i="4" s="1"/>
  <c r="B105" i="4"/>
  <c r="C105" i="4" s="1"/>
  <c r="B104" i="4"/>
  <c r="C104" i="4" s="1"/>
  <c r="B103" i="4"/>
  <c r="C103" i="4" s="1"/>
  <c r="B102" i="4"/>
  <c r="C102" i="4" s="1"/>
  <c r="B101" i="4"/>
  <c r="C101" i="4" s="1"/>
  <c r="B100" i="4"/>
  <c r="C100" i="4" s="1"/>
  <c r="B99" i="4"/>
  <c r="C99" i="4" s="1"/>
  <c r="B98" i="4"/>
  <c r="C98" i="4" s="1"/>
  <c r="B97" i="4"/>
  <c r="C97" i="4" s="1"/>
  <c r="B96" i="4"/>
  <c r="C96" i="4" s="1"/>
  <c r="B95" i="4"/>
  <c r="C95" i="4" s="1"/>
  <c r="B94" i="4"/>
  <c r="C94" i="4" s="1"/>
  <c r="B93" i="4"/>
  <c r="C93" i="4" s="1"/>
  <c r="B92" i="4"/>
  <c r="C92" i="4" s="1"/>
  <c r="B91" i="4"/>
  <c r="C91" i="4" s="1"/>
  <c r="B90" i="4"/>
  <c r="C90" i="4" s="1"/>
  <c r="B89" i="4"/>
  <c r="C89" i="4" s="1"/>
  <c r="B88" i="4"/>
  <c r="C88" i="4" s="1"/>
  <c r="B87" i="4"/>
  <c r="C87" i="4" s="1"/>
  <c r="B86" i="4"/>
  <c r="C86" i="4" s="1"/>
  <c r="B85" i="4"/>
  <c r="C85" i="4" s="1"/>
  <c r="B84" i="4"/>
  <c r="C84" i="4" s="1"/>
  <c r="B83" i="4"/>
  <c r="C83" i="4" s="1"/>
  <c r="B82" i="4"/>
  <c r="C82" i="4" s="1"/>
  <c r="B81" i="4"/>
  <c r="C81" i="4" s="1"/>
  <c r="B80" i="4"/>
  <c r="C80" i="4" s="1"/>
  <c r="B79" i="4"/>
  <c r="C79" i="4" s="1"/>
  <c r="B78" i="4"/>
  <c r="C78" i="4" s="1"/>
  <c r="B77" i="4"/>
  <c r="C77" i="4" s="1"/>
  <c r="B76" i="4"/>
  <c r="C76" i="4" s="1"/>
  <c r="B75" i="4"/>
  <c r="C75" i="4" s="1"/>
  <c r="B74" i="4"/>
  <c r="C74" i="4" s="1"/>
  <c r="B73" i="4"/>
  <c r="C73" i="4" s="1"/>
  <c r="B72" i="4"/>
  <c r="C72" i="4" s="1"/>
  <c r="B71" i="4"/>
  <c r="C71" i="4" s="1"/>
  <c r="B70" i="4"/>
  <c r="C70" i="4" s="1"/>
  <c r="B69" i="4"/>
  <c r="C69" i="4" s="1"/>
  <c r="B68" i="4"/>
  <c r="C68" i="4" s="1"/>
  <c r="B67" i="4"/>
  <c r="C67" i="4" s="1"/>
  <c r="B66" i="4"/>
  <c r="C66" i="4" s="1"/>
  <c r="B65" i="4"/>
  <c r="C65" i="4" s="1"/>
  <c r="B64" i="4"/>
  <c r="C64" i="4" s="1"/>
  <c r="B63" i="4"/>
  <c r="C63" i="4" s="1"/>
  <c r="B62" i="4"/>
  <c r="C62" i="4" s="1"/>
  <c r="B61" i="4"/>
  <c r="C61" i="4" s="1"/>
  <c r="B60" i="4"/>
  <c r="C60" i="4" s="1"/>
  <c r="B59" i="4"/>
  <c r="C59" i="4" s="1"/>
  <c r="B58" i="4"/>
  <c r="C58" i="4" s="1"/>
  <c r="B57" i="4"/>
  <c r="C57" i="4" s="1"/>
  <c r="B56" i="4"/>
  <c r="C56" i="4" s="1"/>
  <c r="B55" i="4"/>
  <c r="C55" i="4" s="1"/>
  <c r="B54" i="4"/>
  <c r="C54" i="4" s="1"/>
  <c r="B53" i="4"/>
  <c r="C53" i="4" s="1"/>
  <c r="B52" i="4"/>
  <c r="C52" i="4" s="1"/>
  <c r="B51" i="4"/>
  <c r="C51" i="4" s="1"/>
  <c r="B50" i="4"/>
  <c r="C50" i="4" s="1"/>
  <c r="B49" i="4"/>
  <c r="C49" i="4" s="1"/>
  <c r="B48" i="4"/>
  <c r="C48" i="4" s="1"/>
  <c r="B47" i="4"/>
  <c r="C47" i="4" s="1"/>
  <c r="B46" i="4"/>
  <c r="C46" i="4" s="1"/>
  <c r="B45" i="4"/>
  <c r="C45" i="4" s="1"/>
  <c r="B44" i="4"/>
  <c r="C44" i="4" s="1"/>
  <c r="B43" i="4"/>
  <c r="C43" i="4" s="1"/>
  <c r="B42" i="4"/>
  <c r="C42" i="4" s="1"/>
  <c r="B41" i="4"/>
  <c r="C41" i="4" s="1"/>
  <c r="B40" i="4"/>
  <c r="C40" i="4" s="1"/>
  <c r="B39" i="4"/>
  <c r="C39" i="4" s="1"/>
  <c r="B38" i="4"/>
  <c r="C38" i="4" s="1"/>
  <c r="B37" i="4"/>
  <c r="C37" i="4" s="1"/>
  <c r="B36" i="4"/>
  <c r="C36" i="4" s="1"/>
  <c r="B35" i="4"/>
  <c r="C35" i="4" s="1"/>
  <c r="B34" i="4"/>
  <c r="C34" i="4" s="1"/>
  <c r="B33" i="4"/>
  <c r="C33" i="4" s="1"/>
  <c r="B32" i="4"/>
  <c r="C32" i="4" s="1"/>
  <c r="B31" i="4"/>
  <c r="C31" i="4" s="1"/>
  <c r="B30" i="4"/>
  <c r="C30" i="4" s="1"/>
  <c r="B29" i="4"/>
  <c r="C29" i="4" s="1"/>
  <c r="B28" i="4"/>
  <c r="C28" i="4" s="1"/>
  <c r="B27" i="4"/>
  <c r="C27" i="4" s="1"/>
  <c r="B26" i="4"/>
  <c r="C26" i="4" s="1"/>
  <c r="B25" i="4"/>
  <c r="C25" i="4" s="1"/>
  <c r="B24" i="4"/>
  <c r="C24" i="4" s="1"/>
  <c r="B23" i="4"/>
  <c r="C23" i="4" s="1"/>
  <c r="B22" i="4"/>
  <c r="C22" i="4" s="1"/>
  <c r="B21" i="4"/>
  <c r="C21" i="4" s="1"/>
  <c r="B20" i="4"/>
  <c r="C20" i="4" s="1"/>
  <c r="B19" i="4"/>
  <c r="C19" i="4" s="1"/>
  <c r="B18" i="4"/>
  <c r="C18" i="4" s="1"/>
  <c r="B17" i="4"/>
  <c r="C17" i="4" s="1"/>
  <c r="B16" i="4"/>
  <c r="C16" i="4" s="1"/>
  <c r="B15" i="4"/>
  <c r="C15" i="4" s="1"/>
  <c r="B14" i="4"/>
  <c r="C14" i="4" s="1"/>
  <c r="B13" i="4"/>
  <c r="C13" i="4" s="1"/>
  <c r="B12" i="4"/>
  <c r="C12" i="4" s="1"/>
  <c r="B11" i="4"/>
  <c r="C11" i="4" s="1"/>
  <c r="B10" i="4"/>
  <c r="C10" i="4" s="1"/>
  <c r="B9" i="4"/>
  <c r="C9" i="4" s="1"/>
  <c r="K502" i="4"/>
  <c r="K501" i="4"/>
  <c r="K500" i="4"/>
  <c r="K499" i="4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 l="1"/>
  <c r="E8" i="19" l="1"/>
  <c r="K3014" i="4" s="1"/>
  <c r="E7" i="19"/>
  <c r="K3013" i="4" s="1"/>
  <c r="J89" i="37" l="1"/>
  <c r="DD89" i="37" s="1"/>
  <c r="H103" i="7" l="1"/>
  <c r="G74" i="7"/>
  <c r="J91" i="37"/>
  <c r="K93" i="37" s="1"/>
  <c r="DD93" i="37" s="1"/>
  <c r="H76" i="7" l="1"/>
  <c r="G67" i="7"/>
  <c r="K94" i="37"/>
  <c r="K96" i="37" s="1"/>
  <c r="B4" i="8"/>
  <c r="B4" i="19" l="1"/>
  <c r="G3010" i="4" s="1"/>
  <c r="G4" i="4"/>
  <c r="E11" i="5" l="1"/>
  <c r="D8" i="5"/>
  <c r="D6" i="5"/>
  <c r="D7" i="5"/>
  <c r="B4" i="2" l="1"/>
  <c r="E93" i="7" l="1"/>
  <c r="I93" i="7" s="1"/>
  <c r="L93" i="7" s="1"/>
  <c r="E107" i="7"/>
  <c r="E96" i="7"/>
  <c r="E72" i="7"/>
  <c r="I72" i="7" s="1"/>
  <c r="L72" i="7" s="1"/>
  <c r="F55" i="7"/>
  <c r="E29" i="7"/>
  <c r="I29" i="7" s="1"/>
  <c r="N29" i="7" s="1"/>
  <c r="E25" i="7"/>
  <c r="I25" i="7" s="1"/>
  <c r="N25" i="7" s="1"/>
  <c r="E17" i="7"/>
  <c r="I17" i="7" s="1"/>
  <c r="N17" i="7" s="1"/>
  <c r="E112" i="7"/>
  <c r="E97" i="7"/>
  <c r="I97" i="7" s="1"/>
  <c r="L97" i="7" s="1"/>
  <c r="E126" i="7"/>
  <c r="E114" i="7"/>
  <c r="I114" i="7" s="1"/>
  <c r="L114" i="7" s="1"/>
  <c r="F103" i="7"/>
  <c r="J103" i="7" s="1"/>
  <c r="M103" i="7" s="1"/>
  <c r="E88" i="7"/>
  <c r="I88" i="7" s="1"/>
  <c r="L88" i="7" s="1"/>
  <c r="E71" i="7"/>
  <c r="I71" i="7" s="1"/>
  <c r="L71" i="7" s="1"/>
  <c r="F61" i="7"/>
  <c r="J61" i="7" s="1"/>
  <c r="M61" i="7" s="1"/>
  <c r="E124" i="7"/>
  <c r="I124" i="7" s="1"/>
  <c r="L124" i="7" s="1"/>
  <c r="F83" i="7"/>
  <c r="J83" i="7" s="1"/>
  <c r="M83" i="7" s="1"/>
  <c r="E111" i="7"/>
  <c r="E100" i="7"/>
  <c r="I100" i="7" s="1"/>
  <c r="L100" i="7" s="1"/>
  <c r="F82" i="7"/>
  <c r="J82" i="7" s="1"/>
  <c r="M82" i="7" s="1"/>
  <c r="E65" i="7"/>
  <c r="I65" i="7" s="1"/>
  <c r="L65" i="7" s="1"/>
  <c r="F53" i="7"/>
  <c r="J53" i="7" s="1"/>
  <c r="O53" i="7" s="1"/>
  <c r="F47" i="7"/>
  <c r="J47" i="7" s="1"/>
  <c r="O47" i="7" s="1"/>
  <c r="E39" i="7"/>
  <c r="I39" i="7" s="1"/>
  <c r="N39" i="7" s="1"/>
  <c r="E90" i="7"/>
  <c r="I90" i="7" s="1"/>
  <c r="L90" i="7" s="1"/>
  <c r="F84" i="7"/>
  <c r="J84" i="7" s="1"/>
  <c r="M84" i="7" s="1"/>
  <c r="E67" i="7"/>
  <c r="I67" i="7" s="1"/>
  <c r="L67" i="7" s="1"/>
  <c r="F58" i="7"/>
  <c r="J58" i="7" s="1"/>
  <c r="O58" i="7" s="1"/>
  <c r="F52" i="7"/>
  <c r="J52" i="7" s="1"/>
  <c r="O52" i="7" s="1"/>
  <c r="E40" i="7"/>
  <c r="I40" i="7" s="1"/>
  <c r="N40" i="7" s="1"/>
  <c r="F36" i="7"/>
  <c r="J36" i="7" s="1"/>
  <c r="O36" i="7" s="1"/>
  <c r="E10" i="7"/>
  <c r="I10" i="7" s="1"/>
  <c r="N10" i="7" s="1"/>
  <c r="E108" i="7"/>
  <c r="I108" i="7" s="1"/>
  <c r="L108" i="7" s="1"/>
  <c r="E115" i="7"/>
  <c r="I115" i="7" s="1"/>
  <c r="L115" i="7" s="1"/>
  <c r="E62" i="7"/>
  <c r="I62" i="7" s="1"/>
  <c r="L62" i="7" s="1"/>
  <c r="F49" i="7"/>
  <c r="J49" i="7" s="1"/>
  <c r="O49" i="7" s="1"/>
  <c r="E41" i="7"/>
  <c r="I41" i="7" s="1"/>
  <c r="N41" i="7" s="1"/>
  <c r="F31" i="7"/>
  <c r="J31" i="7" s="1"/>
  <c r="O31" i="7" s="1"/>
  <c r="E80" i="7"/>
  <c r="I80" i="7" s="1"/>
  <c r="L80" i="7" s="1"/>
  <c r="F129" i="7"/>
  <c r="J129" i="7" s="1"/>
  <c r="M129" i="7" s="1"/>
  <c r="E91" i="7"/>
  <c r="I91" i="7" s="1"/>
  <c r="L91" i="7" s="1"/>
  <c r="E78" i="7"/>
  <c r="I78" i="7" s="1"/>
  <c r="L78" i="7" s="1"/>
  <c r="E63" i="7"/>
  <c r="I63" i="7" s="1"/>
  <c r="L63" i="7" s="1"/>
  <c r="E133" i="7"/>
  <c r="I133" i="7" s="1"/>
  <c r="L133" i="7" s="1"/>
  <c r="E119" i="7"/>
  <c r="I119" i="7" s="1"/>
  <c r="L119" i="7" s="1"/>
  <c r="E23" i="7"/>
  <c r="I23" i="7" s="1"/>
  <c r="N23" i="7" s="1"/>
  <c r="E125" i="7"/>
  <c r="I125" i="7" s="1"/>
  <c r="L125" i="7" s="1"/>
  <c r="E109" i="7"/>
  <c r="I109" i="7" s="1"/>
  <c r="L109" i="7" s="1"/>
  <c r="E94" i="7"/>
  <c r="I94" i="7" s="1"/>
  <c r="L94" i="7" s="1"/>
  <c r="E74" i="7"/>
  <c r="I74" i="7" s="1"/>
  <c r="L74" i="7" s="1"/>
  <c r="F46" i="7"/>
  <c r="J46" i="7" s="1"/>
  <c r="O46" i="7" s="1"/>
  <c r="F32" i="7"/>
  <c r="J32" i="7" s="1"/>
  <c r="O32" i="7" s="1"/>
  <c r="E28" i="7"/>
  <c r="I28" i="7" s="1"/>
  <c r="N28" i="7" s="1"/>
  <c r="E20" i="7"/>
  <c r="I20" i="7" s="1"/>
  <c r="N20" i="7" s="1"/>
  <c r="E12" i="7"/>
  <c r="I12" i="7" s="1"/>
  <c r="N12" i="7" s="1"/>
  <c r="E120" i="7"/>
  <c r="I120" i="7" s="1"/>
  <c r="L120" i="7" s="1"/>
  <c r="E73" i="7"/>
  <c r="I73" i="7" s="1"/>
  <c r="L73" i="7" s="1"/>
  <c r="E123" i="7"/>
  <c r="I123" i="7" s="1"/>
  <c r="L123" i="7" s="1"/>
  <c r="E79" i="7"/>
  <c r="I79" i="7" s="1"/>
  <c r="L79" i="7" s="1"/>
  <c r="E27" i="7"/>
  <c r="I27" i="7" s="1"/>
  <c r="N27" i="7" s="1"/>
  <c r="E19" i="7"/>
  <c r="I19" i="7" s="1"/>
  <c r="N19" i="7" s="1"/>
  <c r="E11" i="7"/>
  <c r="I11" i="7" s="1"/>
  <c r="N11" i="7" s="1"/>
  <c r="E118" i="7"/>
  <c r="I118" i="7" s="1"/>
  <c r="L118" i="7" s="1"/>
  <c r="E95" i="7"/>
  <c r="I95" i="7" s="1"/>
  <c r="L95" i="7" s="1"/>
  <c r="F85" i="7"/>
  <c r="J85" i="7" s="1"/>
  <c r="M85" i="7" s="1"/>
  <c r="F68" i="7"/>
  <c r="J68" i="7" s="1"/>
  <c r="M68" i="7" s="1"/>
  <c r="E101" i="7"/>
  <c r="I101" i="7" s="1"/>
  <c r="L101" i="7" s="1"/>
  <c r="F127" i="7"/>
  <c r="J127" i="7" s="1"/>
  <c r="M127" i="7" s="1"/>
  <c r="F76" i="7"/>
  <c r="J76" i="7" s="1"/>
  <c r="M76" i="7" s="1"/>
  <c r="E113" i="7"/>
  <c r="I113" i="7" s="1"/>
  <c r="L113" i="7" s="1"/>
  <c r="E98" i="7"/>
  <c r="I98" i="7" s="1"/>
  <c r="L98" i="7" s="1"/>
  <c r="E87" i="7"/>
  <c r="I87" i="7" s="1"/>
  <c r="L87" i="7" s="1"/>
  <c r="E81" i="7"/>
  <c r="I81" i="7" s="1"/>
  <c r="L81" i="7" s="1"/>
  <c r="E70" i="7"/>
  <c r="I70" i="7" s="1"/>
  <c r="L70" i="7" s="1"/>
  <c r="F60" i="7"/>
  <c r="J60" i="7" s="1"/>
  <c r="M60" i="7" s="1"/>
  <c r="F48" i="7"/>
  <c r="J48" i="7" s="1"/>
  <c r="O48" i="7" s="1"/>
  <c r="F44" i="7"/>
  <c r="J44" i="7" s="1"/>
  <c r="O44" i="7" s="1"/>
  <c r="E38" i="7"/>
  <c r="I38" i="7" s="1"/>
  <c r="N38" i="7" s="1"/>
  <c r="F34" i="7"/>
  <c r="J34" i="7" s="1"/>
  <c r="O34" i="7" s="1"/>
  <c r="E24" i="7"/>
  <c r="I24" i="7" s="1"/>
  <c r="N24" i="7" s="1"/>
  <c r="E16" i="7"/>
  <c r="I16" i="7" s="1"/>
  <c r="N16" i="7" s="1"/>
  <c r="E14" i="7"/>
  <c r="I14" i="7" s="1"/>
  <c r="N14" i="7" s="1"/>
  <c r="F130" i="7"/>
  <c r="J130" i="7" s="1"/>
  <c r="M130" i="7" s="1"/>
  <c r="F45" i="7"/>
  <c r="J45" i="7" s="1"/>
  <c r="O45" i="7" s="1"/>
  <c r="F35" i="7"/>
  <c r="J35" i="7" s="1"/>
  <c r="O35" i="7" s="1"/>
  <c r="E21" i="7"/>
  <c r="I21" i="7" s="1"/>
  <c r="N21" i="7" s="1"/>
  <c r="E15" i="7"/>
  <c r="I15" i="7" s="1"/>
  <c r="N15" i="7" s="1"/>
  <c r="E13" i="7"/>
  <c r="I13" i="7" s="1"/>
  <c r="N13" i="7" s="1"/>
  <c r="E66" i="7"/>
  <c r="I66" i="7" s="1"/>
  <c r="L66" i="7" s="1"/>
  <c r="E132" i="7"/>
  <c r="I132" i="7" s="1"/>
  <c r="L132" i="7" s="1"/>
  <c r="E122" i="7"/>
  <c r="I122" i="7" s="1"/>
  <c r="L122" i="7" s="1"/>
  <c r="E110" i="7"/>
  <c r="I110" i="7" s="1"/>
  <c r="L110" i="7" s="1"/>
  <c r="E106" i="7"/>
  <c r="I106" i="7" s="1"/>
  <c r="L106" i="7" s="1"/>
  <c r="E99" i="7"/>
  <c r="I99" i="7" s="1"/>
  <c r="L99" i="7" s="1"/>
  <c r="F75" i="7"/>
  <c r="J75" i="7" s="1"/>
  <c r="M75" i="7" s="1"/>
  <c r="E116" i="7"/>
  <c r="I116" i="7" s="1"/>
  <c r="L116" i="7" s="1"/>
  <c r="E92" i="7"/>
  <c r="I92" i="7" s="1"/>
  <c r="L92" i="7" s="1"/>
  <c r="F57" i="7"/>
  <c r="J57" i="7" s="1"/>
  <c r="O57" i="7" s="1"/>
  <c r="F51" i="7"/>
  <c r="J51" i="7" s="1"/>
  <c r="O51" i="7" s="1"/>
  <c r="F43" i="7"/>
  <c r="J43" i="7" s="1"/>
  <c r="O43" i="7" s="1"/>
  <c r="F33" i="7"/>
  <c r="J33" i="7" s="1"/>
  <c r="O33" i="7" s="1"/>
  <c r="E121" i="7"/>
  <c r="I121" i="7" s="1"/>
  <c r="L121" i="7" s="1"/>
  <c r="E117" i="7"/>
  <c r="I117" i="7" s="1"/>
  <c r="L117" i="7" s="1"/>
  <c r="E105" i="7"/>
  <c r="I105" i="7" s="1"/>
  <c r="L105" i="7" s="1"/>
  <c r="E102" i="7"/>
  <c r="I102" i="7" s="1"/>
  <c r="L102" i="7" s="1"/>
  <c r="F56" i="7"/>
  <c r="J56" i="7" s="1"/>
  <c r="O56" i="7" s="1"/>
  <c r="E30" i="7"/>
  <c r="I30" i="7" s="1"/>
  <c r="N30" i="7" s="1"/>
  <c r="E26" i="7"/>
  <c r="I26" i="7" s="1"/>
  <c r="N26" i="7" s="1"/>
  <c r="E18" i="7"/>
  <c r="I18" i="7" s="1"/>
  <c r="N18" i="7" s="1"/>
  <c r="E9" i="7"/>
  <c r="I9" i="7" s="1"/>
  <c r="N9" i="7" s="1"/>
  <c r="J55" i="7"/>
  <c r="O55" i="7" s="1"/>
  <c r="I126" i="7"/>
  <c r="L126" i="7" s="1"/>
  <c r="I112" i="7"/>
  <c r="L112" i="7" s="1"/>
  <c r="I96" i="7"/>
  <c r="L96" i="7" s="1"/>
  <c r="I111" i="7"/>
  <c r="L111" i="7" s="1"/>
  <c r="I107" i="7"/>
  <c r="L107" i="7" s="1"/>
  <c r="K8" i="7"/>
  <c r="M8" i="7" s="1"/>
  <c r="C8" i="7"/>
  <c r="D8" i="7"/>
  <c r="F8" i="7" l="1"/>
  <c r="E8" i="7"/>
  <c r="L8" i="7"/>
  <c r="J8" i="7"/>
  <c r="O8" i="7" s="1"/>
  <c r="D7" i="7" l="1"/>
  <c r="F7" i="7" s="1"/>
  <c r="K7" i="7"/>
  <c r="C7" i="7"/>
  <c r="H11" i="5"/>
  <c r="J7" i="7" l="1"/>
  <c r="E7" i="7"/>
  <c r="M7" i="7"/>
  <c r="L7" i="7"/>
  <c r="O7" i="7" l="1"/>
  <c r="B13" i="5" l="1"/>
  <c r="B14" i="5" l="1"/>
  <c r="B15" i="5" l="1"/>
  <c r="E207" i="7"/>
  <c r="F207" i="7"/>
  <c r="B8" i="4"/>
  <c r="C8" i="4" s="1"/>
  <c r="E7" i="4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E57" i="4" s="1"/>
  <c r="E58" i="4" s="1"/>
  <c r="E59" i="4" s="1"/>
  <c r="E60" i="4" s="1"/>
  <c r="E61" i="4" s="1"/>
  <c r="E62" i="4" s="1"/>
  <c r="E63" i="4" s="1"/>
  <c r="E64" i="4" s="1"/>
  <c r="E65" i="4" s="1"/>
  <c r="E66" i="4" s="1"/>
  <c r="E67" i="4" s="1"/>
  <c r="E68" i="4" s="1"/>
  <c r="E69" i="4" s="1"/>
  <c r="E70" i="4" s="1"/>
  <c r="E71" i="4" s="1"/>
  <c r="E72" i="4" s="1"/>
  <c r="E73" i="4" s="1"/>
  <c r="E74" i="4" s="1"/>
  <c r="E75" i="4" s="1"/>
  <c r="E76" i="4" s="1"/>
  <c r="E77" i="4" s="1"/>
  <c r="E78" i="4" s="1"/>
  <c r="E79" i="4" s="1"/>
  <c r="E80" i="4" s="1"/>
  <c r="E81" i="4" s="1"/>
  <c r="E82" i="4" s="1"/>
  <c r="E83" i="4" s="1"/>
  <c r="E84" i="4" s="1"/>
  <c r="E85" i="4" s="1"/>
  <c r="E86" i="4" s="1"/>
  <c r="E87" i="4" s="1"/>
  <c r="E88" i="4" s="1"/>
  <c r="E89" i="4" s="1"/>
  <c r="E90" i="4" s="1"/>
  <c r="E91" i="4" s="1"/>
  <c r="E92" i="4" s="1"/>
  <c r="E93" i="4" s="1"/>
  <c r="E94" i="4" s="1"/>
  <c r="E95" i="4" s="1"/>
  <c r="E96" i="4" s="1"/>
  <c r="E97" i="4" s="1"/>
  <c r="E98" i="4" s="1"/>
  <c r="E99" i="4" s="1"/>
  <c r="E100" i="4" s="1"/>
  <c r="E101" i="4" s="1"/>
  <c r="E102" i="4" s="1"/>
  <c r="E103" i="4" s="1"/>
  <c r="E104" i="4" s="1"/>
  <c r="E105" i="4" s="1"/>
  <c r="E106" i="4" s="1"/>
  <c r="E107" i="4" s="1"/>
  <c r="E108" i="4" s="1"/>
  <c r="E109" i="4" s="1"/>
  <c r="E110" i="4" s="1"/>
  <c r="E111" i="4" s="1"/>
  <c r="E112" i="4" s="1"/>
  <c r="E113" i="4" s="1"/>
  <c r="E114" i="4" s="1"/>
  <c r="E115" i="4" s="1"/>
  <c r="E116" i="4" s="1"/>
  <c r="E117" i="4" s="1"/>
  <c r="E118" i="4" s="1"/>
  <c r="E119" i="4" s="1"/>
  <c r="E120" i="4" s="1"/>
  <c r="E121" i="4" s="1"/>
  <c r="E122" i="4" s="1"/>
  <c r="E123" i="4" s="1"/>
  <c r="E124" i="4" s="1"/>
  <c r="E125" i="4" s="1"/>
  <c r="E126" i="4" s="1"/>
  <c r="E127" i="4" s="1"/>
  <c r="E128" i="4" s="1"/>
  <c r="E129" i="4" s="1"/>
  <c r="E130" i="4" s="1"/>
  <c r="E131" i="4" s="1"/>
  <c r="E132" i="4" s="1"/>
  <c r="E133" i="4" s="1"/>
  <c r="E134" i="4" s="1"/>
  <c r="E135" i="4" s="1"/>
  <c r="E136" i="4" s="1"/>
  <c r="E137" i="4" s="1"/>
  <c r="E138" i="4" s="1"/>
  <c r="E139" i="4" s="1"/>
  <c r="E140" i="4" s="1"/>
  <c r="E141" i="4" s="1"/>
  <c r="E142" i="4" s="1"/>
  <c r="E143" i="4" s="1"/>
  <c r="E144" i="4" s="1"/>
  <c r="E145" i="4" s="1"/>
  <c r="E146" i="4" s="1"/>
  <c r="E147" i="4" s="1"/>
  <c r="E148" i="4" s="1"/>
  <c r="E149" i="4" s="1"/>
  <c r="E150" i="4" s="1"/>
  <c r="E151" i="4" s="1"/>
  <c r="E152" i="4" s="1"/>
  <c r="E153" i="4" s="1"/>
  <c r="E154" i="4" s="1"/>
  <c r="E155" i="4" s="1"/>
  <c r="E156" i="4" s="1"/>
  <c r="E157" i="4" s="1"/>
  <c r="E158" i="4" s="1"/>
  <c r="E159" i="4" s="1"/>
  <c r="E160" i="4" s="1"/>
  <c r="E161" i="4" s="1"/>
  <c r="E162" i="4" s="1"/>
  <c r="E163" i="4" s="1"/>
  <c r="E164" i="4" s="1"/>
  <c r="E165" i="4" s="1"/>
  <c r="E166" i="4" s="1"/>
  <c r="E167" i="4" s="1"/>
  <c r="E168" i="4" s="1"/>
  <c r="E169" i="4" s="1"/>
  <c r="E170" i="4" s="1"/>
  <c r="E171" i="4" s="1"/>
  <c r="E172" i="4" s="1"/>
  <c r="E173" i="4" s="1"/>
  <c r="E174" i="4" s="1"/>
  <c r="E175" i="4" s="1"/>
  <c r="E176" i="4" s="1"/>
  <c r="E177" i="4" s="1"/>
  <c r="E178" i="4" s="1"/>
  <c r="E179" i="4" s="1"/>
  <c r="E180" i="4" s="1"/>
  <c r="E181" i="4" s="1"/>
  <c r="E182" i="4" s="1"/>
  <c r="E183" i="4" s="1"/>
  <c r="E184" i="4" s="1"/>
  <c r="E185" i="4" s="1"/>
  <c r="E186" i="4" s="1"/>
  <c r="E187" i="4" s="1"/>
  <c r="E188" i="4" s="1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209" i="4" s="1"/>
  <c r="E210" i="4" s="1"/>
  <c r="E211" i="4" s="1"/>
  <c r="E212" i="4" s="1"/>
  <c r="E213" i="4" s="1"/>
  <c r="E214" i="4" s="1"/>
  <c r="E215" i="4" s="1"/>
  <c r="E216" i="4" s="1"/>
  <c r="E217" i="4" s="1"/>
  <c r="E218" i="4" s="1"/>
  <c r="E219" i="4" s="1"/>
  <c r="E220" i="4" s="1"/>
  <c r="E221" i="4" s="1"/>
  <c r="E222" i="4" s="1"/>
  <c r="E223" i="4" s="1"/>
  <c r="E224" i="4" s="1"/>
  <c r="E225" i="4" s="1"/>
  <c r="E226" i="4" s="1"/>
  <c r="E227" i="4" s="1"/>
  <c r="E228" i="4" s="1"/>
  <c r="E229" i="4" s="1"/>
  <c r="E230" i="4" s="1"/>
  <c r="E231" i="4" s="1"/>
  <c r="E232" i="4" s="1"/>
  <c r="E233" i="4" s="1"/>
  <c r="E234" i="4" s="1"/>
  <c r="E235" i="4" s="1"/>
  <c r="E236" i="4" s="1"/>
  <c r="E237" i="4" s="1"/>
  <c r="E238" i="4" s="1"/>
  <c r="E239" i="4" s="1"/>
  <c r="E240" i="4" s="1"/>
  <c r="E241" i="4" s="1"/>
  <c r="E242" i="4" s="1"/>
  <c r="E243" i="4" s="1"/>
  <c r="E244" i="4" s="1"/>
  <c r="E245" i="4" s="1"/>
  <c r="E246" i="4" s="1"/>
  <c r="E247" i="4" s="1"/>
  <c r="E248" i="4" s="1"/>
  <c r="E249" i="4" s="1"/>
  <c r="E250" i="4" s="1"/>
  <c r="E251" i="4" s="1"/>
  <c r="E252" i="4" s="1"/>
  <c r="E253" i="4" s="1"/>
  <c r="E254" i="4" s="1"/>
  <c r="E255" i="4" s="1"/>
  <c r="E256" i="4" s="1"/>
  <c r="E257" i="4" s="1"/>
  <c r="E258" i="4" s="1"/>
  <c r="E259" i="4" s="1"/>
  <c r="E260" i="4" s="1"/>
  <c r="E261" i="4" s="1"/>
  <c r="E262" i="4" s="1"/>
  <c r="E263" i="4" s="1"/>
  <c r="E264" i="4" s="1"/>
  <c r="E265" i="4" s="1"/>
  <c r="E266" i="4" s="1"/>
  <c r="E267" i="4" s="1"/>
  <c r="E268" i="4" s="1"/>
  <c r="E269" i="4" s="1"/>
  <c r="E270" i="4" s="1"/>
  <c r="E271" i="4" s="1"/>
  <c r="E272" i="4" s="1"/>
  <c r="E273" i="4" s="1"/>
  <c r="E274" i="4" s="1"/>
  <c r="E275" i="4" s="1"/>
  <c r="E276" i="4" s="1"/>
  <c r="E277" i="4" s="1"/>
  <c r="E278" i="4" s="1"/>
  <c r="E279" i="4" s="1"/>
  <c r="E280" i="4" s="1"/>
  <c r="E281" i="4" s="1"/>
  <c r="E282" i="4" s="1"/>
  <c r="E283" i="4" s="1"/>
  <c r="E284" i="4" s="1"/>
  <c r="E285" i="4" s="1"/>
  <c r="E286" i="4" s="1"/>
  <c r="E287" i="4" s="1"/>
  <c r="E288" i="4" s="1"/>
  <c r="E289" i="4" s="1"/>
  <c r="E290" i="4" s="1"/>
  <c r="E291" i="4" s="1"/>
  <c r="E292" i="4" s="1"/>
  <c r="E293" i="4" s="1"/>
  <c r="E294" i="4" s="1"/>
  <c r="E295" i="4" s="1"/>
  <c r="E296" i="4" s="1"/>
  <c r="E297" i="4" s="1"/>
  <c r="E298" i="4" s="1"/>
  <c r="E299" i="4" s="1"/>
  <c r="E300" i="4" s="1"/>
  <c r="E301" i="4" s="1"/>
  <c r="E302" i="4" s="1"/>
  <c r="E303" i="4" s="1"/>
  <c r="E304" i="4" s="1"/>
  <c r="E305" i="4" s="1"/>
  <c r="E306" i="4" s="1"/>
  <c r="E307" i="4" s="1"/>
  <c r="E308" i="4" s="1"/>
  <c r="E309" i="4" s="1"/>
  <c r="E310" i="4" s="1"/>
  <c r="E311" i="4" s="1"/>
  <c r="E312" i="4" s="1"/>
  <c r="E313" i="4" s="1"/>
  <c r="E314" i="4" s="1"/>
  <c r="E315" i="4" s="1"/>
  <c r="E316" i="4" s="1"/>
  <c r="E317" i="4" s="1"/>
  <c r="E318" i="4" s="1"/>
  <c r="E319" i="4" s="1"/>
  <c r="E320" i="4" s="1"/>
  <c r="E321" i="4" s="1"/>
  <c r="E322" i="4" s="1"/>
  <c r="E323" i="4" s="1"/>
  <c r="E324" i="4" s="1"/>
  <c r="E325" i="4" s="1"/>
  <c r="E326" i="4" s="1"/>
  <c r="E327" i="4" s="1"/>
  <c r="E328" i="4" s="1"/>
  <c r="E329" i="4" s="1"/>
  <c r="E330" i="4" s="1"/>
  <c r="E331" i="4" s="1"/>
  <c r="E332" i="4" s="1"/>
  <c r="E333" i="4" s="1"/>
  <c r="E334" i="4" s="1"/>
  <c r="E335" i="4" s="1"/>
  <c r="E336" i="4" s="1"/>
  <c r="E337" i="4" s="1"/>
  <c r="E338" i="4" s="1"/>
  <c r="E339" i="4" s="1"/>
  <c r="E340" i="4" s="1"/>
  <c r="E341" i="4" s="1"/>
  <c r="E342" i="4" s="1"/>
  <c r="E343" i="4" s="1"/>
  <c r="E344" i="4" s="1"/>
  <c r="E345" i="4" s="1"/>
  <c r="E346" i="4" s="1"/>
  <c r="E347" i="4" s="1"/>
  <c r="E348" i="4" s="1"/>
  <c r="E349" i="4" s="1"/>
  <c r="E350" i="4" s="1"/>
  <c r="E351" i="4" s="1"/>
  <c r="E352" i="4" s="1"/>
  <c r="E353" i="4" s="1"/>
  <c r="E354" i="4" s="1"/>
  <c r="E355" i="4" s="1"/>
  <c r="E356" i="4" s="1"/>
  <c r="E357" i="4" s="1"/>
  <c r="E358" i="4" s="1"/>
  <c r="E359" i="4" s="1"/>
  <c r="E360" i="4" s="1"/>
  <c r="E361" i="4" s="1"/>
  <c r="E362" i="4" s="1"/>
  <c r="E363" i="4" s="1"/>
  <c r="E364" i="4" s="1"/>
  <c r="E365" i="4" s="1"/>
  <c r="E366" i="4" s="1"/>
  <c r="E367" i="4" s="1"/>
  <c r="E368" i="4" s="1"/>
  <c r="E369" i="4" s="1"/>
  <c r="E370" i="4" s="1"/>
  <c r="E371" i="4" s="1"/>
  <c r="E372" i="4" s="1"/>
  <c r="E373" i="4" s="1"/>
  <c r="E374" i="4" s="1"/>
  <c r="E375" i="4" s="1"/>
  <c r="E376" i="4" s="1"/>
  <c r="E377" i="4" s="1"/>
  <c r="E378" i="4" s="1"/>
  <c r="E379" i="4" s="1"/>
  <c r="E380" i="4" s="1"/>
  <c r="E381" i="4" s="1"/>
  <c r="E382" i="4" s="1"/>
  <c r="E383" i="4" s="1"/>
  <c r="E384" i="4" s="1"/>
  <c r="E385" i="4" s="1"/>
  <c r="E386" i="4" s="1"/>
  <c r="E387" i="4" s="1"/>
  <c r="E388" i="4" s="1"/>
  <c r="E389" i="4" s="1"/>
  <c r="E390" i="4" s="1"/>
  <c r="E391" i="4" s="1"/>
  <c r="E392" i="4" s="1"/>
  <c r="E393" i="4" s="1"/>
  <c r="E394" i="4" s="1"/>
  <c r="E395" i="4" s="1"/>
  <c r="E396" i="4" s="1"/>
  <c r="E397" i="4" s="1"/>
  <c r="E398" i="4" s="1"/>
  <c r="E399" i="4" s="1"/>
  <c r="E400" i="4" s="1"/>
  <c r="E401" i="4" s="1"/>
  <c r="E402" i="4" s="1"/>
  <c r="E403" i="4" s="1"/>
  <c r="E404" i="4" s="1"/>
  <c r="E405" i="4" s="1"/>
  <c r="E406" i="4" s="1"/>
  <c r="E407" i="4" s="1"/>
  <c r="E408" i="4" s="1"/>
  <c r="E409" i="4" s="1"/>
  <c r="E410" i="4" s="1"/>
  <c r="E411" i="4" s="1"/>
  <c r="E412" i="4" s="1"/>
  <c r="E413" i="4" s="1"/>
  <c r="E414" i="4" s="1"/>
  <c r="E415" i="4" s="1"/>
  <c r="E416" i="4" s="1"/>
  <c r="E417" i="4" s="1"/>
  <c r="E418" i="4" s="1"/>
  <c r="E419" i="4" s="1"/>
  <c r="E420" i="4" s="1"/>
  <c r="E421" i="4" s="1"/>
  <c r="E422" i="4" s="1"/>
  <c r="E423" i="4" s="1"/>
  <c r="E424" i="4" s="1"/>
  <c r="E425" i="4" s="1"/>
  <c r="E426" i="4" s="1"/>
  <c r="E427" i="4" s="1"/>
  <c r="E428" i="4" s="1"/>
  <c r="E429" i="4" s="1"/>
  <c r="E430" i="4" s="1"/>
  <c r="E431" i="4" s="1"/>
  <c r="E432" i="4" s="1"/>
  <c r="E433" i="4" s="1"/>
  <c r="E434" i="4" s="1"/>
  <c r="E435" i="4" s="1"/>
  <c r="E436" i="4" s="1"/>
  <c r="E437" i="4" s="1"/>
  <c r="E438" i="4" s="1"/>
  <c r="E439" i="4" s="1"/>
  <c r="E440" i="4" s="1"/>
  <c r="E441" i="4" s="1"/>
  <c r="E442" i="4" s="1"/>
  <c r="E443" i="4" s="1"/>
  <c r="E444" i="4" s="1"/>
  <c r="E445" i="4" s="1"/>
  <c r="E446" i="4" s="1"/>
  <c r="E447" i="4" s="1"/>
  <c r="E448" i="4" s="1"/>
  <c r="E449" i="4" s="1"/>
  <c r="E450" i="4" s="1"/>
  <c r="E451" i="4" s="1"/>
  <c r="E452" i="4" s="1"/>
  <c r="E453" i="4" s="1"/>
  <c r="E454" i="4" s="1"/>
  <c r="E455" i="4" s="1"/>
  <c r="E456" i="4" s="1"/>
  <c r="E457" i="4" s="1"/>
  <c r="E458" i="4" s="1"/>
  <c r="E459" i="4" s="1"/>
  <c r="E460" i="4" s="1"/>
  <c r="E461" i="4" s="1"/>
  <c r="E462" i="4" s="1"/>
  <c r="E463" i="4" s="1"/>
  <c r="E464" i="4" s="1"/>
  <c r="E465" i="4" s="1"/>
  <c r="E466" i="4" s="1"/>
  <c r="E467" i="4" s="1"/>
  <c r="E468" i="4" s="1"/>
  <c r="E469" i="4" s="1"/>
  <c r="E470" i="4" s="1"/>
  <c r="E471" i="4" s="1"/>
  <c r="E472" i="4" s="1"/>
  <c r="E473" i="4" s="1"/>
  <c r="E474" i="4" s="1"/>
  <c r="E475" i="4" s="1"/>
  <c r="E476" i="4" s="1"/>
  <c r="E477" i="4" s="1"/>
  <c r="E478" i="4" s="1"/>
  <c r="E479" i="4" s="1"/>
  <c r="E480" i="4" s="1"/>
  <c r="E481" i="4" s="1"/>
  <c r="E482" i="4" s="1"/>
  <c r="E483" i="4" s="1"/>
  <c r="E484" i="4" s="1"/>
  <c r="E485" i="4" s="1"/>
  <c r="E486" i="4" s="1"/>
  <c r="E487" i="4" s="1"/>
  <c r="E488" i="4" s="1"/>
  <c r="E489" i="4" s="1"/>
  <c r="E490" i="4" s="1"/>
  <c r="E491" i="4" s="1"/>
  <c r="E492" i="4" s="1"/>
  <c r="E493" i="4" s="1"/>
  <c r="E494" i="4" s="1"/>
  <c r="E495" i="4" s="1"/>
  <c r="E496" i="4" s="1"/>
  <c r="E497" i="4" s="1"/>
  <c r="E498" i="4" s="1"/>
  <c r="E499" i="4" s="1"/>
  <c r="E500" i="4" s="1"/>
  <c r="E501" i="4" s="1"/>
  <c r="E502" i="4" s="1"/>
  <c r="E503" i="4" s="1"/>
  <c r="E504" i="4" s="1"/>
  <c r="E505" i="4" s="1"/>
  <c r="E506" i="4" s="1"/>
  <c r="E507" i="4" s="1"/>
  <c r="E508" i="4" s="1"/>
  <c r="E509" i="4" s="1"/>
  <c r="E510" i="4" s="1"/>
  <c r="E511" i="4" s="1"/>
  <c r="E512" i="4" s="1"/>
  <c r="E513" i="4" s="1"/>
  <c r="E514" i="4" s="1"/>
  <c r="E515" i="4" s="1"/>
  <c r="E516" i="4" s="1"/>
  <c r="E517" i="4" s="1"/>
  <c r="E518" i="4" s="1"/>
  <c r="E519" i="4" s="1"/>
  <c r="E520" i="4" s="1"/>
  <c r="E521" i="4" s="1"/>
  <c r="E522" i="4" s="1"/>
  <c r="E523" i="4" s="1"/>
  <c r="E524" i="4" s="1"/>
  <c r="E525" i="4" s="1"/>
  <c r="E526" i="4" s="1"/>
  <c r="E527" i="4" s="1"/>
  <c r="E528" i="4" s="1"/>
  <c r="E529" i="4" s="1"/>
  <c r="E530" i="4" s="1"/>
  <c r="E531" i="4" s="1"/>
  <c r="E532" i="4" s="1"/>
  <c r="E533" i="4" s="1"/>
  <c r="E534" i="4" s="1"/>
  <c r="E535" i="4" s="1"/>
  <c r="E536" i="4" s="1"/>
  <c r="E537" i="4" s="1"/>
  <c r="E538" i="4" s="1"/>
  <c r="E539" i="4" s="1"/>
  <c r="E540" i="4" s="1"/>
  <c r="E541" i="4" s="1"/>
  <c r="E542" i="4" s="1"/>
  <c r="E543" i="4" s="1"/>
  <c r="E544" i="4" s="1"/>
  <c r="E545" i="4" s="1"/>
  <c r="E546" i="4" s="1"/>
  <c r="E547" i="4" s="1"/>
  <c r="E548" i="4" s="1"/>
  <c r="E549" i="4" s="1"/>
  <c r="E550" i="4" s="1"/>
  <c r="E551" i="4" s="1"/>
  <c r="E552" i="4" s="1"/>
  <c r="E553" i="4" s="1"/>
  <c r="E554" i="4" s="1"/>
  <c r="E555" i="4" s="1"/>
  <c r="E556" i="4" s="1"/>
  <c r="E557" i="4" s="1"/>
  <c r="E558" i="4" s="1"/>
  <c r="E559" i="4" s="1"/>
  <c r="E560" i="4" s="1"/>
  <c r="E561" i="4" s="1"/>
  <c r="E562" i="4" s="1"/>
  <c r="E563" i="4" s="1"/>
  <c r="E564" i="4" s="1"/>
  <c r="E565" i="4" s="1"/>
  <c r="E566" i="4" s="1"/>
  <c r="E567" i="4" s="1"/>
  <c r="E568" i="4" s="1"/>
  <c r="E569" i="4" s="1"/>
  <c r="E570" i="4" s="1"/>
  <c r="E571" i="4" s="1"/>
  <c r="E572" i="4" s="1"/>
  <c r="E573" i="4" s="1"/>
  <c r="E574" i="4" s="1"/>
  <c r="E575" i="4" s="1"/>
  <c r="E576" i="4" s="1"/>
  <c r="E577" i="4" s="1"/>
  <c r="E578" i="4" s="1"/>
  <c r="E579" i="4" s="1"/>
  <c r="E580" i="4" s="1"/>
  <c r="E581" i="4" s="1"/>
  <c r="E582" i="4" s="1"/>
  <c r="E583" i="4" s="1"/>
  <c r="E584" i="4" s="1"/>
  <c r="E585" i="4" s="1"/>
  <c r="E586" i="4" s="1"/>
  <c r="E587" i="4" s="1"/>
  <c r="E588" i="4" s="1"/>
  <c r="E589" i="4" s="1"/>
  <c r="E590" i="4" s="1"/>
  <c r="E591" i="4" s="1"/>
  <c r="E592" i="4" s="1"/>
  <c r="E593" i="4" s="1"/>
  <c r="E594" i="4" s="1"/>
  <c r="E595" i="4" s="1"/>
  <c r="E596" i="4" s="1"/>
  <c r="E597" i="4" s="1"/>
  <c r="E598" i="4" s="1"/>
  <c r="E599" i="4" s="1"/>
  <c r="E600" i="4" s="1"/>
  <c r="E601" i="4" s="1"/>
  <c r="E602" i="4" s="1"/>
  <c r="E603" i="4" s="1"/>
  <c r="E604" i="4" s="1"/>
  <c r="E605" i="4" s="1"/>
  <c r="E606" i="4" s="1"/>
  <c r="E607" i="4" s="1"/>
  <c r="E608" i="4" s="1"/>
  <c r="E609" i="4" s="1"/>
  <c r="E610" i="4" s="1"/>
  <c r="E611" i="4" s="1"/>
  <c r="E612" i="4" s="1"/>
  <c r="E613" i="4" s="1"/>
  <c r="E614" i="4" s="1"/>
  <c r="E615" i="4" s="1"/>
  <c r="E616" i="4" s="1"/>
  <c r="E617" i="4" s="1"/>
  <c r="E618" i="4" s="1"/>
  <c r="E619" i="4" s="1"/>
  <c r="E620" i="4" s="1"/>
  <c r="E621" i="4" s="1"/>
  <c r="E622" i="4" s="1"/>
  <c r="E623" i="4" s="1"/>
  <c r="E624" i="4" s="1"/>
  <c r="E625" i="4" s="1"/>
  <c r="E626" i="4" s="1"/>
  <c r="E627" i="4" s="1"/>
  <c r="E628" i="4" s="1"/>
  <c r="E629" i="4" s="1"/>
  <c r="E630" i="4" s="1"/>
  <c r="E631" i="4" s="1"/>
  <c r="E632" i="4" s="1"/>
  <c r="E633" i="4" s="1"/>
  <c r="E634" i="4" s="1"/>
  <c r="E635" i="4" s="1"/>
  <c r="E636" i="4" s="1"/>
  <c r="E637" i="4" s="1"/>
  <c r="E638" i="4" s="1"/>
  <c r="E639" i="4" s="1"/>
  <c r="E640" i="4" s="1"/>
  <c r="E641" i="4" s="1"/>
  <c r="E642" i="4" s="1"/>
  <c r="E643" i="4" s="1"/>
  <c r="E644" i="4" s="1"/>
  <c r="E645" i="4" s="1"/>
  <c r="E646" i="4" s="1"/>
  <c r="E647" i="4" s="1"/>
  <c r="E648" i="4" s="1"/>
  <c r="E649" i="4" s="1"/>
  <c r="E650" i="4" s="1"/>
  <c r="E651" i="4" s="1"/>
  <c r="E652" i="4" s="1"/>
  <c r="E653" i="4" s="1"/>
  <c r="E654" i="4" s="1"/>
  <c r="E655" i="4" s="1"/>
  <c r="E656" i="4" s="1"/>
  <c r="E657" i="4" s="1"/>
  <c r="E658" i="4" s="1"/>
  <c r="E659" i="4" s="1"/>
  <c r="E660" i="4" s="1"/>
  <c r="E661" i="4" s="1"/>
  <c r="E662" i="4" s="1"/>
  <c r="E663" i="4" s="1"/>
  <c r="E664" i="4" s="1"/>
  <c r="E665" i="4" s="1"/>
  <c r="E666" i="4" s="1"/>
  <c r="E667" i="4" s="1"/>
  <c r="E668" i="4" s="1"/>
  <c r="E669" i="4" s="1"/>
  <c r="E670" i="4" s="1"/>
  <c r="E671" i="4" s="1"/>
  <c r="E672" i="4" s="1"/>
  <c r="E673" i="4" s="1"/>
  <c r="E674" i="4" s="1"/>
  <c r="E675" i="4" s="1"/>
  <c r="E676" i="4" s="1"/>
  <c r="E677" i="4" s="1"/>
  <c r="E678" i="4" s="1"/>
  <c r="E679" i="4" s="1"/>
  <c r="E680" i="4" s="1"/>
  <c r="E681" i="4" s="1"/>
  <c r="E682" i="4" s="1"/>
  <c r="E683" i="4" s="1"/>
  <c r="E684" i="4" s="1"/>
  <c r="E685" i="4" s="1"/>
  <c r="E686" i="4" s="1"/>
  <c r="E687" i="4" s="1"/>
  <c r="E688" i="4" s="1"/>
  <c r="E689" i="4" s="1"/>
  <c r="E690" i="4" s="1"/>
  <c r="E691" i="4" s="1"/>
  <c r="E692" i="4" s="1"/>
  <c r="E693" i="4" s="1"/>
  <c r="E694" i="4" s="1"/>
  <c r="E695" i="4" s="1"/>
  <c r="E696" i="4" s="1"/>
  <c r="E697" i="4" s="1"/>
  <c r="E698" i="4" s="1"/>
  <c r="E699" i="4" s="1"/>
  <c r="E700" i="4" s="1"/>
  <c r="E701" i="4" s="1"/>
  <c r="E702" i="4" s="1"/>
  <c r="E703" i="4" s="1"/>
  <c r="E704" i="4" s="1"/>
  <c r="E705" i="4" s="1"/>
  <c r="E706" i="4" s="1"/>
  <c r="E707" i="4" s="1"/>
  <c r="E708" i="4" s="1"/>
  <c r="E709" i="4" s="1"/>
  <c r="E710" i="4" s="1"/>
  <c r="E711" i="4" s="1"/>
  <c r="E712" i="4" s="1"/>
  <c r="E713" i="4" s="1"/>
  <c r="E714" i="4" s="1"/>
  <c r="E715" i="4" s="1"/>
  <c r="E716" i="4" s="1"/>
  <c r="E717" i="4" s="1"/>
  <c r="E718" i="4" s="1"/>
  <c r="E719" i="4" s="1"/>
  <c r="E720" i="4" s="1"/>
  <c r="E721" i="4" s="1"/>
  <c r="E722" i="4" s="1"/>
  <c r="E723" i="4" s="1"/>
  <c r="E724" i="4" s="1"/>
  <c r="E725" i="4" s="1"/>
  <c r="E726" i="4" s="1"/>
  <c r="E727" i="4" s="1"/>
  <c r="E728" i="4" s="1"/>
  <c r="E729" i="4" s="1"/>
  <c r="E730" i="4" s="1"/>
  <c r="E731" i="4" s="1"/>
  <c r="E732" i="4" s="1"/>
  <c r="E733" i="4" s="1"/>
  <c r="E734" i="4" s="1"/>
  <c r="E735" i="4" s="1"/>
  <c r="E736" i="4" s="1"/>
  <c r="E737" i="4" s="1"/>
  <c r="E738" i="4" s="1"/>
  <c r="E739" i="4" s="1"/>
  <c r="E740" i="4" s="1"/>
  <c r="E741" i="4" s="1"/>
  <c r="E742" i="4" s="1"/>
  <c r="E743" i="4" s="1"/>
  <c r="E744" i="4" s="1"/>
  <c r="E745" i="4" s="1"/>
  <c r="E746" i="4" s="1"/>
  <c r="E747" i="4" s="1"/>
  <c r="E748" i="4" s="1"/>
  <c r="E749" i="4" s="1"/>
  <c r="E750" i="4" s="1"/>
  <c r="E751" i="4" s="1"/>
  <c r="E752" i="4" s="1"/>
  <c r="E753" i="4" s="1"/>
  <c r="E754" i="4" s="1"/>
  <c r="E755" i="4" s="1"/>
  <c r="E756" i="4" s="1"/>
  <c r="E757" i="4" s="1"/>
  <c r="E758" i="4" s="1"/>
  <c r="E759" i="4" s="1"/>
  <c r="E760" i="4" s="1"/>
  <c r="E761" i="4" s="1"/>
  <c r="E762" i="4" s="1"/>
  <c r="E763" i="4" s="1"/>
  <c r="E764" i="4" s="1"/>
  <c r="E765" i="4" s="1"/>
  <c r="E766" i="4" s="1"/>
  <c r="E767" i="4" s="1"/>
  <c r="E768" i="4" s="1"/>
  <c r="E769" i="4" s="1"/>
  <c r="E770" i="4" s="1"/>
  <c r="E771" i="4" s="1"/>
  <c r="E772" i="4" s="1"/>
  <c r="E773" i="4" s="1"/>
  <c r="E774" i="4" s="1"/>
  <c r="E775" i="4" s="1"/>
  <c r="E776" i="4" s="1"/>
  <c r="E777" i="4" s="1"/>
  <c r="E778" i="4" s="1"/>
  <c r="E779" i="4" s="1"/>
  <c r="E780" i="4" s="1"/>
  <c r="E781" i="4" s="1"/>
  <c r="E782" i="4" s="1"/>
  <c r="E783" i="4" s="1"/>
  <c r="E784" i="4" s="1"/>
  <c r="E785" i="4" s="1"/>
  <c r="E786" i="4" s="1"/>
  <c r="E787" i="4" s="1"/>
  <c r="E788" i="4" s="1"/>
  <c r="E789" i="4" s="1"/>
  <c r="E790" i="4" s="1"/>
  <c r="E791" i="4" s="1"/>
  <c r="E792" i="4" s="1"/>
  <c r="E793" i="4" s="1"/>
  <c r="E794" i="4" s="1"/>
  <c r="E795" i="4" s="1"/>
  <c r="E796" i="4" s="1"/>
  <c r="E797" i="4" s="1"/>
  <c r="E798" i="4" s="1"/>
  <c r="E799" i="4" s="1"/>
  <c r="E800" i="4" s="1"/>
  <c r="E801" i="4" s="1"/>
  <c r="E802" i="4" s="1"/>
  <c r="E803" i="4" s="1"/>
  <c r="E804" i="4" s="1"/>
  <c r="E805" i="4" s="1"/>
  <c r="E806" i="4" s="1"/>
  <c r="E807" i="4" s="1"/>
  <c r="E808" i="4" s="1"/>
  <c r="E809" i="4" s="1"/>
  <c r="E810" i="4" s="1"/>
  <c r="E811" i="4" s="1"/>
  <c r="E812" i="4" s="1"/>
  <c r="E813" i="4" s="1"/>
  <c r="E814" i="4" s="1"/>
  <c r="E815" i="4" s="1"/>
  <c r="E816" i="4" s="1"/>
  <c r="E817" i="4" s="1"/>
  <c r="E818" i="4" s="1"/>
  <c r="E819" i="4" s="1"/>
  <c r="E820" i="4" s="1"/>
  <c r="E821" i="4" s="1"/>
  <c r="E822" i="4" s="1"/>
  <c r="E823" i="4" s="1"/>
  <c r="E824" i="4" s="1"/>
  <c r="E825" i="4" s="1"/>
  <c r="E826" i="4" s="1"/>
  <c r="E827" i="4" s="1"/>
  <c r="E828" i="4" s="1"/>
  <c r="E829" i="4" s="1"/>
  <c r="E830" i="4" s="1"/>
  <c r="E831" i="4" s="1"/>
  <c r="E832" i="4" s="1"/>
  <c r="E833" i="4" s="1"/>
  <c r="E834" i="4" s="1"/>
  <c r="E835" i="4" s="1"/>
  <c r="E836" i="4" s="1"/>
  <c r="E837" i="4" s="1"/>
  <c r="E838" i="4" s="1"/>
  <c r="E839" i="4" s="1"/>
  <c r="E840" i="4" s="1"/>
  <c r="E841" i="4" s="1"/>
  <c r="E842" i="4" s="1"/>
  <c r="E843" i="4" s="1"/>
  <c r="E844" i="4" s="1"/>
  <c r="E845" i="4" s="1"/>
  <c r="E846" i="4" s="1"/>
  <c r="E847" i="4" s="1"/>
  <c r="E848" i="4" s="1"/>
  <c r="E849" i="4" s="1"/>
  <c r="E850" i="4" s="1"/>
  <c r="E851" i="4" s="1"/>
  <c r="E852" i="4" s="1"/>
  <c r="E853" i="4" s="1"/>
  <c r="E854" i="4" s="1"/>
  <c r="E855" i="4" s="1"/>
  <c r="E856" i="4" s="1"/>
  <c r="E857" i="4" s="1"/>
  <c r="E858" i="4" s="1"/>
  <c r="E859" i="4" s="1"/>
  <c r="E860" i="4" s="1"/>
  <c r="E861" i="4" s="1"/>
  <c r="E862" i="4" s="1"/>
  <c r="E863" i="4" s="1"/>
  <c r="E864" i="4" s="1"/>
  <c r="E865" i="4" s="1"/>
  <c r="E866" i="4" s="1"/>
  <c r="E867" i="4" s="1"/>
  <c r="E868" i="4" s="1"/>
  <c r="E869" i="4" s="1"/>
  <c r="E870" i="4" s="1"/>
  <c r="E871" i="4" s="1"/>
  <c r="E872" i="4" s="1"/>
  <c r="E873" i="4" s="1"/>
  <c r="E874" i="4" s="1"/>
  <c r="E875" i="4" s="1"/>
  <c r="E876" i="4" s="1"/>
  <c r="E877" i="4" s="1"/>
  <c r="E878" i="4" s="1"/>
  <c r="E879" i="4" s="1"/>
  <c r="E880" i="4" s="1"/>
  <c r="E881" i="4" s="1"/>
  <c r="E882" i="4" s="1"/>
  <c r="E883" i="4" s="1"/>
  <c r="E884" i="4" s="1"/>
  <c r="E885" i="4" s="1"/>
  <c r="E886" i="4" s="1"/>
  <c r="E887" i="4" s="1"/>
  <c r="E888" i="4" s="1"/>
  <c r="E889" i="4" s="1"/>
  <c r="E890" i="4" s="1"/>
  <c r="E891" i="4" s="1"/>
  <c r="E892" i="4" s="1"/>
  <c r="E893" i="4" s="1"/>
  <c r="E894" i="4" s="1"/>
  <c r="E895" i="4" s="1"/>
  <c r="E896" i="4" s="1"/>
  <c r="E897" i="4" s="1"/>
  <c r="E898" i="4" s="1"/>
  <c r="E899" i="4" s="1"/>
  <c r="E900" i="4" s="1"/>
  <c r="E901" i="4" s="1"/>
  <c r="E902" i="4" s="1"/>
  <c r="E903" i="4" s="1"/>
  <c r="E904" i="4" s="1"/>
  <c r="E905" i="4" s="1"/>
  <c r="E906" i="4" s="1"/>
  <c r="E907" i="4" s="1"/>
  <c r="E908" i="4" s="1"/>
  <c r="E909" i="4" s="1"/>
  <c r="E910" i="4" s="1"/>
  <c r="E911" i="4" s="1"/>
  <c r="E912" i="4" s="1"/>
  <c r="E913" i="4" s="1"/>
  <c r="E914" i="4" s="1"/>
  <c r="E915" i="4" s="1"/>
  <c r="E916" i="4" s="1"/>
  <c r="E917" i="4" s="1"/>
  <c r="E918" i="4" s="1"/>
  <c r="E919" i="4" s="1"/>
  <c r="E920" i="4" s="1"/>
  <c r="E921" i="4" s="1"/>
  <c r="E922" i="4" s="1"/>
  <c r="E923" i="4" s="1"/>
  <c r="E924" i="4" s="1"/>
  <c r="E925" i="4" s="1"/>
  <c r="E926" i="4" s="1"/>
  <c r="E927" i="4" s="1"/>
  <c r="E928" i="4" s="1"/>
  <c r="E929" i="4" s="1"/>
  <c r="E930" i="4" s="1"/>
  <c r="E931" i="4" s="1"/>
  <c r="E932" i="4" s="1"/>
  <c r="E933" i="4" s="1"/>
  <c r="E934" i="4" s="1"/>
  <c r="E935" i="4" s="1"/>
  <c r="E936" i="4" s="1"/>
  <c r="E937" i="4" s="1"/>
  <c r="E938" i="4" s="1"/>
  <c r="E939" i="4" s="1"/>
  <c r="E940" i="4" s="1"/>
  <c r="E941" i="4" s="1"/>
  <c r="E942" i="4" s="1"/>
  <c r="E943" i="4" s="1"/>
  <c r="E944" i="4" s="1"/>
  <c r="E945" i="4" s="1"/>
  <c r="E946" i="4" s="1"/>
  <c r="E947" i="4" s="1"/>
  <c r="E948" i="4" s="1"/>
  <c r="E949" i="4" s="1"/>
  <c r="E950" i="4" s="1"/>
  <c r="E951" i="4" s="1"/>
  <c r="E952" i="4" s="1"/>
  <c r="E953" i="4" s="1"/>
  <c r="E954" i="4" s="1"/>
  <c r="E955" i="4" s="1"/>
  <c r="E956" i="4" s="1"/>
  <c r="E957" i="4" s="1"/>
  <c r="E958" i="4" s="1"/>
  <c r="E959" i="4" s="1"/>
  <c r="E960" i="4" s="1"/>
  <c r="E961" i="4" s="1"/>
  <c r="E962" i="4" s="1"/>
  <c r="E963" i="4" s="1"/>
  <c r="E964" i="4" s="1"/>
  <c r="E965" i="4" s="1"/>
  <c r="E966" i="4" s="1"/>
  <c r="E967" i="4" s="1"/>
  <c r="E968" i="4" s="1"/>
  <c r="E969" i="4" s="1"/>
  <c r="E970" i="4" s="1"/>
  <c r="E971" i="4" s="1"/>
  <c r="E972" i="4" s="1"/>
  <c r="E973" i="4" s="1"/>
  <c r="E974" i="4" s="1"/>
  <c r="E975" i="4" s="1"/>
  <c r="E976" i="4" s="1"/>
  <c r="E977" i="4" s="1"/>
  <c r="E978" i="4" s="1"/>
  <c r="E979" i="4" s="1"/>
  <c r="E980" i="4" s="1"/>
  <c r="E981" i="4" s="1"/>
  <c r="E982" i="4" s="1"/>
  <c r="E983" i="4" s="1"/>
  <c r="E984" i="4" s="1"/>
  <c r="E985" i="4" s="1"/>
  <c r="E986" i="4" s="1"/>
  <c r="E987" i="4" s="1"/>
  <c r="E988" i="4" s="1"/>
  <c r="E989" i="4" s="1"/>
  <c r="E990" i="4" s="1"/>
  <c r="E991" i="4" s="1"/>
  <c r="E992" i="4" s="1"/>
  <c r="E993" i="4" s="1"/>
  <c r="E994" i="4" s="1"/>
  <c r="E995" i="4" s="1"/>
  <c r="E996" i="4" s="1"/>
  <c r="E997" i="4" s="1"/>
  <c r="E998" i="4" s="1"/>
  <c r="E999" i="4" s="1"/>
  <c r="E1000" i="4" s="1"/>
  <c r="E1001" i="4" s="1"/>
  <c r="E1002" i="4" s="1"/>
  <c r="E1003" i="4" s="1"/>
  <c r="E1004" i="4" s="1"/>
  <c r="E1005" i="4" s="1"/>
  <c r="E1006" i="4" s="1"/>
  <c r="E1007" i="4" s="1"/>
  <c r="E1008" i="4" s="1"/>
  <c r="E1009" i="4" s="1"/>
  <c r="E1010" i="4" s="1"/>
  <c r="E1011" i="4" s="1"/>
  <c r="E1012" i="4" s="1"/>
  <c r="E1013" i="4" s="1"/>
  <c r="E1014" i="4" s="1"/>
  <c r="E1015" i="4" s="1"/>
  <c r="E1016" i="4" s="1"/>
  <c r="E1017" i="4" s="1"/>
  <c r="E1018" i="4" s="1"/>
  <c r="E1019" i="4" s="1"/>
  <c r="E1020" i="4" s="1"/>
  <c r="E1021" i="4" s="1"/>
  <c r="E1022" i="4" s="1"/>
  <c r="E1023" i="4" s="1"/>
  <c r="E1024" i="4" s="1"/>
  <c r="E1025" i="4" s="1"/>
  <c r="E1026" i="4" s="1"/>
  <c r="E1027" i="4" s="1"/>
  <c r="E1028" i="4" s="1"/>
  <c r="E1029" i="4" s="1"/>
  <c r="E1030" i="4" s="1"/>
  <c r="E1031" i="4" s="1"/>
  <c r="E1032" i="4" s="1"/>
  <c r="E1033" i="4" s="1"/>
  <c r="E1034" i="4" s="1"/>
  <c r="E1035" i="4" s="1"/>
  <c r="E1036" i="4" s="1"/>
  <c r="E1037" i="4" s="1"/>
  <c r="E1038" i="4" s="1"/>
  <c r="E1039" i="4" s="1"/>
  <c r="E1040" i="4" s="1"/>
  <c r="E1041" i="4" s="1"/>
  <c r="E1042" i="4" s="1"/>
  <c r="E1043" i="4" s="1"/>
  <c r="E1044" i="4" s="1"/>
  <c r="E1045" i="4" s="1"/>
  <c r="E1046" i="4" s="1"/>
  <c r="E1047" i="4" s="1"/>
  <c r="E1048" i="4" s="1"/>
  <c r="E1049" i="4" s="1"/>
  <c r="E1050" i="4" s="1"/>
  <c r="E1051" i="4" s="1"/>
  <c r="E1052" i="4" s="1"/>
  <c r="E1053" i="4" s="1"/>
  <c r="E1054" i="4" s="1"/>
  <c r="E1055" i="4" s="1"/>
  <c r="E1056" i="4" s="1"/>
  <c r="E1057" i="4" s="1"/>
  <c r="E1058" i="4" s="1"/>
  <c r="E1059" i="4" s="1"/>
  <c r="E1060" i="4" s="1"/>
  <c r="E1061" i="4" s="1"/>
  <c r="E1062" i="4" s="1"/>
  <c r="E1063" i="4" s="1"/>
  <c r="E1064" i="4" s="1"/>
  <c r="E1065" i="4" s="1"/>
  <c r="E1066" i="4" s="1"/>
  <c r="E1067" i="4" s="1"/>
  <c r="E1068" i="4" s="1"/>
  <c r="E1069" i="4" s="1"/>
  <c r="E1070" i="4" s="1"/>
  <c r="E1071" i="4" s="1"/>
  <c r="E1072" i="4" s="1"/>
  <c r="E1073" i="4" s="1"/>
  <c r="E1074" i="4" s="1"/>
  <c r="E1075" i="4" s="1"/>
  <c r="E1076" i="4" s="1"/>
  <c r="E1077" i="4" s="1"/>
  <c r="E1078" i="4" s="1"/>
  <c r="E1079" i="4" s="1"/>
  <c r="E1080" i="4" s="1"/>
  <c r="E1081" i="4" s="1"/>
  <c r="E1082" i="4" s="1"/>
  <c r="E1083" i="4" s="1"/>
  <c r="E1084" i="4" s="1"/>
  <c r="E1085" i="4" s="1"/>
  <c r="E1086" i="4" s="1"/>
  <c r="E1087" i="4" s="1"/>
  <c r="E1088" i="4" s="1"/>
  <c r="E1089" i="4" s="1"/>
  <c r="E1090" i="4" s="1"/>
  <c r="E1091" i="4" s="1"/>
  <c r="E1092" i="4" s="1"/>
  <c r="E1093" i="4" s="1"/>
  <c r="E1094" i="4" s="1"/>
  <c r="E1095" i="4" s="1"/>
  <c r="E1096" i="4" s="1"/>
  <c r="E1097" i="4" s="1"/>
  <c r="E1098" i="4" s="1"/>
  <c r="E1099" i="4" s="1"/>
  <c r="E1100" i="4" s="1"/>
  <c r="E1101" i="4" s="1"/>
  <c r="E1102" i="4" s="1"/>
  <c r="E1103" i="4" s="1"/>
  <c r="E1104" i="4" s="1"/>
  <c r="E1105" i="4" s="1"/>
  <c r="E1106" i="4" s="1"/>
  <c r="E1107" i="4" s="1"/>
  <c r="E1108" i="4" s="1"/>
  <c r="E1109" i="4" s="1"/>
  <c r="E1110" i="4" s="1"/>
  <c r="E1111" i="4" s="1"/>
  <c r="E1112" i="4" s="1"/>
  <c r="E1113" i="4" s="1"/>
  <c r="E1114" i="4" s="1"/>
  <c r="E1115" i="4" s="1"/>
  <c r="E1116" i="4" s="1"/>
  <c r="E1117" i="4" s="1"/>
  <c r="E1118" i="4" s="1"/>
  <c r="E1119" i="4" s="1"/>
  <c r="E1120" i="4" s="1"/>
  <c r="E1121" i="4" s="1"/>
  <c r="E1122" i="4" s="1"/>
  <c r="E1123" i="4" s="1"/>
  <c r="E1124" i="4" s="1"/>
  <c r="E1125" i="4" s="1"/>
  <c r="E1126" i="4" s="1"/>
  <c r="E1127" i="4" s="1"/>
  <c r="E1128" i="4" s="1"/>
  <c r="E1129" i="4" s="1"/>
  <c r="E1130" i="4" s="1"/>
  <c r="E1131" i="4" s="1"/>
  <c r="E1132" i="4" s="1"/>
  <c r="E1133" i="4" s="1"/>
  <c r="E1134" i="4" s="1"/>
  <c r="E1135" i="4" s="1"/>
  <c r="E1136" i="4" s="1"/>
  <c r="E1137" i="4" s="1"/>
  <c r="E1138" i="4" s="1"/>
  <c r="E1139" i="4" s="1"/>
  <c r="E1140" i="4" s="1"/>
  <c r="E1141" i="4" s="1"/>
  <c r="E1142" i="4" s="1"/>
  <c r="E1143" i="4" s="1"/>
  <c r="E1144" i="4" s="1"/>
  <c r="E1145" i="4" s="1"/>
  <c r="E1146" i="4" s="1"/>
  <c r="E1147" i="4" s="1"/>
  <c r="E1148" i="4" s="1"/>
  <c r="E1149" i="4" s="1"/>
  <c r="E1150" i="4" s="1"/>
  <c r="E1151" i="4" s="1"/>
  <c r="E1152" i="4" s="1"/>
  <c r="E1153" i="4" s="1"/>
  <c r="E1154" i="4" s="1"/>
  <c r="E1155" i="4" s="1"/>
  <c r="E1156" i="4" s="1"/>
  <c r="E1157" i="4" s="1"/>
  <c r="E1158" i="4" s="1"/>
  <c r="E1159" i="4" s="1"/>
  <c r="E1160" i="4" s="1"/>
  <c r="E1161" i="4" s="1"/>
  <c r="E1162" i="4" s="1"/>
  <c r="E1163" i="4" s="1"/>
  <c r="E1164" i="4" s="1"/>
  <c r="E1165" i="4" s="1"/>
  <c r="E1166" i="4" s="1"/>
  <c r="E1167" i="4" s="1"/>
  <c r="E1168" i="4" s="1"/>
  <c r="E1169" i="4" s="1"/>
  <c r="E1170" i="4" s="1"/>
  <c r="E1171" i="4" s="1"/>
  <c r="E1172" i="4" s="1"/>
  <c r="E1173" i="4" s="1"/>
  <c r="E1174" i="4" s="1"/>
  <c r="E1175" i="4" s="1"/>
  <c r="E1176" i="4" s="1"/>
  <c r="E1177" i="4" s="1"/>
  <c r="E1178" i="4" s="1"/>
  <c r="E1179" i="4" s="1"/>
  <c r="E1180" i="4" s="1"/>
  <c r="E1181" i="4" s="1"/>
  <c r="E1182" i="4" s="1"/>
  <c r="E1183" i="4" s="1"/>
  <c r="E1184" i="4" s="1"/>
  <c r="E1185" i="4" s="1"/>
  <c r="E1186" i="4" s="1"/>
  <c r="E1187" i="4" s="1"/>
  <c r="E1188" i="4" s="1"/>
  <c r="E1189" i="4" s="1"/>
  <c r="E1190" i="4" s="1"/>
  <c r="E1191" i="4" s="1"/>
  <c r="E1192" i="4" s="1"/>
  <c r="E1193" i="4" s="1"/>
  <c r="E1194" i="4" s="1"/>
  <c r="E1195" i="4" s="1"/>
  <c r="E1196" i="4" s="1"/>
  <c r="E1197" i="4" s="1"/>
  <c r="E1198" i="4" s="1"/>
  <c r="E1199" i="4" s="1"/>
  <c r="E1200" i="4" s="1"/>
  <c r="E1201" i="4" s="1"/>
  <c r="E1202" i="4" s="1"/>
  <c r="E1203" i="4" s="1"/>
  <c r="E1204" i="4" s="1"/>
  <c r="E1205" i="4" s="1"/>
  <c r="E1206" i="4" s="1"/>
  <c r="E1207" i="4" s="1"/>
  <c r="E1208" i="4" s="1"/>
  <c r="E1209" i="4" s="1"/>
  <c r="E1210" i="4" s="1"/>
  <c r="E1211" i="4" s="1"/>
  <c r="E1212" i="4" s="1"/>
  <c r="E1213" i="4" s="1"/>
  <c r="E1214" i="4" s="1"/>
  <c r="E1215" i="4" s="1"/>
  <c r="E1216" i="4" s="1"/>
  <c r="E1217" i="4" s="1"/>
  <c r="E1218" i="4" s="1"/>
  <c r="E1219" i="4" s="1"/>
  <c r="E1220" i="4" s="1"/>
  <c r="E1221" i="4" s="1"/>
  <c r="E1222" i="4" s="1"/>
  <c r="E1223" i="4" s="1"/>
  <c r="E1224" i="4" s="1"/>
  <c r="E1225" i="4" s="1"/>
  <c r="E1226" i="4" s="1"/>
  <c r="E1227" i="4" s="1"/>
  <c r="E1228" i="4" s="1"/>
  <c r="E1229" i="4" s="1"/>
  <c r="E1230" i="4" s="1"/>
  <c r="E1231" i="4" s="1"/>
  <c r="E1232" i="4" s="1"/>
  <c r="E1233" i="4" s="1"/>
  <c r="E1234" i="4" s="1"/>
  <c r="E1235" i="4" s="1"/>
  <c r="E1236" i="4" s="1"/>
  <c r="E1237" i="4" s="1"/>
  <c r="E1238" i="4" s="1"/>
  <c r="E1239" i="4" s="1"/>
  <c r="E1240" i="4" s="1"/>
  <c r="E1241" i="4" s="1"/>
  <c r="E1242" i="4" s="1"/>
  <c r="E1243" i="4" s="1"/>
  <c r="E1244" i="4" s="1"/>
  <c r="E1245" i="4" s="1"/>
  <c r="E1246" i="4" s="1"/>
  <c r="E1247" i="4" s="1"/>
  <c r="E1248" i="4" s="1"/>
  <c r="E1249" i="4" s="1"/>
  <c r="E1250" i="4" s="1"/>
  <c r="E1251" i="4" s="1"/>
  <c r="E1252" i="4" s="1"/>
  <c r="E1253" i="4" s="1"/>
  <c r="E1254" i="4" s="1"/>
  <c r="E1255" i="4" s="1"/>
  <c r="E1256" i="4" s="1"/>
  <c r="E1257" i="4" s="1"/>
  <c r="E1258" i="4" s="1"/>
  <c r="E1259" i="4" s="1"/>
  <c r="E1260" i="4" s="1"/>
  <c r="E1261" i="4" s="1"/>
  <c r="E1262" i="4" s="1"/>
  <c r="E1263" i="4" s="1"/>
  <c r="E1264" i="4" s="1"/>
  <c r="E1265" i="4" s="1"/>
  <c r="E1266" i="4" s="1"/>
  <c r="E1267" i="4" s="1"/>
  <c r="E1268" i="4" s="1"/>
  <c r="E1269" i="4" s="1"/>
  <c r="E1270" i="4" s="1"/>
  <c r="E1271" i="4" s="1"/>
  <c r="E1272" i="4" s="1"/>
  <c r="E1273" i="4" s="1"/>
  <c r="E1274" i="4" s="1"/>
  <c r="E1275" i="4" s="1"/>
  <c r="E1276" i="4" s="1"/>
  <c r="E1277" i="4" s="1"/>
  <c r="E1278" i="4" s="1"/>
  <c r="E1279" i="4" s="1"/>
  <c r="E1280" i="4" s="1"/>
  <c r="E1281" i="4" s="1"/>
  <c r="E1282" i="4" s="1"/>
  <c r="E1283" i="4" s="1"/>
  <c r="E1284" i="4" s="1"/>
  <c r="E1285" i="4" s="1"/>
  <c r="E1286" i="4" s="1"/>
  <c r="E1287" i="4" s="1"/>
  <c r="E1288" i="4" s="1"/>
  <c r="E1289" i="4" s="1"/>
  <c r="E1290" i="4" s="1"/>
  <c r="E1291" i="4" s="1"/>
  <c r="E1292" i="4" s="1"/>
  <c r="E1293" i="4" s="1"/>
  <c r="E1294" i="4" s="1"/>
  <c r="E1295" i="4" s="1"/>
  <c r="E1296" i="4" s="1"/>
  <c r="E1297" i="4" s="1"/>
  <c r="E1298" i="4" s="1"/>
  <c r="E1299" i="4" s="1"/>
  <c r="E1300" i="4" s="1"/>
  <c r="E1301" i="4" s="1"/>
  <c r="E1302" i="4" s="1"/>
  <c r="E1303" i="4" s="1"/>
  <c r="E1304" i="4" s="1"/>
  <c r="E1305" i="4" s="1"/>
  <c r="E1306" i="4" s="1"/>
  <c r="E1307" i="4" s="1"/>
  <c r="E1308" i="4" s="1"/>
  <c r="E1309" i="4" s="1"/>
  <c r="E1310" i="4" s="1"/>
  <c r="E1311" i="4" s="1"/>
  <c r="E1312" i="4" s="1"/>
  <c r="E1313" i="4" s="1"/>
  <c r="E1314" i="4" s="1"/>
  <c r="E1315" i="4" s="1"/>
  <c r="E1316" i="4" s="1"/>
  <c r="E1317" i="4" s="1"/>
  <c r="E1318" i="4" s="1"/>
  <c r="E1319" i="4" s="1"/>
  <c r="E1320" i="4" s="1"/>
  <c r="E1321" i="4" s="1"/>
  <c r="E1322" i="4" s="1"/>
  <c r="E1323" i="4" s="1"/>
  <c r="E1324" i="4" s="1"/>
  <c r="E1325" i="4" s="1"/>
  <c r="E1326" i="4" s="1"/>
  <c r="E1327" i="4" s="1"/>
  <c r="E1328" i="4" s="1"/>
  <c r="E1329" i="4" s="1"/>
  <c r="E1330" i="4" s="1"/>
  <c r="E1331" i="4" s="1"/>
  <c r="E1332" i="4" s="1"/>
  <c r="E1333" i="4" s="1"/>
  <c r="E1334" i="4" s="1"/>
  <c r="E1335" i="4" s="1"/>
  <c r="E1336" i="4" s="1"/>
  <c r="E1337" i="4" s="1"/>
  <c r="E1338" i="4" s="1"/>
  <c r="E1339" i="4" s="1"/>
  <c r="E1340" i="4" s="1"/>
  <c r="E1341" i="4" s="1"/>
  <c r="E1342" i="4" s="1"/>
  <c r="E1343" i="4" s="1"/>
  <c r="E1344" i="4" s="1"/>
  <c r="E1345" i="4" s="1"/>
  <c r="E1346" i="4" s="1"/>
  <c r="E1347" i="4" s="1"/>
  <c r="E1348" i="4" s="1"/>
  <c r="E1349" i="4" s="1"/>
  <c r="E1350" i="4" s="1"/>
  <c r="E1351" i="4" s="1"/>
  <c r="E1352" i="4" s="1"/>
  <c r="E1353" i="4" s="1"/>
  <c r="E1354" i="4" s="1"/>
  <c r="E1355" i="4" s="1"/>
  <c r="E1356" i="4" s="1"/>
  <c r="E1357" i="4" s="1"/>
  <c r="E1358" i="4" s="1"/>
  <c r="E1359" i="4" s="1"/>
  <c r="E1360" i="4" s="1"/>
  <c r="E1361" i="4" s="1"/>
  <c r="E1362" i="4" s="1"/>
  <c r="E1363" i="4" s="1"/>
  <c r="E1364" i="4" s="1"/>
  <c r="E1365" i="4" s="1"/>
  <c r="E1366" i="4" s="1"/>
  <c r="E1367" i="4" s="1"/>
  <c r="E1368" i="4" s="1"/>
  <c r="E1369" i="4" s="1"/>
  <c r="E1370" i="4" s="1"/>
  <c r="E1371" i="4" s="1"/>
  <c r="E1372" i="4" s="1"/>
  <c r="E1373" i="4" s="1"/>
  <c r="E1374" i="4" s="1"/>
  <c r="E1375" i="4" s="1"/>
  <c r="E1376" i="4" s="1"/>
  <c r="E1377" i="4" s="1"/>
  <c r="E1378" i="4" s="1"/>
  <c r="E1379" i="4" s="1"/>
  <c r="E1380" i="4" s="1"/>
  <c r="E1381" i="4" s="1"/>
  <c r="E1382" i="4" s="1"/>
  <c r="E1383" i="4" s="1"/>
  <c r="E1384" i="4" s="1"/>
  <c r="E1385" i="4" s="1"/>
  <c r="E1386" i="4" s="1"/>
  <c r="E1387" i="4" s="1"/>
  <c r="E1388" i="4" s="1"/>
  <c r="E1389" i="4" s="1"/>
  <c r="E1390" i="4" s="1"/>
  <c r="E1391" i="4" s="1"/>
  <c r="E1392" i="4" s="1"/>
  <c r="E1393" i="4" s="1"/>
  <c r="E1394" i="4" s="1"/>
  <c r="E1395" i="4" s="1"/>
  <c r="E1396" i="4" s="1"/>
  <c r="E1397" i="4" s="1"/>
  <c r="E1398" i="4" s="1"/>
  <c r="E1399" i="4" s="1"/>
  <c r="E1400" i="4" s="1"/>
  <c r="E1401" i="4" s="1"/>
  <c r="E1402" i="4" s="1"/>
  <c r="E1403" i="4" s="1"/>
  <c r="E1404" i="4" s="1"/>
  <c r="E1405" i="4" s="1"/>
  <c r="E1406" i="4" s="1"/>
  <c r="E1407" i="4" s="1"/>
  <c r="E1408" i="4" s="1"/>
  <c r="E1409" i="4" s="1"/>
  <c r="E1410" i="4" s="1"/>
  <c r="E1411" i="4" s="1"/>
  <c r="E1412" i="4" s="1"/>
  <c r="E1413" i="4" s="1"/>
  <c r="E1414" i="4" s="1"/>
  <c r="E1415" i="4" s="1"/>
  <c r="E1416" i="4" s="1"/>
  <c r="E1417" i="4" s="1"/>
  <c r="E1418" i="4" s="1"/>
  <c r="E1419" i="4" s="1"/>
  <c r="E1420" i="4" s="1"/>
  <c r="E1421" i="4" s="1"/>
  <c r="E1422" i="4" s="1"/>
  <c r="E1423" i="4" s="1"/>
  <c r="E1424" i="4" s="1"/>
  <c r="E1425" i="4" s="1"/>
  <c r="E1426" i="4" s="1"/>
  <c r="E1427" i="4" s="1"/>
  <c r="E1428" i="4" s="1"/>
  <c r="E1429" i="4" s="1"/>
  <c r="E1430" i="4" s="1"/>
  <c r="E1431" i="4" s="1"/>
  <c r="E1432" i="4" s="1"/>
  <c r="E1433" i="4" s="1"/>
  <c r="E1434" i="4" s="1"/>
  <c r="E1435" i="4" s="1"/>
  <c r="E1436" i="4" s="1"/>
  <c r="E1437" i="4" s="1"/>
  <c r="E1438" i="4" s="1"/>
  <c r="E1439" i="4" s="1"/>
  <c r="E1440" i="4" s="1"/>
  <c r="E1441" i="4" s="1"/>
  <c r="E1442" i="4" s="1"/>
  <c r="E1443" i="4" s="1"/>
  <c r="E1444" i="4" s="1"/>
  <c r="E1445" i="4" s="1"/>
  <c r="E1446" i="4" s="1"/>
  <c r="E1447" i="4" s="1"/>
  <c r="E1448" i="4" s="1"/>
  <c r="E1449" i="4" s="1"/>
  <c r="E1450" i="4" s="1"/>
  <c r="E1451" i="4" s="1"/>
  <c r="E1452" i="4" s="1"/>
  <c r="E1453" i="4" s="1"/>
  <c r="E1454" i="4" s="1"/>
  <c r="E1455" i="4" s="1"/>
  <c r="E1456" i="4" s="1"/>
  <c r="E1457" i="4" s="1"/>
  <c r="E1458" i="4" s="1"/>
  <c r="E1459" i="4" s="1"/>
  <c r="E1460" i="4" s="1"/>
  <c r="E1461" i="4" s="1"/>
  <c r="E1462" i="4" s="1"/>
  <c r="E1463" i="4" s="1"/>
  <c r="E1464" i="4" s="1"/>
  <c r="E1465" i="4" s="1"/>
  <c r="E1466" i="4" s="1"/>
  <c r="E1467" i="4" s="1"/>
  <c r="E1468" i="4" s="1"/>
  <c r="E1469" i="4" s="1"/>
  <c r="E1470" i="4" s="1"/>
  <c r="E1471" i="4" s="1"/>
  <c r="E1472" i="4" s="1"/>
  <c r="E1473" i="4" s="1"/>
  <c r="E1474" i="4" s="1"/>
  <c r="E1475" i="4" s="1"/>
  <c r="E1476" i="4" s="1"/>
  <c r="E1477" i="4" s="1"/>
  <c r="E1478" i="4" s="1"/>
  <c r="E1479" i="4" s="1"/>
  <c r="E1480" i="4" s="1"/>
  <c r="E1481" i="4" s="1"/>
  <c r="E1482" i="4" s="1"/>
  <c r="E1483" i="4" s="1"/>
  <c r="E1484" i="4" s="1"/>
  <c r="E1485" i="4" s="1"/>
  <c r="E1486" i="4" s="1"/>
  <c r="E1487" i="4" s="1"/>
  <c r="E1488" i="4" s="1"/>
  <c r="E1489" i="4" s="1"/>
  <c r="E1490" i="4" s="1"/>
  <c r="E1491" i="4" s="1"/>
  <c r="E1492" i="4" s="1"/>
  <c r="E1493" i="4" s="1"/>
  <c r="E1494" i="4" s="1"/>
  <c r="E1495" i="4" s="1"/>
  <c r="E1496" i="4" s="1"/>
  <c r="E1497" i="4" s="1"/>
  <c r="E1498" i="4" s="1"/>
  <c r="E1499" i="4" s="1"/>
  <c r="E1500" i="4" s="1"/>
  <c r="E1501" i="4" s="1"/>
  <c r="E1502" i="4" s="1"/>
  <c r="E1503" i="4" s="1"/>
  <c r="E1504" i="4" s="1"/>
  <c r="E1505" i="4" s="1"/>
  <c r="E1506" i="4" s="1"/>
  <c r="E1507" i="4" s="1"/>
  <c r="E1508" i="4" s="1"/>
  <c r="E1509" i="4" s="1"/>
  <c r="E1510" i="4" s="1"/>
  <c r="E1511" i="4" s="1"/>
  <c r="E1512" i="4" s="1"/>
  <c r="E1513" i="4" s="1"/>
  <c r="E1514" i="4" s="1"/>
  <c r="E1515" i="4" s="1"/>
  <c r="E1516" i="4" s="1"/>
  <c r="E1517" i="4" s="1"/>
  <c r="E1518" i="4" s="1"/>
  <c r="E1519" i="4" s="1"/>
  <c r="E1520" i="4" s="1"/>
  <c r="E1521" i="4" s="1"/>
  <c r="E1522" i="4" s="1"/>
  <c r="E1523" i="4" s="1"/>
  <c r="E1524" i="4" s="1"/>
  <c r="E1525" i="4" s="1"/>
  <c r="E1526" i="4" s="1"/>
  <c r="E1527" i="4" s="1"/>
  <c r="E1528" i="4" s="1"/>
  <c r="E1529" i="4" s="1"/>
  <c r="E1530" i="4" s="1"/>
  <c r="E1531" i="4" s="1"/>
  <c r="E1532" i="4" s="1"/>
  <c r="E1533" i="4" s="1"/>
  <c r="E1534" i="4" s="1"/>
  <c r="E1535" i="4" s="1"/>
  <c r="E1536" i="4" s="1"/>
  <c r="E1537" i="4" s="1"/>
  <c r="E1538" i="4" s="1"/>
  <c r="E1539" i="4" s="1"/>
  <c r="E1540" i="4" s="1"/>
  <c r="E1541" i="4" s="1"/>
  <c r="E1542" i="4" s="1"/>
  <c r="E1543" i="4" s="1"/>
  <c r="E1544" i="4" s="1"/>
  <c r="E1545" i="4" s="1"/>
  <c r="E1546" i="4" s="1"/>
  <c r="E1547" i="4" s="1"/>
  <c r="E1548" i="4" s="1"/>
  <c r="E1549" i="4" s="1"/>
  <c r="E1550" i="4" s="1"/>
  <c r="E1551" i="4" s="1"/>
  <c r="E1552" i="4" s="1"/>
  <c r="E1553" i="4" s="1"/>
  <c r="E1554" i="4" s="1"/>
  <c r="E1555" i="4" s="1"/>
  <c r="E1556" i="4" s="1"/>
  <c r="E1557" i="4" s="1"/>
  <c r="E1558" i="4" s="1"/>
  <c r="E1559" i="4" s="1"/>
  <c r="E1560" i="4" s="1"/>
  <c r="E1561" i="4" s="1"/>
  <c r="E1562" i="4" s="1"/>
  <c r="E1563" i="4" s="1"/>
  <c r="E1564" i="4" s="1"/>
  <c r="E1565" i="4" s="1"/>
  <c r="E1566" i="4" s="1"/>
  <c r="E1567" i="4" s="1"/>
  <c r="E1568" i="4" s="1"/>
  <c r="E1569" i="4" s="1"/>
  <c r="E1570" i="4" s="1"/>
  <c r="E1571" i="4" s="1"/>
  <c r="E1572" i="4" s="1"/>
  <c r="E1573" i="4" s="1"/>
  <c r="E1574" i="4" s="1"/>
  <c r="E1575" i="4" s="1"/>
  <c r="E1576" i="4" s="1"/>
  <c r="E1577" i="4" s="1"/>
  <c r="E1578" i="4" s="1"/>
  <c r="E1579" i="4" s="1"/>
  <c r="E1580" i="4" s="1"/>
  <c r="E1581" i="4" s="1"/>
  <c r="E1582" i="4" s="1"/>
  <c r="E1583" i="4" s="1"/>
  <c r="E1584" i="4" s="1"/>
  <c r="E1585" i="4" s="1"/>
  <c r="E1586" i="4" s="1"/>
  <c r="E1587" i="4" s="1"/>
  <c r="E1588" i="4" s="1"/>
  <c r="E1589" i="4" s="1"/>
  <c r="E1590" i="4" s="1"/>
  <c r="E1591" i="4" s="1"/>
  <c r="E1592" i="4" s="1"/>
  <c r="E1593" i="4" s="1"/>
  <c r="E1594" i="4" s="1"/>
  <c r="E1595" i="4" s="1"/>
  <c r="E1596" i="4" s="1"/>
  <c r="E1597" i="4" s="1"/>
  <c r="E1598" i="4" s="1"/>
  <c r="E1599" i="4" s="1"/>
  <c r="E1600" i="4" s="1"/>
  <c r="E1601" i="4" s="1"/>
  <c r="E1602" i="4" s="1"/>
  <c r="E1603" i="4" s="1"/>
  <c r="E1604" i="4" s="1"/>
  <c r="E1605" i="4" s="1"/>
  <c r="E1606" i="4" s="1"/>
  <c r="E1607" i="4" s="1"/>
  <c r="E1608" i="4" s="1"/>
  <c r="E1609" i="4" s="1"/>
  <c r="E1610" i="4" s="1"/>
  <c r="E1611" i="4" s="1"/>
  <c r="E1612" i="4" s="1"/>
  <c r="E1613" i="4" s="1"/>
  <c r="E1614" i="4" s="1"/>
  <c r="E1615" i="4" s="1"/>
  <c r="E1616" i="4" s="1"/>
  <c r="E1617" i="4" s="1"/>
  <c r="E1618" i="4" s="1"/>
  <c r="E1619" i="4" s="1"/>
  <c r="E1620" i="4" s="1"/>
  <c r="E1621" i="4" s="1"/>
  <c r="E1622" i="4" s="1"/>
  <c r="E1623" i="4" s="1"/>
  <c r="E1624" i="4" s="1"/>
  <c r="E1625" i="4" s="1"/>
  <c r="E1626" i="4" s="1"/>
  <c r="E1627" i="4" s="1"/>
  <c r="E1628" i="4" s="1"/>
  <c r="E1629" i="4" s="1"/>
  <c r="E1630" i="4" s="1"/>
  <c r="E1631" i="4" s="1"/>
  <c r="E1632" i="4" s="1"/>
  <c r="E1633" i="4" s="1"/>
  <c r="E1634" i="4" s="1"/>
  <c r="E1635" i="4" s="1"/>
  <c r="E1636" i="4" s="1"/>
  <c r="E1637" i="4" s="1"/>
  <c r="E1638" i="4" s="1"/>
  <c r="E1639" i="4" s="1"/>
  <c r="E1640" i="4" s="1"/>
  <c r="E1641" i="4" s="1"/>
  <c r="E1642" i="4" s="1"/>
  <c r="E1643" i="4" s="1"/>
  <c r="E1644" i="4" s="1"/>
  <c r="E1645" i="4" s="1"/>
  <c r="E1646" i="4" s="1"/>
  <c r="E1647" i="4" s="1"/>
  <c r="E1648" i="4" s="1"/>
  <c r="E1649" i="4" s="1"/>
  <c r="E1650" i="4" s="1"/>
  <c r="E1651" i="4" s="1"/>
  <c r="E1652" i="4" s="1"/>
  <c r="E1653" i="4" s="1"/>
  <c r="E1654" i="4" s="1"/>
  <c r="E1655" i="4" s="1"/>
  <c r="E1656" i="4" s="1"/>
  <c r="E1657" i="4" s="1"/>
  <c r="E1658" i="4" s="1"/>
  <c r="E1659" i="4" s="1"/>
  <c r="E1660" i="4" s="1"/>
  <c r="E1661" i="4" s="1"/>
  <c r="E1662" i="4" s="1"/>
  <c r="E1663" i="4" s="1"/>
  <c r="E1664" i="4" s="1"/>
  <c r="E1665" i="4" s="1"/>
  <c r="E1666" i="4" s="1"/>
  <c r="E1667" i="4" s="1"/>
  <c r="E1668" i="4" s="1"/>
  <c r="E1669" i="4" s="1"/>
  <c r="E1670" i="4" s="1"/>
  <c r="E1671" i="4" s="1"/>
  <c r="E1672" i="4" s="1"/>
  <c r="E1673" i="4" s="1"/>
  <c r="E1674" i="4" s="1"/>
  <c r="E1675" i="4" s="1"/>
  <c r="E1676" i="4" s="1"/>
  <c r="E1677" i="4" s="1"/>
  <c r="E1678" i="4" s="1"/>
  <c r="E1679" i="4" s="1"/>
  <c r="E1680" i="4" s="1"/>
  <c r="E1681" i="4" s="1"/>
  <c r="E1682" i="4" s="1"/>
  <c r="E1683" i="4" s="1"/>
  <c r="E1684" i="4" s="1"/>
  <c r="E1685" i="4" s="1"/>
  <c r="E1686" i="4" s="1"/>
  <c r="E1687" i="4" s="1"/>
  <c r="E1688" i="4" s="1"/>
  <c r="E1689" i="4" s="1"/>
  <c r="E1690" i="4" s="1"/>
  <c r="E1691" i="4" s="1"/>
  <c r="E1692" i="4" s="1"/>
  <c r="E1693" i="4" s="1"/>
  <c r="E1694" i="4" s="1"/>
  <c r="E1695" i="4" s="1"/>
  <c r="E1696" i="4" s="1"/>
  <c r="E1697" i="4" s="1"/>
  <c r="E1698" i="4" s="1"/>
  <c r="E1699" i="4" s="1"/>
  <c r="E1700" i="4" s="1"/>
  <c r="E1701" i="4" s="1"/>
  <c r="E1702" i="4" s="1"/>
  <c r="E1703" i="4" s="1"/>
  <c r="E1704" i="4" s="1"/>
  <c r="E1705" i="4" s="1"/>
  <c r="E1706" i="4" s="1"/>
  <c r="E1707" i="4" s="1"/>
  <c r="E1708" i="4" s="1"/>
  <c r="E1709" i="4" s="1"/>
  <c r="E1710" i="4" s="1"/>
  <c r="E1711" i="4" s="1"/>
  <c r="E1712" i="4" s="1"/>
  <c r="E1713" i="4" s="1"/>
  <c r="E1714" i="4" s="1"/>
  <c r="E1715" i="4" s="1"/>
  <c r="E1716" i="4" s="1"/>
  <c r="E1717" i="4" s="1"/>
  <c r="E1718" i="4" s="1"/>
  <c r="E1719" i="4" s="1"/>
  <c r="E1720" i="4" s="1"/>
  <c r="E1721" i="4" s="1"/>
  <c r="E1722" i="4" s="1"/>
  <c r="E1723" i="4" s="1"/>
  <c r="E1724" i="4" s="1"/>
  <c r="E1725" i="4" s="1"/>
  <c r="E1726" i="4" s="1"/>
  <c r="E1727" i="4" s="1"/>
  <c r="E1728" i="4" s="1"/>
  <c r="E1729" i="4" s="1"/>
  <c r="E1730" i="4" s="1"/>
  <c r="E1731" i="4" s="1"/>
  <c r="E1732" i="4" s="1"/>
  <c r="E1733" i="4" s="1"/>
  <c r="E1734" i="4" s="1"/>
  <c r="E1735" i="4" s="1"/>
  <c r="E1736" i="4" s="1"/>
  <c r="E1737" i="4" s="1"/>
  <c r="E1738" i="4" s="1"/>
  <c r="E1739" i="4" s="1"/>
  <c r="E1740" i="4" s="1"/>
  <c r="E1741" i="4" s="1"/>
  <c r="E1742" i="4" s="1"/>
  <c r="E1743" i="4" s="1"/>
  <c r="E1744" i="4" s="1"/>
  <c r="E1745" i="4" s="1"/>
  <c r="E1746" i="4" s="1"/>
  <c r="E1747" i="4" s="1"/>
  <c r="E1748" i="4" s="1"/>
  <c r="E1749" i="4" s="1"/>
  <c r="E1750" i="4" s="1"/>
  <c r="E1751" i="4" s="1"/>
  <c r="E1752" i="4" s="1"/>
  <c r="E1753" i="4" s="1"/>
  <c r="E1754" i="4" s="1"/>
  <c r="E1755" i="4" s="1"/>
  <c r="E1756" i="4" s="1"/>
  <c r="E1757" i="4" s="1"/>
  <c r="E1758" i="4" s="1"/>
  <c r="E1759" i="4" s="1"/>
  <c r="E1760" i="4" s="1"/>
  <c r="E1761" i="4" s="1"/>
  <c r="E1762" i="4" s="1"/>
  <c r="E1763" i="4" s="1"/>
  <c r="E1764" i="4" s="1"/>
  <c r="E1765" i="4" s="1"/>
  <c r="E1766" i="4" s="1"/>
  <c r="E1767" i="4" s="1"/>
  <c r="E1768" i="4" s="1"/>
  <c r="E1769" i="4" s="1"/>
  <c r="E1770" i="4" s="1"/>
  <c r="E1771" i="4" s="1"/>
  <c r="E1772" i="4" s="1"/>
  <c r="E1773" i="4" s="1"/>
  <c r="E1774" i="4" s="1"/>
  <c r="E1775" i="4" s="1"/>
  <c r="E1776" i="4" s="1"/>
  <c r="E1777" i="4" s="1"/>
  <c r="E1778" i="4" s="1"/>
  <c r="E1779" i="4" s="1"/>
  <c r="E1780" i="4" s="1"/>
  <c r="E1781" i="4" s="1"/>
  <c r="E1782" i="4" s="1"/>
  <c r="E1783" i="4" s="1"/>
  <c r="E1784" i="4" s="1"/>
  <c r="E1785" i="4" s="1"/>
  <c r="E1786" i="4" s="1"/>
  <c r="E1787" i="4" s="1"/>
  <c r="E1788" i="4" s="1"/>
  <c r="E1789" i="4" s="1"/>
  <c r="E1790" i="4" s="1"/>
  <c r="E1791" i="4" s="1"/>
  <c r="E1792" i="4" s="1"/>
  <c r="E1793" i="4" s="1"/>
  <c r="E1794" i="4" s="1"/>
  <c r="E1795" i="4" s="1"/>
  <c r="E1796" i="4" s="1"/>
  <c r="E1797" i="4" s="1"/>
  <c r="E1798" i="4" s="1"/>
  <c r="E1799" i="4" s="1"/>
  <c r="E1800" i="4" s="1"/>
  <c r="E1801" i="4" s="1"/>
  <c r="E1802" i="4" s="1"/>
  <c r="E1803" i="4" s="1"/>
  <c r="E1804" i="4" s="1"/>
  <c r="E1805" i="4" s="1"/>
  <c r="E1806" i="4" s="1"/>
  <c r="E1807" i="4" s="1"/>
  <c r="E1808" i="4" s="1"/>
  <c r="E1809" i="4" s="1"/>
  <c r="E1810" i="4" s="1"/>
  <c r="E1811" i="4" s="1"/>
  <c r="E1812" i="4" s="1"/>
  <c r="E1813" i="4" s="1"/>
  <c r="E1814" i="4" s="1"/>
  <c r="E1815" i="4" s="1"/>
  <c r="E1816" i="4" s="1"/>
  <c r="E1817" i="4" s="1"/>
  <c r="E1818" i="4" s="1"/>
  <c r="E1819" i="4" s="1"/>
  <c r="E1820" i="4" s="1"/>
  <c r="E1821" i="4" s="1"/>
  <c r="E1822" i="4" s="1"/>
  <c r="E1823" i="4" s="1"/>
  <c r="E1824" i="4" s="1"/>
  <c r="E1825" i="4" s="1"/>
  <c r="E1826" i="4" s="1"/>
  <c r="E1827" i="4" s="1"/>
  <c r="E1828" i="4" s="1"/>
  <c r="E1829" i="4" s="1"/>
  <c r="E1830" i="4" s="1"/>
  <c r="E1831" i="4" s="1"/>
  <c r="E1832" i="4" s="1"/>
  <c r="E1833" i="4" s="1"/>
  <c r="E1834" i="4" s="1"/>
  <c r="E1835" i="4" s="1"/>
  <c r="E1836" i="4" s="1"/>
  <c r="E1837" i="4" s="1"/>
  <c r="E1838" i="4" s="1"/>
  <c r="E1839" i="4" s="1"/>
  <c r="E1840" i="4" s="1"/>
  <c r="E1841" i="4" s="1"/>
  <c r="E1842" i="4" s="1"/>
  <c r="E1843" i="4" s="1"/>
  <c r="E1844" i="4" s="1"/>
  <c r="E1845" i="4" s="1"/>
  <c r="E1846" i="4" s="1"/>
  <c r="E1847" i="4" s="1"/>
  <c r="E1848" i="4" s="1"/>
  <c r="E1849" i="4" s="1"/>
  <c r="E1850" i="4" s="1"/>
  <c r="E1851" i="4" s="1"/>
  <c r="E1852" i="4" s="1"/>
  <c r="E1853" i="4" s="1"/>
  <c r="E1854" i="4" s="1"/>
  <c r="E1855" i="4" s="1"/>
  <c r="E1856" i="4" s="1"/>
  <c r="E1857" i="4" s="1"/>
  <c r="E1858" i="4" s="1"/>
  <c r="E1859" i="4" s="1"/>
  <c r="E1860" i="4" s="1"/>
  <c r="E1861" i="4" s="1"/>
  <c r="E1862" i="4" s="1"/>
  <c r="E1863" i="4" s="1"/>
  <c r="E1864" i="4" s="1"/>
  <c r="E1865" i="4" s="1"/>
  <c r="E1866" i="4" s="1"/>
  <c r="E1867" i="4" s="1"/>
  <c r="E1868" i="4" s="1"/>
  <c r="E1869" i="4" s="1"/>
  <c r="E1870" i="4" s="1"/>
  <c r="E1871" i="4" s="1"/>
  <c r="E1872" i="4" s="1"/>
  <c r="E1873" i="4" s="1"/>
  <c r="E1874" i="4" s="1"/>
  <c r="E1875" i="4" s="1"/>
  <c r="E1876" i="4" s="1"/>
  <c r="E1877" i="4" s="1"/>
  <c r="E1878" i="4" s="1"/>
  <c r="E1879" i="4" s="1"/>
  <c r="E1880" i="4" s="1"/>
  <c r="E1881" i="4" s="1"/>
  <c r="E1882" i="4" s="1"/>
  <c r="E1883" i="4" s="1"/>
  <c r="E1884" i="4" s="1"/>
  <c r="E1885" i="4" s="1"/>
  <c r="E1886" i="4" s="1"/>
  <c r="E1887" i="4" s="1"/>
  <c r="E1888" i="4" s="1"/>
  <c r="E1889" i="4" s="1"/>
  <c r="E1890" i="4" s="1"/>
  <c r="E1891" i="4" s="1"/>
  <c r="E1892" i="4" s="1"/>
  <c r="E1893" i="4" s="1"/>
  <c r="E1894" i="4" s="1"/>
  <c r="E1895" i="4" s="1"/>
  <c r="E1896" i="4" s="1"/>
  <c r="E1897" i="4" s="1"/>
  <c r="E1898" i="4" s="1"/>
  <c r="E1899" i="4" s="1"/>
  <c r="E1900" i="4" s="1"/>
  <c r="E1901" i="4" s="1"/>
  <c r="E1902" i="4" s="1"/>
  <c r="E1903" i="4" s="1"/>
  <c r="E1904" i="4" s="1"/>
  <c r="E1905" i="4" s="1"/>
  <c r="E1906" i="4" s="1"/>
  <c r="E1907" i="4" s="1"/>
  <c r="E1908" i="4" s="1"/>
  <c r="E1909" i="4" s="1"/>
  <c r="E1910" i="4" s="1"/>
  <c r="E1911" i="4" s="1"/>
  <c r="E1912" i="4" s="1"/>
  <c r="E1913" i="4" s="1"/>
  <c r="E1914" i="4" s="1"/>
  <c r="E1915" i="4" s="1"/>
  <c r="E1916" i="4" s="1"/>
  <c r="E1917" i="4" s="1"/>
  <c r="E1918" i="4" s="1"/>
  <c r="E1919" i="4" s="1"/>
  <c r="E1920" i="4" s="1"/>
  <c r="E1921" i="4" s="1"/>
  <c r="E1922" i="4" s="1"/>
  <c r="E1923" i="4" s="1"/>
  <c r="E1924" i="4" s="1"/>
  <c r="E1925" i="4" s="1"/>
  <c r="E1926" i="4" s="1"/>
  <c r="E1927" i="4" s="1"/>
  <c r="E1928" i="4" s="1"/>
  <c r="E1929" i="4" s="1"/>
  <c r="E1930" i="4" s="1"/>
  <c r="E1931" i="4" s="1"/>
  <c r="E1932" i="4" s="1"/>
  <c r="E1933" i="4" s="1"/>
  <c r="E1934" i="4" s="1"/>
  <c r="E1935" i="4" s="1"/>
  <c r="E1936" i="4" s="1"/>
  <c r="E1937" i="4" s="1"/>
  <c r="E1938" i="4" s="1"/>
  <c r="E1939" i="4" s="1"/>
  <c r="E1940" i="4" s="1"/>
  <c r="E1941" i="4" s="1"/>
  <c r="E1942" i="4" s="1"/>
  <c r="E1943" i="4" s="1"/>
  <c r="E1944" i="4" s="1"/>
  <c r="E1945" i="4" s="1"/>
  <c r="E1946" i="4" s="1"/>
  <c r="E1947" i="4" s="1"/>
  <c r="E1948" i="4" s="1"/>
  <c r="E1949" i="4" s="1"/>
  <c r="E1950" i="4" s="1"/>
  <c r="E1951" i="4" s="1"/>
  <c r="E1952" i="4" s="1"/>
  <c r="E1953" i="4" s="1"/>
  <c r="E1954" i="4" s="1"/>
  <c r="E1955" i="4" s="1"/>
  <c r="E1956" i="4" s="1"/>
  <c r="E1957" i="4" s="1"/>
  <c r="E1958" i="4" s="1"/>
  <c r="E1959" i="4" s="1"/>
  <c r="E1960" i="4" s="1"/>
  <c r="E1961" i="4" s="1"/>
  <c r="E1962" i="4" s="1"/>
  <c r="E1963" i="4" s="1"/>
  <c r="E1964" i="4" s="1"/>
  <c r="E1965" i="4" s="1"/>
  <c r="E1966" i="4" s="1"/>
  <c r="E1967" i="4" s="1"/>
  <c r="E1968" i="4" s="1"/>
  <c r="E1969" i="4" s="1"/>
  <c r="E1970" i="4" s="1"/>
  <c r="E1971" i="4" s="1"/>
  <c r="E1972" i="4" s="1"/>
  <c r="E1973" i="4" s="1"/>
  <c r="E1974" i="4" s="1"/>
  <c r="E1975" i="4" s="1"/>
  <c r="E1976" i="4" s="1"/>
  <c r="E1977" i="4" s="1"/>
  <c r="E1978" i="4" s="1"/>
  <c r="E1979" i="4" s="1"/>
  <c r="E1980" i="4" s="1"/>
  <c r="E1981" i="4" s="1"/>
  <c r="E1982" i="4" s="1"/>
  <c r="E1983" i="4" s="1"/>
  <c r="E1984" i="4" s="1"/>
  <c r="E1985" i="4" s="1"/>
  <c r="E1986" i="4" s="1"/>
  <c r="E1987" i="4" s="1"/>
  <c r="E1988" i="4" s="1"/>
  <c r="E1989" i="4" s="1"/>
  <c r="E1990" i="4" s="1"/>
  <c r="E1991" i="4" s="1"/>
  <c r="E1992" i="4" s="1"/>
  <c r="E1993" i="4" s="1"/>
  <c r="E1994" i="4" s="1"/>
  <c r="E1995" i="4" s="1"/>
  <c r="E1996" i="4" s="1"/>
  <c r="E1997" i="4" s="1"/>
  <c r="E1998" i="4" s="1"/>
  <c r="E1999" i="4" s="1"/>
  <c r="E2000" i="4" s="1"/>
  <c r="E2001" i="4" s="1"/>
  <c r="E2002" i="4" s="1"/>
  <c r="E2003" i="4" s="1"/>
  <c r="E2004" i="4" s="1"/>
  <c r="E2005" i="4" s="1"/>
  <c r="E2006" i="4" s="1"/>
  <c r="E2007" i="4" s="1"/>
  <c r="E2008" i="4" s="1"/>
  <c r="E2009" i="4" s="1"/>
  <c r="E2010" i="4" s="1"/>
  <c r="E2011" i="4" s="1"/>
  <c r="E2012" i="4" s="1"/>
  <c r="E2013" i="4" s="1"/>
  <c r="E2014" i="4" s="1"/>
  <c r="E2015" i="4" s="1"/>
  <c r="E2016" i="4" s="1"/>
  <c r="E2017" i="4" s="1"/>
  <c r="E2018" i="4" s="1"/>
  <c r="E2019" i="4" s="1"/>
  <c r="E2020" i="4" s="1"/>
  <c r="E2021" i="4" s="1"/>
  <c r="E2022" i="4" s="1"/>
  <c r="E2023" i="4" s="1"/>
  <c r="E2024" i="4" s="1"/>
  <c r="E2025" i="4" s="1"/>
  <c r="E2026" i="4" s="1"/>
  <c r="E2027" i="4" s="1"/>
  <c r="E2028" i="4" s="1"/>
  <c r="E2029" i="4" s="1"/>
  <c r="E2030" i="4" s="1"/>
  <c r="E2031" i="4" s="1"/>
  <c r="E2032" i="4" s="1"/>
  <c r="E2033" i="4" s="1"/>
  <c r="E2034" i="4" s="1"/>
  <c r="E2035" i="4" s="1"/>
  <c r="E2036" i="4" s="1"/>
  <c r="E2037" i="4" s="1"/>
  <c r="E2038" i="4" s="1"/>
  <c r="E2039" i="4" s="1"/>
  <c r="E2040" i="4" s="1"/>
  <c r="E2041" i="4" s="1"/>
  <c r="E2042" i="4" s="1"/>
  <c r="E2043" i="4" s="1"/>
  <c r="E2044" i="4" s="1"/>
  <c r="E2045" i="4" s="1"/>
  <c r="E2046" i="4" s="1"/>
  <c r="E2047" i="4" s="1"/>
  <c r="E2048" i="4" s="1"/>
  <c r="E2049" i="4" s="1"/>
  <c r="E2050" i="4" s="1"/>
  <c r="E2051" i="4" s="1"/>
  <c r="E2052" i="4" s="1"/>
  <c r="E2053" i="4" s="1"/>
  <c r="E2054" i="4" s="1"/>
  <c r="E2055" i="4" s="1"/>
  <c r="E2056" i="4" s="1"/>
  <c r="E2057" i="4" s="1"/>
  <c r="E2058" i="4" s="1"/>
  <c r="E2059" i="4" s="1"/>
  <c r="E2060" i="4" s="1"/>
  <c r="E2061" i="4" s="1"/>
  <c r="E2062" i="4" s="1"/>
  <c r="E2063" i="4" s="1"/>
  <c r="E2064" i="4" s="1"/>
  <c r="E2065" i="4" s="1"/>
  <c r="E2066" i="4" s="1"/>
  <c r="E2067" i="4" s="1"/>
  <c r="E2068" i="4" s="1"/>
  <c r="E2069" i="4" s="1"/>
  <c r="E2070" i="4" s="1"/>
  <c r="E2071" i="4" s="1"/>
  <c r="E2072" i="4" s="1"/>
  <c r="E2073" i="4" s="1"/>
  <c r="E2074" i="4" s="1"/>
  <c r="E2075" i="4" s="1"/>
  <c r="E2076" i="4" s="1"/>
  <c r="E2077" i="4" s="1"/>
  <c r="E2078" i="4" s="1"/>
  <c r="E2079" i="4" s="1"/>
  <c r="E2080" i="4" s="1"/>
  <c r="E2081" i="4" s="1"/>
  <c r="E2082" i="4" s="1"/>
  <c r="E2083" i="4" s="1"/>
  <c r="E2084" i="4" s="1"/>
  <c r="E2085" i="4" s="1"/>
  <c r="E2086" i="4" s="1"/>
  <c r="E2087" i="4" s="1"/>
  <c r="E2088" i="4" s="1"/>
  <c r="E2089" i="4" s="1"/>
  <c r="E2090" i="4" s="1"/>
  <c r="E2091" i="4" s="1"/>
  <c r="E2092" i="4" s="1"/>
  <c r="E2093" i="4" s="1"/>
  <c r="E2094" i="4" s="1"/>
  <c r="E2095" i="4" s="1"/>
  <c r="E2096" i="4" s="1"/>
  <c r="E2097" i="4" s="1"/>
  <c r="E2098" i="4" s="1"/>
  <c r="E2099" i="4" s="1"/>
  <c r="E2100" i="4" s="1"/>
  <c r="E2101" i="4" s="1"/>
  <c r="E2102" i="4" s="1"/>
  <c r="E2103" i="4" s="1"/>
  <c r="E2104" i="4" s="1"/>
  <c r="E2105" i="4" s="1"/>
  <c r="E2106" i="4" s="1"/>
  <c r="E2107" i="4" s="1"/>
  <c r="E2108" i="4" s="1"/>
  <c r="E2109" i="4" s="1"/>
  <c r="E2110" i="4" s="1"/>
  <c r="E2111" i="4" s="1"/>
  <c r="E2112" i="4" s="1"/>
  <c r="E2113" i="4" s="1"/>
  <c r="E2114" i="4" s="1"/>
  <c r="E2115" i="4" s="1"/>
  <c r="E2116" i="4" s="1"/>
  <c r="E2117" i="4" s="1"/>
  <c r="E2118" i="4" s="1"/>
  <c r="E2119" i="4" s="1"/>
  <c r="E2120" i="4" s="1"/>
  <c r="E2121" i="4" s="1"/>
  <c r="E2122" i="4" s="1"/>
  <c r="E2123" i="4" s="1"/>
  <c r="E2124" i="4" s="1"/>
  <c r="E2125" i="4" s="1"/>
  <c r="E2126" i="4" s="1"/>
  <c r="E2127" i="4" s="1"/>
  <c r="E2128" i="4" s="1"/>
  <c r="E2129" i="4" s="1"/>
  <c r="E2130" i="4" s="1"/>
  <c r="E2131" i="4" s="1"/>
  <c r="E2132" i="4" s="1"/>
  <c r="E2133" i="4" s="1"/>
  <c r="E2134" i="4" s="1"/>
  <c r="E2135" i="4" s="1"/>
  <c r="E2136" i="4" s="1"/>
  <c r="E2137" i="4" s="1"/>
  <c r="E2138" i="4" s="1"/>
  <c r="E2139" i="4" s="1"/>
  <c r="E2140" i="4" s="1"/>
  <c r="E2141" i="4" s="1"/>
  <c r="E2142" i="4" s="1"/>
  <c r="E2143" i="4" s="1"/>
  <c r="E2144" i="4" s="1"/>
  <c r="E2145" i="4" s="1"/>
  <c r="E2146" i="4" s="1"/>
  <c r="E2147" i="4" s="1"/>
  <c r="E2148" i="4" s="1"/>
  <c r="E2149" i="4" s="1"/>
  <c r="E2150" i="4" s="1"/>
  <c r="E2151" i="4" s="1"/>
  <c r="E2152" i="4" s="1"/>
  <c r="E2153" i="4" s="1"/>
  <c r="E2154" i="4" s="1"/>
  <c r="E2155" i="4" s="1"/>
  <c r="E2156" i="4" s="1"/>
  <c r="E2157" i="4" s="1"/>
  <c r="E2158" i="4" s="1"/>
  <c r="E2159" i="4" s="1"/>
  <c r="E2160" i="4" s="1"/>
  <c r="E2161" i="4" s="1"/>
  <c r="E2162" i="4" s="1"/>
  <c r="E2163" i="4" s="1"/>
  <c r="E2164" i="4" s="1"/>
  <c r="E2165" i="4" s="1"/>
  <c r="E2166" i="4" s="1"/>
  <c r="E2167" i="4" s="1"/>
  <c r="E2168" i="4" s="1"/>
  <c r="E2169" i="4" s="1"/>
  <c r="E2170" i="4" s="1"/>
  <c r="E2171" i="4" s="1"/>
  <c r="E2172" i="4" s="1"/>
  <c r="E2173" i="4" s="1"/>
  <c r="E2174" i="4" s="1"/>
  <c r="E2175" i="4" s="1"/>
  <c r="E2176" i="4" s="1"/>
  <c r="E2177" i="4" s="1"/>
  <c r="E2178" i="4" s="1"/>
  <c r="E2179" i="4" s="1"/>
  <c r="E2180" i="4" s="1"/>
  <c r="E2181" i="4" s="1"/>
  <c r="E2182" i="4" s="1"/>
  <c r="E2183" i="4" s="1"/>
  <c r="E2184" i="4" s="1"/>
  <c r="E2185" i="4" s="1"/>
  <c r="E2186" i="4" s="1"/>
  <c r="E2187" i="4" s="1"/>
  <c r="E2188" i="4" s="1"/>
  <c r="E2189" i="4" s="1"/>
  <c r="E2190" i="4" s="1"/>
  <c r="E2191" i="4" s="1"/>
  <c r="E2192" i="4" s="1"/>
  <c r="E2193" i="4" s="1"/>
  <c r="E2194" i="4" s="1"/>
  <c r="E2195" i="4" s="1"/>
  <c r="E2196" i="4" s="1"/>
  <c r="E2197" i="4" s="1"/>
  <c r="E2198" i="4" s="1"/>
  <c r="E2199" i="4" s="1"/>
  <c r="E2200" i="4" s="1"/>
  <c r="E2201" i="4" s="1"/>
  <c r="E2202" i="4" s="1"/>
  <c r="E2203" i="4" s="1"/>
  <c r="E2204" i="4" s="1"/>
  <c r="E2205" i="4" s="1"/>
  <c r="E2206" i="4" s="1"/>
  <c r="E2207" i="4" s="1"/>
  <c r="E2208" i="4" s="1"/>
  <c r="E2209" i="4" s="1"/>
  <c r="E2210" i="4" s="1"/>
  <c r="E2211" i="4" s="1"/>
  <c r="E2212" i="4" s="1"/>
  <c r="E2213" i="4" s="1"/>
  <c r="E2214" i="4" s="1"/>
  <c r="E2215" i="4" s="1"/>
  <c r="E2216" i="4" s="1"/>
  <c r="E2217" i="4" s="1"/>
  <c r="E2218" i="4" s="1"/>
  <c r="E2219" i="4" s="1"/>
  <c r="E2220" i="4" s="1"/>
  <c r="E2221" i="4" s="1"/>
  <c r="E2222" i="4" s="1"/>
  <c r="E2223" i="4" s="1"/>
  <c r="E2224" i="4" s="1"/>
  <c r="E2225" i="4" s="1"/>
  <c r="E2226" i="4" s="1"/>
  <c r="E2227" i="4" s="1"/>
  <c r="E2228" i="4" s="1"/>
  <c r="E2229" i="4" s="1"/>
  <c r="E2230" i="4" s="1"/>
  <c r="E2231" i="4" s="1"/>
  <c r="E2232" i="4" s="1"/>
  <c r="E2233" i="4" s="1"/>
  <c r="E2234" i="4" s="1"/>
  <c r="E2235" i="4" s="1"/>
  <c r="E2236" i="4" s="1"/>
  <c r="E2237" i="4" s="1"/>
  <c r="E2238" i="4" s="1"/>
  <c r="E2239" i="4" s="1"/>
  <c r="E2240" i="4" s="1"/>
  <c r="E2241" i="4" s="1"/>
  <c r="E2242" i="4" s="1"/>
  <c r="E2243" i="4" s="1"/>
  <c r="E2244" i="4" s="1"/>
  <c r="E2245" i="4" s="1"/>
  <c r="E2246" i="4" s="1"/>
  <c r="E2247" i="4" s="1"/>
  <c r="E2248" i="4" s="1"/>
  <c r="E2249" i="4" s="1"/>
  <c r="E2250" i="4" s="1"/>
  <c r="E2251" i="4" s="1"/>
  <c r="E2252" i="4" s="1"/>
  <c r="E2253" i="4" s="1"/>
  <c r="E2254" i="4" s="1"/>
  <c r="E2255" i="4" s="1"/>
  <c r="E2256" i="4" s="1"/>
  <c r="E2257" i="4" s="1"/>
  <c r="E2258" i="4" s="1"/>
  <c r="E2259" i="4" s="1"/>
  <c r="E2260" i="4" s="1"/>
  <c r="E2261" i="4" s="1"/>
  <c r="E2262" i="4" s="1"/>
  <c r="E2263" i="4" s="1"/>
  <c r="E2264" i="4" s="1"/>
  <c r="E2265" i="4" s="1"/>
  <c r="E2266" i="4" s="1"/>
  <c r="E2267" i="4" s="1"/>
  <c r="E2268" i="4" s="1"/>
  <c r="E2269" i="4" s="1"/>
  <c r="E2270" i="4" s="1"/>
  <c r="E2271" i="4" s="1"/>
  <c r="E2272" i="4" s="1"/>
  <c r="E2273" i="4" s="1"/>
  <c r="E2274" i="4" s="1"/>
  <c r="E2275" i="4" s="1"/>
  <c r="E2276" i="4" s="1"/>
  <c r="E2277" i="4" s="1"/>
  <c r="E2278" i="4" s="1"/>
  <c r="E2279" i="4" s="1"/>
  <c r="E2280" i="4" s="1"/>
  <c r="E2281" i="4" s="1"/>
  <c r="E2282" i="4" s="1"/>
  <c r="E2283" i="4" s="1"/>
  <c r="E2284" i="4" s="1"/>
  <c r="E2285" i="4" s="1"/>
  <c r="E2286" i="4" s="1"/>
  <c r="E2287" i="4" s="1"/>
  <c r="E2288" i="4" s="1"/>
  <c r="E2289" i="4" s="1"/>
  <c r="E2290" i="4" s="1"/>
  <c r="E2291" i="4" s="1"/>
  <c r="E2292" i="4" s="1"/>
  <c r="E2293" i="4" s="1"/>
  <c r="E2294" i="4" s="1"/>
  <c r="E2295" i="4" s="1"/>
  <c r="E2296" i="4" s="1"/>
  <c r="E2297" i="4" s="1"/>
  <c r="E2298" i="4" s="1"/>
  <c r="E2299" i="4" s="1"/>
  <c r="E2300" i="4" s="1"/>
  <c r="E2301" i="4" s="1"/>
  <c r="E2302" i="4" s="1"/>
  <c r="E2303" i="4" s="1"/>
  <c r="E2304" i="4" s="1"/>
  <c r="E2305" i="4" s="1"/>
  <c r="E2306" i="4" s="1"/>
  <c r="E2307" i="4" s="1"/>
  <c r="E2308" i="4" s="1"/>
  <c r="E2309" i="4" s="1"/>
  <c r="E2310" i="4" s="1"/>
  <c r="E2311" i="4" s="1"/>
  <c r="E2312" i="4" s="1"/>
  <c r="E2313" i="4" s="1"/>
  <c r="E2314" i="4" s="1"/>
  <c r="E2315" i="4" s="1"/>
  <c r="E2316" i="4" s="1"/>
  <c r="E2317" i="4" s="1"/>
  <c r="E2318" i="4" s="1"/>
  <c r="E2319" i="4" s="1"/>
  <c r="E2320" i="4" s="1"/>
  <c r="E2321" i="4" s="1"/>
  <c r="E2322" i="4" s="1"/>
  <c r="E2323" i="4" s="1"/>
  <c r="E2324" i="4" s="1"/>
  <c r="E2325" i="4" s="1"/>
  <c r="E2326" i="4" s="1"/>
  <c r="E2327" i="4" s="1"/>
  <c r="E2328" i="4" s="1"/>
  <c r="E2329" i="4" s="1"/>
  <c r="E2330" i="4" s="1"/>
  <c r="E2331" i="4" s="1"/>
  <c r="E2332" i="4" s="1"/>
  <c r="E2333" i="4" s="1"/>
  <c r="E2334" i="4" s="1"/>
  <c r="E2335" i="4" s="1"/>
  <c r="E2336" i="4" s="1"/>
  <c r="E2337" i="4" s="1"/>
  <c r="E2338" i="4" s="1"/>
  <c r="E2339" i="4" s="1"/>
  <c r="E2340" i="4" s="1"/>
  <c r="E2341" i="4" s="1"/>
  <c r="E2342" i="4" s="1"/>
  <c r="E2343" i="4" s="1"/>
  <c r="E2344" i="4" s="1"/>
  <c r="E2345" i="4" s="1"/>
  <c r="E2346" i="4" s="1"/>
  <c r="E2347" i="4" s="1"/>
  <c r="E2348" i="4" s="1"/>
  <c r="E2349" i="4" s="1"/>
  <c r="E2350" i="4" s="1"/>
  <c r="E2351" i="4" s="1"/>
  <c r="E2352" i="4" s="1"/>
  <c r="E2353" i="4" s="1"/>
  <c r="E2354" i="4" s="1"/>
  <c r="E2355" i="4" s="1"/>
  <c r="E2356" i="4" s="1"/>
  <c r="E2357" i="4" s="1"/>
  <c r="E2358" i="4" s="1"/>
  <c r="E2359" i="4" s="1"/>
  <c r="E2360" i="4" s="1"/>
  <c r="E2361" i="4" s="1"/>
  <c r="E2362" i="4" s="1"/>
  <c r="E2363" i="4" s="1"/>
  <c r="E2364" i="4" s="1"/>
  <c r="E2365" i="4" s="1"/>
  <c r="E2366" i="4" s="1"/>
  <c r="E2367" i="4" s="1"/>
  <c r="E2368" i="4" s="1"/>
  <c r="E2369" i="4" s="1"/>
  <c r="E2370" i="4" s="1"/>
  <c r="E2371" i="4" s="1"/>
  <c r="E2372" i="4" s="1"/>
  <c r="E2373" i="4" s="1"/>
  <c r="E2374" i="4" s="1"/>
  <c r="E2375" i="4" s="1"/>
  <c r="E2376" i="4" s="1"/>
  <c r="E2377" i="4" s="1"/>
  <c r="E2378" i="4" s="1"/>
  <c r="E2379" i="4" s="1"/>
  <c r="E2380" i="4" s="1"/>
  <c r="E2381" i="4" s="1"/>
  <c r="E2382" i="4" s="1"/>
  <c r="E2383" i="4" s="1"/>
  <c r="E2384" i="4" s="1"/>
  <c r="E2385" i="4" s="1"/>
  <c r="E2386" i="4" s="1"/>
  <c r="E2387" i="4" s="1"/>
  <c r="E2388" i="4" s="1"/>
  <c r="E2389" i="4" s="1"/>
  <c r="E2390" i="4" s="1"/>
  <c r="E2391" i="4" s="1"/>
  <c r="E2392" i="4" s="1"/>
  <c r="E2393" i="4" s="1"/>
  <c r="E2394" i="4" s="1"/>
  <c r="E2395" i="4" s="1"/>
  <c r="E2396" i="4" s="1"/>
  <c r="E2397" i="4" s="1"/>
  <c r="E2398" i="4" s="1"/>
  <c r="E2399" i="4" s="1"/>
  <c r="E2400" i="4" s="1"/>
  <c r="E2401" i="4" s="1"/>
  <c r="E2402" i="4" s="1"/>
  <c r="E2403" i="4" s="1"/>
  <c r="E2404" i="4" s="1"/>
  <c r="E2405" i="4" s="1"/>
  <c r="E2406" i="4" s="1"/>
  <c r="E2407" i="4" s="1"/>
  <c r="E2408" i="4" s="1"/>
  <c r="E2409" i="4" s="1"/>
  <c r="E2410" i="4" s="1"/>
  <c r="E2411" i="4" s="1"/>
  <c r="E2412" i="4" s="1"/>
  <c r="E2413" i="4" s="1"/>
  <c r="E2414" i="4" s="1"/>
  <c r="E2415" i="4" s="1"/>
  <c r="E2416" i="4" s="1"/>
  <c r="E2417" i="4" s="1"/>
  <c r="E2418" i="4" s="1"/>
  <c r="E2419" i="4" s="1"/>
  <c r="E2420" i="4" s="1"/>
  <c r="E2421" i="4" s="1"/>
  <c r="E2422" i="4" s="1"/>
  <c r="E2423" i="4" s="1"/>
  <c r="E2424" i="4" s="1"/>
  <c r="E2425" i="4" s="1"/>
  <c r="E2426" i="4" s="1"/>
  <c r="E2427" i="4" s="1"/>
  <c r="E2428" i="4" s="1"/>
  <c r="E2429" i="4" s="1"/>
  <c r="E2430" i="4" s="1"/>
  <c r="E2431" i="4" s="1"/>
  <c r="E2432" i="4" s="1"/>
  <c r="E2433" i="4" s="1"/>
  <c r="E2434" i="4" s="1"/>
  <c r="E2435" i="4" s="1"/>
  <c r="E2436" i="4" s="1"/>
  <c r="E2437" i="4" s="1"/>
  <c r="E2438" i="4" s="1"/>
  <c r="E2439" i="4" s="1"/>
  <c r="E2440" i="4" s="1"/>
  <c r="E2441" i="4" s="1"/>
  <c r="E2442" i="4" s="1"/>
  <c r="E2443" i="4" s="1"/>
  <c r="E2444" i="4" s="1"/>
  <c r="E2445" i="4" s="1"/>
  <c r="E2446" i="4" s="1"/>
  <c r="E2447" i="4" s="1"/>
  <c r="E2448" i="4" s="1"/>
  <c r="E2449" i="4" s="1"/>
  <c r="E2450" i="4" s="1"/>
  <c r="E2451" i="4" s="1"/>
  <c r="E2452" i="4" s="1"/>
  <c r="E2453" i="4" s="1"/>
  <c r="E2454" i="4" s="1"/>
  <c r="E2455" i="4" s="1"/>
  <c r="E2456" i="4" s="1"/>
  <c r="E2457" i="4" s="1"/>
  <c r="E2458" i="4" s="1"/>
  <c r="E2459" i="4" s="1"/>
  <c r="E2460" i="4" s="1"/>
  <c r="E2461" i="4" s="1"/>
  <c r="E2462" i="4" s="1"/>
  <c r="E2463" i="4" s="1"/>
  <c r="E2464" i="4" s="1"/>
  <c r="E2465" i="4" s="1"/>
  <c r="E2466" i="4" s="1"/>
  <c r="E2467" i="4" s="1"/>
  <c r="E2468" i="4" s="1"/>
  <c r="E2469" i="4" s="1"/>
  <c r="E2470" i="4" s="1"/>
  <c r="E2471" i="4" s="1"/>
  <c r="E2472" i="4" s="1"/>
  <c r="E2473" i="4" s="1"/>
  <c r="E2474" i="4" s="1"/>
  <c r="E2475" i="4" s="1"/>
  <c r="E2476" i="4" s="1"/>
  <c r="E2477" i="4" s="1"/>
  <c r="E2478" i="4" s="1"/>
  <c r="E2479" i="4" s="1"/>
  <c r="E2480" i="4" s="1"/>
  <c r="E2481" i="4" s="1"/>
  <c r="E2482" i="4" s="1"/>
  <c r="E2483" i="4" s="1"/>
  <c r="E2484" i="4" s="1"/>
  <c r="E2485" i="4" s="1"/>
  <c r="E2486" i="4" s="1"/>
  <c r="E2487" i="4" s="1"/>
  <c r="E2488" i="4" s="1"/>
  <c r="E2489" i="4" s="1"/>
  <c r="E2490" i="4" s="1"/>
  <c r="E2491" i="4" s="1"/>
  <c r="E2492" i="4" s="1"/>
  <c r="E2493" i="4" s="1"/>
  <c r="E2494" i="4" s="1"/>
  <c r="E2495" i="4" s="1"/>
  <c r="E2496" i="4" s="1"/>
  <c r="E2497" i="4" s="1"/>
  <c r="E2498" i="4" s="1"/>
  <c r="E2499" i="4" s="1"/>
  <c r="E2500" i="4" s="1"/>
  <c r="E2501" i="4" s="1"/>
  <c r="E2502" i="4" s="1"/>
  <c r="E2503" i="4" s="1"/>
  <c r="E2504" i="4" s="1"/>
  <c r="E2505" i="4" s="1"/>
  <c r="E2506" i="4" s="1"/>
  <c r="E2507" i="4" s="1"/>
  <c r="E2508" i="4" s="1"/>
  <c r="E2509" i="4" s="1"/>
  <c r="E2510" i="4" s="1"/>
  <c r="E2511" i="4" s="1"/>
  <c r="E2512" i="4" s="1"/>
  <c r="E2513" i="4" s="1"/>
  <c r="E2514" i="4" s="1"/>
  <c r="E2515" i="4" s="1"/>
  <c r="E2516" i="4" s="1"/>
  <c r="E2517" i="4" s="1"/>
  <c r="E2518" i="4" s="1"/>
  <c r="E2519" i="4" s="1"/>
  <c r="E2520" i="4" s="1"/>
  <c r="E2521" i="4" s="1"/>
  <c r="E2522" i="4" s="1"/>
  <c r="E2523" i="4" s="1"/>
  <c r="E2524" i="4" s="1"/>
  <c r="E2525" i="4" s="1"/>
  <c r="E2526" i="4" s="1"/>
  <c r="E2527" i="4" s="1"/>
  <c r="E2528" i="4" s="1"/>
  <c r="E2529" i="4" s="1"/>
  <c r="E2530" i="4" s="1"/>
  <c r="E2531" i="4" s="1"/>
  <c r="E2532" i="4" s="1"/>
  <c r="E2533" i="4" s="1"/>
  <c r="E2534" i="4" s="1"/>
  <c r="E2535" i="4" s="1"/>
  <c r="E2536" i="4" s="1"/>
  <c r="E2537" i="4" s="1"/>
  <c r="E2538" i="4" s="1"/>
  <c r="E2539" i="4" s="1"/>
  <c r="E2540" i="4" s="1"/>
  <c r="E2541" i="4" s="1"/>
  <c r="E2542" i="4" s="1"/>
  <c r="E2543" i="4" s="1"/>
  <c r="E2544" i="4" s="1"/>
  <c r="E2545" i="4" s="1"/>
  <c r="E2546" i="4" s="1"/>
  <c r="E2547" i="4" s="1"/>
  <c r="E2548" i="4" s="1"/>
  <c r="E2549" i="4" s="1"/>
  <c r="E2550" i="4" s="1"/>
  <c r="E2551" i="4" s="1"/>
  <c r="E2552" i="4" s="1"/>
  <c r="E2553" i="4" s="1"/>
  <c r="E2554" i="4" s="1"/>
  <c r="E2555" i="4" s="1"/>
  <c r="E2556" i="4" s="1"/>
  <c r="E2557" i="4" s="1"/>
  <c r="E2558" i="4" s="1"/>
  <c r="E2559" i="4" s="1"/>
  <c r="E2560" i="4" s="1"/>
  <c r="E2561" i="4" s="1"/>
  <c r="E2562" i="4" s="1"/>
  <c r="E2563" i="4" s="1"/>
  <c r="E2564" i="4" s="1"/>
  <c r="E2565" i="4" s="1"/>
  <c r="E2566" i="4" s="1"/>
  <c r="E2567" i="4" s="1"/>
  <c r="E2568" i="4" s="1"/>
  <c r="E2569" i="4" s="1"/>
  <c r="E2570" i="4" s="1"/>
  <c r="E2571" i="4" s="1"/>
  <c r="E2572" i="4" s="1"/>
  <c r="E2573" i="4" s="1"/>
  <c r="E2574" i="4" s="1"/>
  <c r="E2575" i="4" s="1"/>
  <c r="E2576" i="4" s="1"/>
  <c r="E2577" i="4" s="1"/>
  <c r="E2578" i="4" s="1"/>
  <c r="E2579" i="4" s="1"/>
  <c r="E2580" i="4" s="1"/>
  <c r="E2581" i="4" s="1"/>
  <c r="E2582" i="4" s="1"/>
  <c r="E2583" i="4" s="1"/>
  <c r="E2584" i="4" s="1"/>
  <c r="E2585" i="4" s="1"/>
  <c r="E2586" i="4" s="1"/>
  <c r="E2587" i="4" s="1"/>
  <c r="E2588" i="4" s="1"/>
  <c r="E2589" i="4" s="1"/>
  <c r="E2590" i="4" s="1"/>
  <c r="E2591" i="4" s="1"/>
  <c r="E2592" i="4" s="1"/>
  <c r="E2593" i="4" s="1"/>
  <c r="E2594" i="4" s="1"/>
  <c r="E2595" i="4" s="1"/>
  <c r="E2596" i="4" s="1"/>
  <c r="E2597" i="4" s="1"/>
  <c r="E2598" i="4" s="1"/>
  <c r="E2599" i="4" s="1"/>
  <c r="E2600" i="4" s="1"/>
  <c r="E2601" i="4" s="1"/>
  <c r="E2602" i="4" s="1"/>
  <c r="E2603" i="4" s="1"/>
  <c r="E2604" i="4" s="1"/>
  <c r="E2605" i="4" s="1"/>
  <c r="E2606" i="4" s="1"/>
  <c r="E2607" i="4" s="1"/>
  <c r="E2608" i="4" s="1"/>
  <c r="E2609" i="4" s="1"/>
  <c r="E2610" i="4" s="1"/>
  <c r="E2611" i="4" s="1"/>
  <c r="E2612" i="4" s="1"/>
  <c r="E2613" i="4" s="1"/>
  <c r="E2614" i="4" s="1"/>
  <c r="E2615" i="4" s="1"/>
  <c r="E2616" i="4" s="1"/>
  <c r="E2617" i="4" s="1"/>
  <c r="E2618" i="4" s="1"/>
  <c r="E2619" i="4" s="1"/>
  <c r="E2620" i="4" s="1"/>
  <c r="E2621" i="4" s="1"/>
  <c r="E2622" i="4" s="1"/>
  <c r="E2623" i="4" s="1"/>
  <c r="E2624" i="4" s="1"/>
  <c r="E2625" i="4" s="1"/>
  <c r="E2626" i="4" s="1"/>
  <c r="E2627" i="4" s="1"/>
  <c r="E2628" i="4" s="1"/>
  <c r="E2629" i="4" s="1"/>
  <c r="E2630" i="4" s="1"/>
  <c r="E2631" i="4" s="1"/>
  <c r="E2632" i="4" s="1"/>
  <c r="E2633" i="4" s="1"/>
  <c r="E2634" i="4" s="1"/>
  <c r="E2635" i="4" s="1"/>
  <c r="E2636" i="4" s="1"/>
  <c r="E2637" i="4" s="1"/>
  <c r="E2638" i="4" s="1"/>
  <c r="E2639" i="4" s="1"/>
  <c r="E2640" i="4" s="1"/>
  <c r="E2641" i="4" s="1"/>
  <c r="E2642" i="4" s="1"/>
  <c r="E2643" i="4" s="1"/>
  <c r="E2644" i="4" s="1"/>
  <c r="E2645" i="4" s="1"/>
  <c r="E2646" i="4" s="1"/>
  <c r="E2647" i="4" s="1"/>
  <c r="E2648" i="4" s="1"/>
  <c r="E2649" i="4" s="1"/>
  <c r="E2650" i="4" s="1"/>
  <c r="E2651" i="4" s="1"/>
  <c r="E2652" i="4" s="1"/>
  <c r="E2653" i="4" s="1"/>
  <c r="E2654" i="4" s="1"/>
  <c r="E2655" i="4" s="1"/>
  <c r="E2656" i="4" s="1"/>
  <c r="E2657" i="4" s="1"/>
  <c r="E2658" i="4" s="1"/>
  <c r="E2659" i="4" s="1"/>
  <c r="E2660" i="4" s="1"/>
  <c r="E2661" i="4" s="1"/>
  <c r="E2662" i="4" s="1"/>
  <c r="E2663" i="4" s="1"/>
  <c r="E2664" i="4" s="1"/>
  <c r="E2665" i="4" s="1"/>
  <c r="E2666" i="4" s="1"/>
  <c r="E2667" i="4" s="1"/>
  <c r="E2668" i="4" s="1"/>
  <c r="E2669" i="4" s="1"/>
  <c r="E2670" i="4" s="1"/>
  <c r="E2671" i="4" s="1"/>
  <c r="E2672" i="4" s="1"/>
  <c r="E2673" i="4" s="1"/>
  <c r="E2674" i="4" s="1"/>
  <c r="E2675" i="4" s="1"/>
  <c r="E2676" i="4" s="1"/>
  <c r="E2677" i="4" s="1"/>
  <c r="E2678" i="4" s="1"/>
  <c r="E2679" i="4" s="1"/>
  <c r="E2680" i="4" s="1"/>
  <c r="E2681" i="4" s="1"/>
  <c r="E2682" i="4" s="1"/>
  <c r="E2683" i="4" s="1"/>
  <c r="E2684" i="4" s="1"/>
  <c r="E2685" i="4" s="1"/>
  <c r="E2686" i="4" s="1"/>
  <c r="E2687" i="4" s="1"/>
  <c r="E2688" i="4" s="1"/>
  <c r="E2689" i="4" s="1"/>
  <c r="E2690" i="4" s="1"/>
  <c r="E2691" i="4" s="1"/>
  <c r="E2692" i="4" s="1"/>
  <c r="E2693" i="4" s="1"/>
  <c r="E2694" i="4" s="1"/>
  <c r="E2695" i="4" s="1"/>
  <c r="E2696" i="4" s="1"/>
  <c r="E2697" i="4" s="1"/>
  <c r="E2698" i="4" s="1"/>
  <c r="E2699" i="4" s="1"/>
  <c r="E2700" i="4" s="1"/>
  <c r="E2701" i="4" s="1"/>
  <c r="E2702" i="4" s="1"/>
  <c r="E2703" i="4" s="1"/>
  <c r="E2704" i="4" s="1"/>
  <c r="E2705" i="4" s="1"/>
  <c r="E2706" i="4" s="1"/>
  <c r="E2707" i="4" s="1"/>
  <c r="E2708" i="4" s="1"/>
  <c r="E2709" i="4" s="1"/>
  <c r="E2710" i="4" s="1"/>
  <c r="E2711" i="4" s="1"/>
  <c r="E2712" i="4" s="1"/>
  <c r="E2713" i="4" s="1"/>
  <c r="E2714" i="4" s="1"/>
  <c r="E2715" i="4" s="1"/>
  <c r="E2716" i="4" s="1"/>
  <c r="E2717" i="4" s="1"/>
  <c r="E2718" i="4" s="1"/>
  <c r="E2719" i="4" s="1"/>
  <c r="E2720" i="4" s="1"/>
  <c r="E2721" i="4" s="1"/>
  <c r="E2722" i="4" s="1"/>
  <c r="E2723" i="4" s="1"/>
  <c r="E2724" i="4" s="1"/>
  <c r="E2725" i="4" s="1"/>
  <c r="E2726" i="4" s="1"/>
  <c r="E2727" i="4" s="1"/>
  <c r="E2728" i="4" s="1"/>
  <c r="E2729" i="4" s="1"/>
  <c r="E2730" i="4" s="1"/>
  <c r="E2731" i="4" s="1"/>
  <c r="E2732" i="4" s="1"/>
  <c r="E2733" i="4" s="1"/>
  <c r="E2734" i="4" s="1"/>
  <c r="E2735" i="4" s="1"/>
  <c r="E2736" i="4" s="1"/>
  <c r="E2737" i="4" s="1"/>
  <c r="E2738" i="4" s="1"/>
  <c r="E2739" i="4" s="1"/>
  <c r="E2740" i="4" s="1"/>
  <c r="E2741" i="4" s="1"/>
  <c r="E2742" i="4" s="1"/>
  <c r="E2743" i="4" s="1"/>
  <c r="E2744" i="4" s="1"/>
  <c r="E2745" i="4" s="1"/>
  <c r="E2746" i="4" s="1"/>
  <c r="E2747" i="4" s="1"/>
  <c r="E2748" i="4" s="1"/>
  <c r="E2749" i="4" s="1"/>
  <c r="E2750" i="4" s="1"/>
  <c r="E2751" i="4" s="1"/>
  <c r="E2752" i="4" s="1"/>
  <c r="E2753" i="4" s="1"/>
  <c r="E2754" i="4" s="1"/>
  <c r="E2755" i="4" s="1"/>
  <c r="E2756" i="4" s="1"/>
  <c r="E2757" i="4" s="1"/>
  <c r="E2758" i="4" s="1"/>
  <c r="E2759" i="4" s="1"/>
  <c r="E2760" i="4" s="1"/>
  <c r="E2761" i="4" s="1"/>
  <c r="E2762" i="4" s="1"/>
  <c r="E2763" i="4" s="1"/>
  <c r="E2764" i="4" s="1"/>
  <c r="E2765" i="4" s="1"/>
  <c r="E2766" i="4" s="1"/>
  <c r="E2767" i="4" s="1"/>
  <c r="E2768" i="4" s="1"/>
  <c r="E2769" i="4" s="1"/>
  <c r="E2770" i="4" s="1"/>
  <c r="E2771" i="4" s="1"/>
  <c r="E2772" i="4" s="1"/>
  <c r="E2773" i="4" s="1"/>
  <c r="E2774" i="4" s="1"/>
  <c r="E2775" i="4" s="1"/>
  <c r="E2776" i="4" s="1"/>
  <c r="E2777" i="4" s="1"/>
  <c r="E2778" i="4" s="1"/>
  <c r="E2779" i="4" s="1"/>
  <c r="E2780" i="4" s="1"/>
  <c r="E2781" i="4" s="1"/>
  <c r="E2782" i="4" s="1"/>
  <c r="E2783" i="4" s="1"/>
  <c r="E2784" i="4" s="1"/>
  <c r="E2785" i="4" s="1"/>
  <c r="E2786" i="4" s="1"/>
  <c r="E2787" i="4" s="1"/>
  <c r="E2788" i="4" s="1"/>
  <c r="E2789" i="4" s="1"/>
  <c r="E2790" i="4" s="1"/>
  <c r="E2791" i="4" s="1"/>
  <c r="E2792" i="4" s="1"/>
  <c r="E2793" i="4" s="1"/>
  <c r="E2794" i="4" s="1"/>
  <c r="E2795" i="4" s="1"/>
  <c r="E2796" i="4" s="1"/>
  <c r="E2797" i="4" s="1"/>
  <c r="E2798" i="4" s="1"/>
  <c r="E2799" i="4" s="1"/>
  <c r="E2800" i="4" s="1"/>
  <c r="E2801" i="4" s="1"/>
  <c r="E2802" i="4" s="1"/>
  <c r="E2803" i="4" s="1"/>
  <c r="E2804" i="4" s="1"/>
  <c r="E2805" i="4" s="1"/>
  <c r="E2806" i="4" s="1"/>
  <c r="E2807" i="4" s="1"/>
  <c r="E2808" i="4" s="1"/>
  <c r="E2809" i="4" s="1"/>
  <c r="E2810" i="4" s="1"/>
  <c r="E2811" i="4" s="1"/>
  <c r="E2812" i="4" s="1"/>
  <c r="E2813" i="4" s="1"/>
  <c r="E2814" i="4" s="1"/>
  <c r="E2815" i="4" s="1"/>
  <c r="E2816" i="4" s="1"/>
  <c r="E2817" i="4" s="1"/>
  <c r="E2818" i="4" s="1"/>
  <c r="E2819" i="4" s="1"/>
  <c r="E2820" i="4" s="1"/>
  <c r="E2821" i="4" s="1"/>
  <c r="E2822" i="4" s="1"/>
  <c r="E2823" i="4" s="1"/>
  <c r="E2824" i="4" s="1"/>
  <c r="E2825" i="4" s="1"/>
  <c r="E2826" i="4" s="1"/>
  <c r="E2827" i="4" s="1"/>
  <c r="E2828" i="4" s="1"/>
  <c r="E2829" i="4" s="1"/>
  <c r="E2830" i="4" s="1"/>
  <c r="E2831" i="4" s="1"/>
  <c r="E2832" i="4" s="1"/>
  <c r="E2833" i="4" s="1"/>
  <c r="E2834" i="4" s="1"/>
  <c r="E2835" i="4" s="1"/>
  <c r="E2836" i="4" s="1"/>
  <c r="E2837" i="4" s="1"/>
  <c r="E2838" i="4" s="1"/>
  <c r="E2839" i="4" s="1"/>
  <c r="E2840" i="4" s="1"/>
  <c r="E2841" i="4" s="1"/>
  <c r="E2842" i="4" s="1"/>
  <c r="E2843" i="4" s="1"/>
  <c r="E2844" i="4" s="1"/>
  <c r="E2845" i="4" s="1"/>
  <c r="E2846" i="4" s="1"/>
  <c r="E2847" i="4" s="1"/>
  <c r="E2848" i="4" s="1"/>
  <c r="E2849" i="4" s="1"/>
  <c r="E2850" i="4" s="1"/>
  <c r="E2851" i="4" s="1"/>
  <c r="E2852" i="4" s="1"/>
  <c r="E2853" i="4" s="1"/>
  <c r="E2854" i="4" s="1"/>
  <c r="E2855" i="4" s="1"/>
  <c r="E2856" i="4" s="1"/>
  <c r="E2857" i="4" s="1"/>
  <c r="E2858" i="4" s="1"/>
  <c r="E2859" i="4" s="1"/>
  <c r="E2860" i="4" s="1"/>
  <c r="E2861" i="4" s="1"/>
  <c r="E2862" i="4" s="1"/>
  <c r="E2863" i="4" s="1"/>
  <c r="E2864" i="4" s="1"/>
  <c r="E2865" i="4" s="1"/>
  <c r="E2866" i="4" s="1"/>
  <c r="E2867" i="4" s="1"/>
  <c r="E2868" i="4" s="1"/>
  <c r="E2869" i="4" s="1"/>
  <c r="E2870" i="4" s="1"/>
  <c r="E2871" i="4" s="1"/>
  <c r="E2872" i="4" s="1"/>
  <c r="E2873" i="4" s="1"/>
  <c r="E2874" i="4" s="1"/>
  <c r="E2875" i="4" s="1"/>
  <c r="E2876" i="4" s="1"/>
  <c r="E2877" i="4" s="1"/>
  <c r="E2878" i="4" s="1"/>
  <c r="E2879" i="4" s="1"/>
  <c r="E2880" i="4" s="1"/>
  <c r="E2881" i="4" s="1"/>
  <c r="E2882" i="4" s="1"/>
  <c r="E2883" i="4" s="1"/>
  <c r="E2884" i="4" s="1"/>
  <c r="E2885" i="4" s="1"/>
  <c r="E2886" i="4" s="1"/>
  <c r="E2887" i="4" s="1"/>
  <c r="E2888" i="4" s="1"/>
  <c r="E2889" i="4" s="1"/>
  <c r="E2890" i="4" s="1"/>
  <c r="E2891" i="4" s="1"/>
  <c r="E2892" i="4" s="1"/>
  <c r="E2893" i="4" s="1"/>
  <c r="E2894" i="4" s="1"/>
  <c r="E2895" i="4" s="1"/>
  <c r="E2896" i="4" s="1"/>
  <c r="E2897" i="4" s="1"/>
  <c r="E2898" i="4" s="1"/>
  <c r="E2899" i="4" s="1"/>
  <c r="E2900" i="4" s="1"/>
  <c r="E2901" i="4" s="1"/>
  <c r="E2902" i="4" s="1"/>
  <c r="E2903" i="4" s="1"/>
  <c r="E2904" i="4" s="1"/>
  <c r="E2905" i="4" s="1"/>
  <c r="E2906" i="4" s="1"/>
  <c r="E2907" i="4" s="1"/>
  <c r="E2908" i="4" s="1"/>
  <c r="E2909" i="4" s="1"/>
  <c r="E2910" i="4" s="1"/>
  <c r="E2911" i="4" s="1"/>
  <c r="E2912" i="4" s="1"/>
  <c r="E2913" i="4" s="1"/>
  <c r="E2914" i="4" s="1"/>
  <c r="E2915" i="4" s="1"/>
  <c r="E2916" i="4" s="1"/>
  <c r="E2917" i="4" s="1"/>
  <c r="E2918" i="4" s="1"/>
  <c r="E2919" i="4" s="1"/>
  <c r="E2920" i="4" s="1"/>
  <c r="E2921" i="4" s="1"/>
  <c r="E2922" i="4" s="1"/>
  <c r="E2923" i="4" s="1"/>
  <c r="E2924" i="4" s="1"/>
  <c r="E2925" i="4" s="1"/>
  <c r="E2926" i="4" s="1"/>
  <c r="E2927" i="4" s="1"/>
  <c r="E2928" i="4" s="1"/>
  <c r="E2929" i="4" s="1"/>
  <c r="E2930" i="4" s="1"/>
  <c r="E2931" i="4" s="1"/>
  <c r="E2932" i="4" s="1"/>
  <c r="E2933" i="4" s="1"/>
  <c r="E2934" i="4" s="1"/>
  <c r="E2935" i="4" s="1"/>
  <c r="E2936" i="4" s="1"/>
  <c r="E2937" i="4" s="1"/>
  <c r="E2938" i="4" s="1"/>
  <c r="E2939" i="4" s="1"/>
  <c r="E2940" i="4" s="1"/>
  <c r="E2941" i="4" s="1"/>
  <c r="E2942" i="4" s="1"/>
  <c r="E2943" i="4" s="1"/>
  <c r="E2944" i="4" s="1"/>
  <c r="E2945" i="4" s="1"/>
  <c r="E2946" i="4" s="1"/>
  <c r="E2947" i="4" s="1"/>
  <c r="E2948" i="4" s="1"/>
  <c r="E2949" i="4" s="1"/>
  <c r="E2950" i="4" s="1"/>
  <c r="E2951" i="4" s="1"/>
  <c r="E2952" i="4" s="1"/>
  <c r="E2953" i="4" s="1"/>
  <c r="E2954" i="4" s="1"/>
  <c r="E2955" i="4" s="1"/>
  <c r="E2956" i="4" s="1"/>
  <c r="E2957" i="4" s="1"/>
  <c r="E2958" i="4" s="1"/>
  <c r="E2959" i="4" s="1"/>
  <c r="E2960" i="4" s="1"/>
  <c r="E2961" i="4" s="1"/>
  <c r="E2962" i="4" s="1"/>
  <c r="E2963" i="4" s="1"/>
  <c r="E2964" i="4" s="1"/>
  <c r="E2965" i="4" s="1"/>
  <c r="E2966" i="4" s="1"/>
  <c r="E2967" i="4" s="1"/>
  <c r="E2968" i="4" s="1"/>
  <c r="E2969" i="4" s="1"/>
  <c r="E2970" i="4" s="1"/>
  <c r="E2971" i="4" s="1"/>
  <c r="E2972" i="4" s="1"/>
  <c r="E2973" i="4" s="1"/>
  <c r="E2974" i="4" s="1"/>
  <c r="E2975" i="4" s="1"/>
  <c r="E2976" i="4" s="1"/>
  <c r="E2977" i="4" s="1"/>
  <c r="E2978" i="4" s="1"/>
  <c r="E2979" i="4" s="1"/>
  <c r="E2980" i="4" s="1"/>
  <c r="E2981" i="4" s="1"/>
  <c r="E2982" i="4" s="1"/>
  <c r="E2983" i="4" s="1"/>
  <c r="E2984" i="4" s="1"/>
  <c r="E2985" i="4" s="1"/>
  <c r="E2986" i="4" s="1"/>
  <c r="E2987" i="4" s="1"/>
  <c r="E2988" i="4" s="1"/>
  <c r="E2989" i="4" s="1"/>
  <c r="E2990" i="4" s="1"/>
  <c r="E2991" i="4" s="1"/>
  <c r="E2992" i="4" s="1"/>
  <c r="E2993" i="4" s="1"/>
  <c r="E2994" i="4" s="1"/>
  <c r="E2995" i="4" s="1"/>
  <c r="E2996" i="4" s="1"/>
  <c r="E2997" i="4" s="1"/>
  <c r="E2998" i="4" s="1"/>
  <c r="E2999" i="4" s="1"/>
  <c r="E3000" i="4" s="1"/>
  <c r="E3001" i="4" s="1"/>
  <c r="E3002" i="4" s="1"/>
  <c r="E3003" i="4" s="1"/>
  <c r="E3004" i="4" s="1"/>
  <c r="E3005" i="4" s="1"/>
  <c r="E3006" i="4" s="1"/>
  <c r="B7" i="4"/>
  <c r="C7" i="4" s="1"/>
  <c r="G14" i="5" l="1"/>
  <c r="F14" i="5"/>
  <c r="F12" i="5"/>
  <c r="D12" i="5"/>
  <c r="G12" i="5"/>
  <c r="E12" i="5"/>
  <c r="E13" i="5"/>
  <c r="F13" i="5"/>
  <c r="G13" i="5"/>
  <c r="D13" i="5"/>
  <c r="E14" i="5"/>
  <c r="D14" i="5"/>
  <c r="B16" i="5"/>
  <c r="G15" i="5"/>
  <c r="E15" i="5"/>
  <c r="F15" i="5"/>
  <c r="D15" i="5"/>
  <c r="H14" i="5" l="1"/>
  <c r="H15" i="5"/>
  <c r="H13" i="5"/>
  <c r="B17" i="5"/>
  <c r="F16" i="5"/>
  <c r="D16" i="5"/>
  <c r="G16" i="5"/>
  <c r="E16" i="5"/>
  <c r="H12" i="5"/>
  <c r="D7" i="4"/>
  <c r="B18" i="5" l="1"/>
  <c r="G17" i="5"/>
  <c r="E17" i="5"/>
  <c r="F17" i="5"/>
  <c r="D17" i="5"/>
  <c r="H16" i="5"/>
  <c r="D8" i="4"/>
  <c r="D9" i="4" l="1"/>
  <c r="D10" i="4" s="1"/>
  <c r="C12" i="5"/>
  <c r="H17" i="5"/>
  <c r="B19" i="5"/>
  <c r="F18" i="5"/>
  <c r="D18" i="5"/>
  <c r="G18" i="5"/>
  <c r="E18" i="5"/>
  <c r="I8" i="7"/>
  <c r="N8" i="7" s="1"/>
  <c r="H207" i="7"/>
  <c r="G207" i="7"/>
  <c r="I7" i="7"/>
  <c r="N7" i="7" s="1"/>
  <c r="D11" i="4" l="1"/>
  <c r="D12" i="4" s="1"/>
  <c r="C13" i="5"/>
  <c r="H18" i="5"/>
  <c r="B20" i="5"/>
  <c r="G19" i="5"/>
  <c r="E19" i="5"/>
  <c r="F19" i="5"/>
  <c r="D19" i="5"/>
  <c r="M207" i="7"/>
  <c r="J207" i="7"/>
  <c r="O207" i="7"/>
  <c r="I207" i="7"/>
  <c r="D13" i="4" l="1"/>
  <c r="D14" i="4" s="1"/>
  <c r="D15" i="4" s="1"/>
  <c r="D16" i="4" s="1"/>
  <c r="C14" i="5"/>
  <c r="H19" i="5"/>
  <c r="B21" i="5"/>
  <c r="F20" i="5"/>
  <c r="D20" i="5"/>
  <c r="G20" i="5"/>
  <c r="E20" i="5"/>
  <c r="L207" i="7"/>
  <c r="M208" i="7" s="1"/>
  <c r="N207" i="7"/>
  <c r="O208" i="7" s="1"/>
  <c r="O209" i="7" s="1"/>
  <c r="D17" i="4" l="1"/>
  <c r="D18" i="4" s="1"/>
  <c r="C15" i="5"/>
  <c r="H20" i="5"/>
  <c r="B22" i="5"/>
  <c r="G21" i="5"/>
  <c r="E21" i="5"/>
  <c r="F21" i="5"/>
  <c r="D21" i="5"/>
  <c r="L208" i="7"/>
  <c r="L209" i="7" s="1"/>
  <c r="N208" i="7"/>
  <c r="N209" i="7" s="1"/>
  <c r="M209" i="7"/>
  <c r="D19" i="4" l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C16" i="5"/>
  <c r="H21" i="5"/>
  <c r="B23" i="5"/>
  <c r="F22" i="5"/>
  <c r="D22" i="5"/>
  <c r="G22" i="5"/>
  <c r="E22" i="5"/>
  <c r="B208" i="7"/>
  <c r="D37" i="4" l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C17" i="5"/>
  <c r="D166" i="9"/>
  <c r="D167" i="9"/>
  <c r="D169" i="9"/>
  <c r="D154" i="9"/>
  <c r="D156" i="9"/>
  <c r="D155" i="9"/>
  <c r="D133" i="9"/>
  <c r="D134" i="9"/>
  <c r="D139" i="9"/>
  <c r="D135" i="9"/>
  <c r="D136" i="9"/>
  <c r="D137" i="9"/>
  <c r="D138" i="9"/>
  <c r="D123" i="9"/>
  <c r="D122" i="9"/>
  <c r="D124" i="9"/>
  <c r="D121" i="9"/>
  <c r="D99" i="9"/>
  <c r="D102" i="9"/>
  <c r="D101" i="9"/>
  <c r="D104" i="9"/>
  <c r="D103" i="9"/>
  <c r="D100" i="9"/>
  <c r="D82" i="9"/>
  <c r="D85" i="9"/>
  <c r="D78" i="9"/>
  <c r="D79" i="9"/>
  <c r="D84" i="9"/>
  <c r="D81" i="9"/>
  <c r="D83" i="9"/>
  <c r="D80" i="9"/>
  <c r="D13" i="9"/>
  <c r="D18" i="9"/>
  <c r="D21" i="9"/>
  <c r="D11" i="9"/>
  <c r="D10" i="9"/>
  <c r="D19" i="9"/>
  <c r="D14" i="9"/>
  <c r="D12" i="9"/>
  <c r="D20" i="9"/>
  <c r="D9" i="9"/>
  <c r="D15" i="9"/>
  <c r="D17" i="9"/>
  <c r="D16" i="9"/>
  <c r="D7" i="9"/>
  <c r="D8" i="9"/>
  <c r="D91" i="8"/>
  <c r="D90" i="8"/>
  <c r="D82" i="8"/>
  <c r="D83" i="8"/>
  <c r="D14" i="8"/>
  <c r="E15" i="8" s="1"/>
  <c r="F17" i="8" s="1"/>
  <c r="D21" i="8"/>
  <c r="D26" i="8"/>
  <c r="D25" i="8"/>
  <c r="D31" i="8"/>
  <c r="D29" i="8"/>
  <c r="D32" i="8"/>
  <c r="D27" i="8"/>
  <c r="D33" i="8"/>
  <c r="D30" i="8"/>
  <c r="D37" i="8"/>
  <c r="D35" i="8"/>
  <c r="D20" i="8"/>
  <c r="D36" i="8"/>
  <c r="D38" i="8"/>
  <c r="D28" i="8"/>
  <c r="D41" i="8"/>
  <c r="D34" i="8"/>
  <c r="D23" i="8"/>
  <c r="D39" i="8"/>
  <c r="D24" i="8"/>
  <c r="D40" i="8"/>
  <c r="D22" i="8"/>
  <c r="D42" i="8"/>
  <c r="E7" i="8"/>
  <c r="D8" i="8"/>
  <c r="D9" i="8"/>
  <c r="H22" i="5"/>
  <c r="B24" i="5"/>
  <c r="G23" i="5"/>
  <c r="E23" i="5"/>
  <c r="F23" i="5"/>
  <c r="D23" i="5"/>
  <c r="D51" i="4" l="1"/>
  <c r="D52" i="4" s="1"/>
  <c r="C18" i="5"/>
  <c r="H23" i="5"/>
  <c r="B25" i="5"/>
  <c r="F24" i="5"/>
  <c r="D24" i="5"/>
  <c r="G24" i="5"/>
  <c r="E24" i="5"/>
  <c r="F96" i="8"/>
  <c r="F88" i="8"/>
  <c r="E97" i="9"/>
  <c r="F79" i="8"/>
  <c r="E118" i="9"/>
  <c r="F130" i="9"/>
  <c r="E163" i="9"/>
  <c r="E152" i="9"/>
  <c r="E10" i="8"/>
  <c r="F11" i="8" s="1"/>
  <c r="F76" i="9"/>
  <c r="D53" i="4" l="1"/>
  <c r="D54" i="4" s="1"/>
  <c r="C19" i="5"/>
  <c r="H24" i="5"/>
  <c r="B26" i="5"/>
  <c r="G25" i="5"/>
  <c r="E25" i="5"/>
  <c r="F25" i="5"/>
  <c r="D25" i="5"/>
  <c r="E164" i="9"/>
  <c r="F119" i="9"/>
  <c r="F131" i="9" s="1"/>
  <c r="G96" i="8"/>
  <c r="G88" i="8"/>
  <c r="G79" i="8"/>
  <c r="G17" i="8"/>
  <c r="F18" i="8"/>
  <c r="F80" i="8" s="1"/>
  <c r="F97" i="8" s="1"/>
  <c r="D168" i="9" s="1"/>
  <c r="G11" i="8"/>
  <c r="D55" i="4" l="1"/>
  <c r="D56" i="4" s="1"/>
  <c r="C20" i="5"/>
  <c r="H25" i="5"/>
  <c r="B27" i="5"/>
  <c r="F26" i="5"/>
  <c r="D26" i="5"/>
  <c r="G26" i="5"/>
  <c r="E26" i="5"/>
  <c r="B97" i="8"/>
  <c r="G97" i="8"/>
  <c r="E175" i="9"/>
  <c r="G18" i="8"/>
  <c r="G80" i="8"/>
  <c r="D57" i="4" l="1"/>
  <c r="D58" i="4" s="1"/>
  <c r="C21" i="5"/>
  <c r="H26" i="5"/>
  <c r="B28" i="5"/>
  <c r="G27" i="5"/>
  <c r="E27" i="5"/>
  <c r="F27" i="5"/>
  <c r="D27" i="5"/>
  <c r="F176" i="9"/>
  <c r="F177" i="9" s="1"/>
  <c r="D59" i="4" l="1"/>
  <c r="D60" i="4" s="1"/>
  <c r="C22" i="5"/>
  <c r="H27" i="5"/>
  <c r="B29" i="5"/>
  <c r="F28" i="5"/>
  <c r="D28" i="5"/>
  <c r="G28" i="5"/>
  <c r="E28" i="5"/>
  <c r="D61" i="4" l="1"/>
  <c r="D62" i="4" s="1"/>
  <c r="D63" i="4" s="1"/>
  <c r="D64" i="4" s="1"/>
  <c r="D65" i="4" s="1"/>
  <c r="D66" i="4" s="1"/>
  <c r="D67" i="4" s="1"/>
  <c r="D68" i="4" s="1"/>
  <c r="D69" i="4" s="1"/>
  <c r="D70" i="4" s="1"/>
  <c r="D71" i="4" s="1"/>
  <c r="D72" i="4" s="1"/>
  <c r="D73" i="4" s="1"/>
  <c r="D74" i="4" s="1"/>
  <c r="D75" i="4" s="1"/>
  <c r="D76" i="4" s="1"/>
  <c r="C23" i="5"/>
  <c r="H28" i="5"/>
  <c r="B30" i="5"/>
  <c r="G29" i="5"/>
  <c r="E29" i="5"/>
  <c r="F29" i="5"/>
  <c r="D29" i="5"/>
  <c r="D77" i="4" l="1"/>
  <c r="D78" i="4" s="1"/>
  <c r="D79" i="4" s="1"/>
  <c r="D80" i="4" s="1"/>
  <c r="D81" i="4" s="1"/>
  <c r="D82" i="4" s="1"/>
  <c r="D83" i="4" s="1"/>
  <c r="D84" i="4" s="1"/>
  <c r="C24" i="5"/>
  <c r="H29" i="5"/>
  <c r="B31" i="5"/>
  <c r="F30" i="5"/>
  <c r="D30" i="5"/>
  <c r="G30" i="5"/>
  <c r="E30" i="5"/>
  <c r="D85" i="4" l="1"/>
  <c r="C25" i="5"/>
  <c r="H30" i="5"/>
  <c r="B32" i="5"/>
  <c r="G31" i="5"/>
  <c r="E31" i="5"/>
  <c r="F31" i="5"/>
  <c r="D31" i="5"/>
  <c r="D86" i="4" l="1"/>
  <c r="D87" i="4" s="1"/>
  <c r="D88" i="4" s="1"/>
  <c r="D89" i="4" s="1"/>
  <c r="D90" i="4" s="1"/>
  <c r="C26" i="5"/>
  <c r="H31" i="5"/>
  <c r="B33" i="5"/>
  <c r="F32" i="5"/>
  <c r="D32" i="5"/>
  <c r="G32" i="5"/>
  <c r="E32" i="5"/>
  <c r="D91" i="4" l="1"/>
  <c r="D92" i="4" s="1"/>
  <c r="C27" i="5"/>
  <c r="H32" i="5"/>
  <c r="B34" i="5"/>
  <c r="G33" i="5"/>
  <c r="E33" i="5"/>
  <c r="F33" i="5"/>
  <c r="D33" i="5"/>
  <c r="D93" i="4" l="1"/>
  <c r="D94" i="4" s="1"/>
  <c r="D95" i="4" s="1"/>
  <c r="D96" i="4" s="1"/>
  <c r="D97" i="4" s="1"/>
  <c r="D98" i="4" s="1"/>
  <c r="D99" i="4" s="1"/>
  <c r="D100" i="4" s="1"/>
  <c r="D101" i="4" s="1"/>
  <c r="D102" i="4" s="1"/>
  <c r="D103" i="4" s="1"/>
  <c r="D104" i="4" s="1"/>
  <c r="C28" i="5"/>
  <c r="H33" i="5"/>
  <c r="B35" i="5"/>
  <c r="F34" i="5"/>
  <c r="D34" i="5"/>
  <c r="G34" i="5"/>
  <c r="E34" i="5"/>
  <c r="D105" i="4" l="1"/>
  <c r="D106" i="4" s="1"/>
  <c r="D107" i="4" s="1"/>
  <c r="C29" i="5"/>
  <c r="H34" i="5"/>
  <c r="B36" i="5"/>
  <c r="G35" i="5"/>
  <c r="E35" i="5"/>
  <c r="F35" i="5"/>
  <c r="D35" i="5"/>
  <c r="D108" i="4" l="1"/>
  <c r="D109" i="4" s="1"/>
  <c r="D110" i="4" s="1"/>
  <c r="C30" i="5"/>
  <c r="H35" i="5"/>
  <c r="B37" i="5"/>
  <c r="F36" i="5"/>
  <c r="D36" i="5"/>
  <c r="G36" i="5"/>
  <c r="E36" i="5"/>
  <c r="D111" i="4" l="1"/>
  <c r="D112" i="4" s="1"/>
  <c r="D113" i="4" s="1"/>
  <c r="D114" i="4" s="1"/>
  <c r="D115" i="4" s="1"/>
  <c r="D116" i="4" s="1"/>
  <c r="D117" i="4" s="1"/>
  <c r="D118" i="4" s="1"/>
  <c r="D119" i="4" s="1"/>
  <c r="D120" i="4" s="1"/>
  <c r="D121" i="4" s="1"/>
  <c r="D122" i="4" s="1"/>
  <c r="C31" i="5"/>
  <c r="H36" i="5"/>
  <c r="B38" i="5"/>
  <c r="G37" i="5"/>
  <c r="E37" i="5"/>
  <c r="F37" i="5"/>
  <c r="D37" i="5"/>
  <c r="D123" i="4" l="1"/>
  <c r="D124" i="4" s="1"/>
  <c r="C32" i="5"/>
  <c r="H37" i="5"/>
  <c r="B39" i="5"/>
  <c r="F38" i="5"/>
  <c r="D38" i="5"/>
  <c r="G38" i="5"/>
  <c r="E38" i="5"/>
  <c r="D125" i="4" l="1"/>
  <c r="D126" i="4" s="1"/>
  <c r="D127" i="4" s="1"/>
  <c r="D128" i="4" s="1"/>
  <c r="C33" i="5"/>
  <c r="H38" i="5"/>
  <c r="B40" i="5"/>
  <c r="G39" i="5"/>
  <c r="E39" i="5"/>
  <c r="F39" i="5"/>
  <c r="D39" i="5"/>
  <c r="D129" i="4" l="1"/>
  <c r="D130" i="4" s="1"/>
  <c r="C34" i="5"/>
  <c r="H39" i="5"/>
  <c r="B41" i="5"/>
  <c r="F40" i="5"/>
  <c r="D40" i="5"/>
  <c r="G40" i="5"/>
  <c r="E40" i="5"/>
  <c r="D131" i="4" l="1"/>
  <c r="D132" i="4" s="1"/>
  <c r="D133" i="4" s="1"/>
  <c r="D134" i="4" s="1"/>
  <c r="D135" i="4" s="1"/>
  <c r="D136" i="4" s="1"/>
  <c r="D137" i="4" s="1"/>
  <c r="D138" i="4" s="1"/>
  <c r="D139" i="4" s="1"/>
  <c r="D140" i="4" s="1"/>
  <c r="D141" i="4" s="1"/>
  <c r="D142" i="4" s="1"/>
  <c r="C35" i="5"/>
  <c r="H40" i="5"/>
  <c r="B42" i="5"/>
  <c r="G41" i="5"/>
  <c r="E41" i="5"/>
  <c r="F41" i="5"/>
  <c r="D41" i="5"/>
  <c r="D143" i="4" l="1"/>
  <c r="D144" i="4" s="1"/>
  <c r="C36" i="5"/>
  <c r="H41" i="5"/>
  <c r="B43" i="5"/>
  <c r="F42" i="5"/>
  <c r="D42" i="5"/>
  <c r="G42" i="5"/>
  <c r="E42" i="5"/>
  <c r="D145" i="4" l="1"/>
  <c r="D146" i="4" s="1"/>
  <c r="D147" i="4" s="1"/>
  <c r="D148" i="4" s="1"/>
  <c r="D149" i="4" s="1"/>
  <c r="D150" i="4" s="1"/>
  <c r="D151" i="4" s="1"/>
  <c r="D152" i="4" s="1"/>
  <c r="D153" i="4" s="1"/>
  <c r="D154" i="4" s="1"/>
  <c r="D155" i="4" s="1"/>
  <c r="D156" i="4" s="1"/>
  <c r="D157" i="4" s="1"/>
  <c r="D158" i="4" s="1"/>
  <c r="D159" i="4" s="1"/>
  <c r="D160" i="4" s="1"/>
  <c r="C37" i="5"/>
  <c r="H42" i="5"/>
  <c r="B44" i="5"/>
  <c r="G43" i="5"/>
  <c r="E43" i="5"/>
  <c r="F43" i="5"/>
  <c r="D43" i="5"/>
  <c r="D161" i="4" l="1"/>
  <c r="D162" i="4" s="1"/>
  <c r="C38" i="5"/>
  <c r="H43" i="5"/>
  <c r="B45" i="5"/>
  <c r="F44" i="5"/>
  <c r="D44" i="5"/>
  <c r="G44" i="5"/>
  <c r="E44" i="5"/>
  <c r="D163" i="4" l="1"/>
  <c r="D164" i="4" s="1"/>
  <c r="C39" i="5"/>
  <c r="H44" i="5"/>
  <c r="B46" i="5"/>
  <c r="G45" i="5"/>
  <c r="E45" i="5"/>
  <c r="F45" i="5"/>
  <c r="D45" i="5"/>
  <c r="D165" i="4" l="1"/>
  <c r="D166" i="4" s="1"/>
  <c r="C40" i="5"/>
  <c r="H45" i="5"/>
  <c r="B47" i="5"/>
  <c r="F46" i="5"/>
  <c r="D46" i="5"/>
  <c r="G46" i="5"/>
  <c r="E46" i="5"/>
  <c r="D167" i="4" l="1"/>
  <c r="D168" i="4" s="1"/>
  <c r="C41" i="5"/>
  <c r="H46" i="5"/>
  <c r="B48" i="5"/>
  <c r="G47" i="5"/>
  <c r="E47" i="5"/>
  <c r="F47" i="5"/>
  <c r="D47" i="5"/>
  <c r="D169" i="4" l="1"/>
  <c r="D170" i="4" s="1"/>
  <c r="C42" i="5"/>
  <c r="H47" i="5"/>
  <c r="B49" i="5"/>
  <c r="F48" i="5"/>
  <c r="D48" i="5"/>
  <c r="G48" i="5"/>
  <c r="E48" i="5"/>
  <c r="D171" i="4" l="1"/>
  <c r="D172" i="4" s="1"/>
  <c r="D173" i="4" s="1"/>
  <c r="D174" i="4" s="1"/>
  <c r="D175" i="4" s="1"/>
  <c r="D176" i="4" s="1"/>
  <c r="D177" i="4" s="1"/>
  <c r="D178" i="4" s="1"/>
  <c r="C43" i="5"/>
  <c r="H48" i="5"/>
  <c r="B50" i="5"/>
  <c r="G49" i="5"/>
  <c r="E49" i="5"/>
  <c r="F49" i="5"/>
  <c r="D49" i="5"/>
  <c r="D179" i="4" l="1"/>
  <c r="D180" i="4" s="1"/>
  <c r="D181" i="4" s="1"/>
  <c r="D182" i="4" s="1"/>
  <c r="C44" i="5"/>
  <c r="H49" i="5"/>
  <c r="B51" i="5"/>
  <c r="F50" i="5"/>
  <c r="D50" i="5"/>
  <c r="G50" i="5"/>
  <c r="E50" i="5"/>
  <c r="D183" i="4" l="1"/>
  <c r="D184" i="4" s="1"/>
  <c r="D185" i="4" s="1"/>
  <c r="D186" i="4" s="1"/>
  <c r="D187" i="4" s="1"/>
  <c r="D188" i="4" s="1"/>
  <c r="C45" i="5"/>
  <c r="H50" i="5"/>
  <c r="B52" i="5"/>
  <c r="G51" i="5"/>
  <c r="E51" i="5"/>
  <c r="F51" i="5"/>
  <c r="D51" i="5"/>
  <c r="D189" i="4" l="1"/>
  <c r="D190" i="4" s="1"/>
  <c r="D191" i="4" s="1"/>
  <c r="D192" i="4" s="1"/>
  <c r="D193" i="4" s="1"/>
  <c r="D194" i="4" s="1"/>
  <c r="D195" i="4" s="1"/>
  <c r="D196" i="4" s="1"/>
  <c r="C46" i="5"/>
  <c r="H51" i="5"/>
  <c r="B53" i="5"/>
  <c r="F52" i="5"/>
  <c r="D52" i="5"/>
  <c r="G52" i="5"/>
  <c r="E52" i="5"/>
  <c r="D197" i="4" l="1"/>
  <c r="C47" i="5"/>
  <c r="H52" i="5"/>
  <c r="B54" i="5"/>
  <c r="G53" i="5"/>
  <c r="E53" i="5"/>
  <c r="F53" i="5"/>
  <c r="D53" i="5"/>
  <c r="D198" i="4" l="1"/>
  <c r="D199" i="4" s="1"/>
  <c r="D200" i="4" s="1"/>
  <c r="D201" i="4" s="1"/>
  <c r="D202" i="4" s="1"/>
  <c r="C48" i="5"/>
  <c r="H53" i="5"/>
  <c r="B55" i="5"/>
  <c r="F54" i="5"/>
  <c r="D54" i="5"/>
  <c r="G54" i="5"/>
  <c r="E54" i="5"/>
  <c r="D203" i="4" l="1"/>
  <c r="D204" i="4" s="1"/>
  <c r="C49" i="5"/>
  <c r="H54" i="5"/>
  <c r="B56" i="5"/>
  <c r="G55" i="5"/>
  <c r="E55" i="5"/>
  <c r="F55" i="5"/>
  <c r="D55" i="5"/>
  <c r="D205" i="4" l="1"/>
  <c r="D206" i="4" s="1"/>
  <c r="C50" i="5"/>
  <c r="H55" i="5"/>
  <c r="B57" i="5"/>
  <c r="F56" i="5"/>
  <c r="D56" i="5"/>
  <c r="G56" i="5"/>
  <c r="E56" i="5"/>
  <c r="D207" i="4" l="1"/>
  <c r="D208" i="4" s="1"/>
  <c r="C51" i="5"/>
  <c r="H56" i="5"/>
  <c r="B58" i="5"/>
  <c r="G57" i="5"/>
  <c r="E57" i="5"/>
  <c r="F57" i="5"/>
  <c r="D57" i="5"/>
  <c r="D209" i="4" l="1"/>
  <c r="D210" i="4" s="1"/>
  <c r="C52" i="5"/>
  <c r="H57" i="5"/>
  <c r="B59" i="5"/>
  <c r="F58" i="5"/>
  <c r="D58" i="5"/>
  <c r="G58" i="5"/>
  <c r="E58" i="5"/>
  <c r="D211" i="4" l="1"/>
  <c r="D212" i="4" s="1"/>
  <c r="D213" i="4" s="1"/>
  <c r="D214" i="4" s="1"/>
  <c r="D215" i="4" s="1"/>
  <c r="D216" i="4" s="1"/>
  <c r="D217" i="4" s="1"/>
  <c r="D218" i="4" s="1"/>
  <c r="D219" i="4" s="1"/>
  <c r="D220" i="4" s="1"/>
  <c r="C53" i="5"/>
  <c r="H58" i="5"/>
  <c r="B60" i="5"/>
  <c r="G59" i="5"/>
  <c r="E59" i="5"/>
  <c r="F59" i="5"/>
  <c r="D59" i="5"/>
  <c r="D221" i="4" l="1"/>
  <c r="D222" i="4" s="1"/>
  <c r="D223" i="4" s="1"/>
  <c r="D224" i="4" s="1"/>
  <c r="D225" i="4" s="1"/>
  <c r="D226" i="4" s="1"/>
  <c r="C54" i="5"/>
  <c r="H59" i="5"/>
  <c r="B61" i="5"/>
  <c r="F60" i="5"/>
  <c r="D60" i="5"/>
  <c r="G60" i="5"/>
  <c r="E60" i="5"/>
  <c r="D227" i="4" l="1"/>
  <c r="D228" i="4" s="1"/>
  <c r="D229" i="4" s="1"/>
  <c r="D230" i="4" s="1"/>
  <c r="D231" i="4" s="1"/>
  <c r="D232" i="4" s="1"/>
  <c r="D233" i="4" s="1"/>
  <c r="D234" i="4" s="1"/>
  <c r="C55" i="5"/>
  <c r="H60" i="5"/>
  <c r="B62" i="5"/>
  <c r="G61" i="5"/>
  <c r="E61" i="5"/>
  <c r="F61" i="5"/>
  <c r="D61" i="5"/>
  <c r="D235" i="4" l="1"/>
  <c r="D236" i="4" s="1"/>
  <c r="D237" i="4" s="1"/>
  <c r="D238" i="4" s="1"/>
  <c r="D239" i="4" s="1"/>
  <c r="D240" i="4" s="1"/>
  <c r="C56" i="5"/>
  <c r="H61" i="5"/>
  <c r="B63" i="5"/>
  <c r="F62" i="5"/>
  <c r="D62" i="5"/>
  <c r="G62" i="5"/>
  <c r="E62" i="5"/>
  <c r="D241" i="4" l="1"/>
  <c r="D242" i="4" s="1"/>
  <c r="C57" i="5"/>
  <c r="H62" i="5"/>
  <c r="B64" i="5"/>
  <c r="G63" i="5"/>
  <c r="E63" i="5"/>
  <c r="F63" i="5"/>
  <c r="D63" i="5"/>
  <c r="D243" i="4" l="1"/>
  <c r="D244" i="4" s="1"/>
  <c r="C58" i="5"/>
  <c r="H63" i="5"/>
  <c r="B65" i="5"/>
  <c r="F64" i="5"/>
  <c r="D64" i="5"/>
  <c r="G64" i="5"/>
  <c r="E64" i="5"/>
  <c r="D245" i="4" l="1"/>
  <c r="D246" i="4" s="1"/>
  <c r="C59" i="5"/>
  <c r="H64" i="5"/>
  <c r="B66" i="5"/>
  <c r="G65" i="5"/>
  <c r="E65" i="5"/>
  <c r="F65" i="5"/>
  <c r="D65" i="5"/>
  <c r="D247" i="4" l="1"/>
  <c r="C60" i="5"/>
  <c r="H65" i="5"/>
  <c r="B67" i="5"/>
  <c r="F66" i="5"/>
  <c r="D66" i="5"/>
  <c r="G66" i="5"/>
  <c r="E66" i="5"/>
  <c r="D248" i="4" l="1"/>
  <c r="D249" i="4" s="1"/>
  <c r="D250" i="4" s="1"/>
  <c r="C61" i="5"/>
  <c r="H66" i="5"/>
  <c r="B68" i="5"/>
  <c r="G67" i="5"/>
  <c r="E67" i="5"/>
  <c r="F67" i="5"/>
  <c r="D67" i="5"/>
  <c r="D251" i="4" l="1"/>
  <c r="D252" i="4" s="1"/>
  <c r="D253" i="4" s="1"/>
  <c r="D254" i="4" s="1"/>
  <c r="D255" i="4" s="1"/>
  <c r="D256" i="4" s="1"/>
  <c r="D257" i="4" s="1"/>
  <c r="D258" i="4" s="1"/>
  <c r="C62" i="5"/>
  <c r="H67" i="5"/>
  <c r="B69" i="5"/>
  <c r="F68" i="5"/>
  <c r="D68" i="5"/>
  <c r="G68" i="5"/>
  <c r="E68" i="5"/>
  <c r="D259" i="4" l="1"/>
  <c r="D260" i="4" s="1"/>
  <c r="D261" i="4" s="1"/>
  <c r="D262" i="4" s="1"/>
  <c r="C63" i="5"/>
  <c r="H68" i="5"/>
  <c r="B70" i="5"/>
  <c r="G69" i="5"/>
  <c r="E69" i="5"/>
  <c r="F69" i="5"/>
  <c r="D69" i="5"/>
  <c r="D263" i="4" l="1"/>
  <c r="D264" i="4" s="1"/>
  <c r="C64" i="5"/>
  <c r="H69" i="5"/>
  <c r="B71" i="5"/>
  <c r="F70" i="5"/>
  <c r="D70" i="5"/>
  <c r="G70" i="5"/>
  <c r="E70" i="5"/>
  <c r="D265" i="4" l="1"/>
  <c r="D266" i="4" s="1"/>
  <c r="C65" i="5"/>
  <c r="H70" i="5"/>
  <c r="B72" i="5"/>
  <c r="G71" i="5"/>
  <c r="E71" i="5"/>
  <c r="F71" i="5"/>
  <c r="D71" i="5"/>
  <c r="D267" i="4" l="1"/>
  <c r="D268" i="4" s="1"/>
  <c r="D269" i="4" s="1"/>
  <c r="D270" i="4" s="1"/>
  <c r="D271" i="4" s="1"/>
  <c r="D272" i="4" s="1"/>
  <c r="D273" i="4" s="1"/>
  <c r="D274" i="4" s="1"/>
  <c r="D275" i="4" s="1"/>
  <c r="D276" i="4" s="1"/>
  <c r="D277" i="4" s="1"/>
  <c r="D278" i="4" s="1"/>
  <c r="D279" i="4" s="1"/>
  <c r="D280" i="4" s="1"/>
  <c r="D281" i="4" s="1"/>
  <c r="D282" i="4" s="1"/>
  <c r="D283" i="4" s="1"/>
  <c r="D284" i="4" s="1"/>
  <c r="C66" i="5"/>
  <c r="H71" i="5"/>
  <c r="B73" i="5"/>
  <c r="F72" i="5"/>
  <c r="D72" i="5"/>
  <c r="G72" i="5"/>
  <c r="E72" i="5"/>
  <c r="D285" i="4" l="1"/>
  <c r="D286" i="4" s="1"/>
  <c r="C67" i="5"/>
  <c r="H72" i="5"/>
  <c r="B74" i="5"/>
  <c r="G73" i="5"/>
  <c r="E73" i="5"/>
  <c r="F73" i="5"/>
  <c r="D73" i="5"/>
  <c r="D287" i="4" l="1"/>
  <c r="D288" i="4" s="1"/>
  <c r="C68" i="5"/>
  <c r="H73" i="5"/>
  <c r="B75" i="5"/>
  <c r="F74" i="5"/>
  <c r="D74" i="5"/>
  <c r="G74" i="5"/>
  <c r="E74" i="5"/>
  <c r="D289" i="4" l="1"/>
  <c r="D290" i="4" s="1"/>
  <c r="D291" i="4" s="1"/>
  <c r="D292" i="4" s="1"/>
  <c r="D293" i="4" s="1"/>
  <c r="D294" i="4" s="1"/>
  <c r="D295" i="4" s="1"/>
  <c r="D296" i="4" s="1"/>
  <c r="C69" i="5"/>
  <c r="H74" i="5"/>
  <c r="B76" i="5"/>
  <c r="G75" i="5"/>
  <c r="E75" i="5"/>
  <c r="F75" i="5"/>
  <c r="D75" i="5"/>
  <c r="D297" i="4" l="1"/>
  <c r="D298" i="4" s="1"/>
  <c r="C70" i="5"/>
  <c r="H75" i="5"/>
  <c r="B77" i="5"/>
  <c r="F76" i="5"/>
  <c r="D76" i="5"/>
  <c r="G76" i="5"/>
  <c r="E76" i="5"/>
  <c r="D299" i="4" l="1"/>
  <c r="C71" i="5"/>
  <c r="H76" i="5"/>
  <c r="B78" i="5"/>
  <c r="G77" i="5"/>
  <c r="E77" i="5"/>
  <c r="F77" i="5"/>
  <c r="D77" i="5"/>
  <c r="D300" i="4" l="1"/>
  <c r="D301" i="4" s="1"/>
  <c r="D302" i="4" s="1"/>
  <c r="D303" i="4" s="1"/>
  <c r="D304" i="4" s="1"/>
  <c r="C72" i="5"/>
  <c r="H77" i="5"/>
  <c r="B79" i="5"/>
  <c r="F78" i="5"/>
  <c r="D78" i="5"/>
  <c r="G78" i="5"/>
  <c r="E78" i="5"/>
  <c r="D305" i="4" l="1"/>
  <c r="D306" i="4" s="1"/>
  <c r="C73" i="5"/>
  <c r="H78" i="5"/>
  <c r="B80" i="5"/>
  <c r="G79" i="5"/>
  <c r="E79" i="5"/>
  <c r="F79" i="5"/>
  <c r="D79" i="5"/>
  <c r="D307" i="4" l="1"/>
  <c r="D308" i="4" s="1"/>
  <c r="D309" i="4" s="1"/>
  <c r="D310" i="4" s="1"/>
  <c r="D311" i="4" s="1"/>
  <c r="D312" i="4" s="1"/>
  <c r="D313" i="4" s="1"/>
  <c r="D314" i="4" s="1"/>
  <c r="C74" i="5"/>
  <c r="H79" i="5"/>
  <c r="B81" i="5"/>
  <c r="F80" i="5"/>
  <c r="D80" i="5"/>
  <c r="G80" i="5"/>
  <c r="E80" i="5"/>
  <c r="D315" i="4" l="1"/>
  <c r="D316" i="4" s="1"/>
  <c r="D317" i="4" s="1"/>
  <c r="D318" i="4" s="1"/>
  <c r="D319" i="4" s="1"/>
  <c r="C75" i="5"/>
  <c r="H80" i="5"/>
  <c r="B82" i="5"/>
  <c r="G81" i="5"/>
  <c r="E81" i="5"/>
  <c r="F81" i="5"/>
  <c r="D81" i="5"/>
  <c r="D320" i="4" l="1"/>
  <c r="D321" i="4" s="1"/>
  <c r="D322" i="4" s="1"/>
  <c r="C76" i="5"/>
  <c r="H81" i="5"/>
  <c r="B83" i="5"/>
  <c r="F82" i="5"/>
  <c r="D82" i="5"/>
  <c r="G82" i="5"/>
  <c r="E82" i="5"/>
  <c r="D323" i="4" l="1"/>
  <c r="D324" i="4" s="1"/>
  <c r="C77" i="5"/>
  <c r="H82" i="5"/>
  <c r="B84" i="5"/>
  <c r="G83" i="5"/>
  <c r="E83" i="5"/>
  <c r="F83" i="5"/>
  <c r="D83" i="5"/>
  <c r="D325" i="4" l="1"/>
  <c r="D326" i="4" s="1"/>
  <c r="C78" i="5"/>
  <c r="H83" i="5"/>
  <c r="B85" i="5"/>
  <c r="F84" i="5"/>
  <c r="D84" i="5"/>
  <c r="G84" i="5"/>
  <c r="E84" i="5"/>
  <c r="D327" i="4" l="1"/>
  <c r="D328" i="4" s="1"/>
  <c r="D329" i="4" s="1"/>
  <c r="D330" i="4" s="1"/>
  <c r="D331" i="4" s="1"/>
  <c r="D332" i="4" s="1"/>
  <c r="D333" i="4" s="1"/>
  <c r="D334" i="4" s="1"/>
  <c r="C79" i="5"/>
  <c r="H84" i="5"/>
  <c r="B86" i="5"/>
  <c r="G85" i="5"/>
  <c r="E85" i="5"/>
  <c r="F85" i="5"/>
  <c r="D85" i="5"/>
  <c r="D335" i="4" l="1"/>
  <c r="D336" i="4" s="1"/>
  <c r="D337" i="4" s="1"/>
  <c r="D338" i="4" s="1"/>
  <c r="C80" i="5"/>
  <c r="H85" i="5"/>
  <c r="B87" i="5"/>
  <c r="F86" i="5"/>
  <c r="D86" i="5"/>
  <c r="G86" i="5"/>
  <c r="E86" i="5"/>
  <c r="D339" i="4" l="1"/>
  <c r="D340" i="4" s="1"/>
  <c r="D341" i="4" s="1"/>
  <c r="D342" i="4" s="1"/>
  <c r="D343" i="4" s="1"/>
  <c r="D344" i="4" s="1"/>
  <c r="D345" i="4" s="1"/>
  <c r="D346" i="4" s="1"/>
  <c r="D347" i="4" s="1"/>
  <c r="D348" i="4" s="1"/>
  <c r="D349" i="4" s="1"/>
  <c r="D350" i="4" s="1"/>
  <c r="C81" i="5"/>
  <c r="H86" i="5"/>
  <c r="B88" i="5"/>
  <c r="G87" i="5"/>
  <c r="E87" i="5"/>
  <c r="F87" i="5"/>
  <c r="D87" i="5"/>
  <c r="D351" i="4" l="1"/>
  <c r="D352" i="4" s="1"/>
  <c r="D353" i="4" s="1"/>
  <c r="D354" i="4" s="1"/>
  <c r="C82" i="5"/>
  <c r="H87" i="5"/>
  <c r="B89" i="5"/>
  <c r="F88" i="5"/>
  <c r="D88" i="5"/>
  <c r="G88" i="5"/>
  <c r="E88" i="5"/>
  <c r="D355" i="4" l="1"/>
  <c r="D356" i="4" s="1"/>
  <c r="D357" i="4" s="1"/>
  <c r="D358" i="4" s="1"/>
  <c r="C83" i="5"/>
  <c r="H88" i="5"/>
  <c r="B90" i="5"/>
  <c r="G89" i="5"/>
  <c r="E89" i="5"/>
  <c r="F89" i="5"/>
  <c r="D89" i="5"/>
  <c r="D359" i="4" l="1"/>
  <c r="D360" i="4" s="1"/>
  <c r="C84" i="5"/>
  <c r="H89" i="5"/>
  <c r="B91" i="5"/>
  <c r="F90" i="5"/>
  <c r="D90" i="5"/>
  <c r="G90" i="5"/>
  <c r="E90" i="5"/>
  <c r="D361" i="4" l="1"/>
  <c r="D362" i="4" s="1"/>
  <c r="D363" i="4" s="1"/>
  <c r="D364" i="4" s="1"/>
  <c r="D365" i="4" s="1"/>
  <c r="D366" i="4" s="1"/>
  <c r="D367" i="4" s="1"/>
  <c r="D368" i="4" s="1"/>
  <c r="D369" i="4" s="1"/>
  <c r="D370" i="4" s="1"/>
  <c r="D371" i="4" s="1"/>
  <c r="D372" i="4" s="1"/>
  <c r="D373" i="4" s="1"/>
  <c r="D374" i="4" s="1"/>
  <c r="D375" i="4" s="1"/>
  <c r="D376" i="4" s="1"/>
  <c r="D377" i="4" s="1"/>
  <c r="D378" i="4" s="1"/>
  <c r="D379" i="4" s="1"/>
  <c r="D380" i="4" s="1"/>
  <c r="D381" i="4" s="1"/>
  <c r="D382" i="4" s="1"/>
  <c r="D383" i="4" s="1"/>
  <c r="D384" i="4" s="1"/>
  <c r="D385" i="4" s="1"/>
  <c r="D386" i="4" s="1"/>
  <c r="D387" i="4" s="1"/>
  <c r="D388" i="4" s="1"/>
  <c r="C85" i="5"/>
  <c r="H90" i="5"/>
  <c r="B92" i="5"/>
  <c r="G91" i="5"/>
  <c r="E91" i="5"/>
  <c r="F91" i="5"/>
  <c r="D91" i="5"/>
  <c r="D389" i="4" l="1"/>
  <c r="D390" i="4" s="1"/>
  <c r="D391" i="4" s="1"/>
  <c r="D392" i="4" s="1"/>
  <c r="D393" i="4" s="1"/>
  <c r="C86" i="5"/>
  <c r="H91" i="5"/>
  <c r="B93" i="5"/>
  <c r="F92" i="5"/>
  <c r="D92" i="5"/>
  <c r="G92" i="5"/>
  <c r="E92" i="5"/>
  <c r="D394" i="4" l="1"/>
  <c r="D395" i="4" s="1"/>
  <c r="D396" i="4" s="1"/>
  <c r="C87" i="5"/>
  <c r="H92" i="5"/>
  <c r="B94" i="5"/>
  <c r="G93" i="5"/>
  <c r="E93" i="5"/>
  <c r="F93" i="5"/>
  <c r="D93" i="5"/>
  <c r="D397" i="4" l="1"/>
  <c r="D398" i="4" s="1"/>
  <c r="C88" i="5"/>
  <c r="H93" i="5"/>
  <c r="B95" i="5"/>
  <c r="F94" i="5"/>
  <c r="D94" i="5"/>
  <c r="G94" i="5"/>
  <c r="E94" i="5"/>
  <c r="D399" i="4" l="1"/>
  <c r="D400" i="4" s="1"/>
  <c r="C89" i="5"/>
  <c r="H94" i="5"/>
  <c r="B96" i="5"/>
  <c r="G95" i="5"/>
  <c r="E95" i="5"/>
  <c r="F95" i="5"/>
  <c r="D95" i="5"/>
  <c r="D401" i="4" l="1"/>
  <c r="D402" i="4" s="1"/>
  <c r="D403" i="4" s="1"/>
  <c r="D404" i="4" s="1"/>
  <c r="D405" i="4" s="1"/>
  <c r="D406" i="4" s="1"/>
  <c r="D407" i="4" s="1"/>
  <c r="D408" i="4" s="1"/>
  <c r="C90" i="5"/>
  <c r="H95" i="5"/>
  <c r="B97" i="5"/>
  <c r="F96" i="5"/>
  <c r="D96" i="5"/>
  <c r="G96" i="5"/>
  <c r="E96" i="5"/>
  <c r="D409" i="4" l="1"/>
  <c r="C91" i="5"/>
  <c r="H96" i="5"/>
  <c r="B98" i="5"/>
  <c r="G97" i="5"/>
  <c r="E97" i="5"/>
  <c r="F97" i="5"/>
  <c r="D97" i="5"/>
  <c r="D410" i="4" l="1"/>
  <c r="D411" i="4" s="1"/>
  <c r="D412" i="4" s="1"/>
  <c r="C92" i="5"/>
  <c r="H97" i="5"/>
  <c r="B99" i="5"/>
  <c r="F98" i="5"/>
  <c r="D98" i="5"/>
  <c r="G98" i="5"/>
  <c r="E98" i="5"/>
  <c r="D413" i="4" l="1"/>
  <c r="D414" i="4" s="1"/>
  <c r="D415" i="4" s="1"/>
  <c r="D416" i="4" s="1"/>
  <c r="C93" i="5"/>
  <c r="H98" i="5"/>
  <c r="B100" i="5"/>
  <c r="G99" i="5"/>
  <c r="E99" i="5"/>
  <c r="C99" i="5"/>
  <c r="F99" i="5"/>
  <c r="D99" i="5"/>
  <c r="D417" i="4" l="1"/>
  <c r="D418" i="4" s="1"/>
  <c r="C94" i="5"/>
  <c r="H99" i="5"/>
  <c r="B101" i="5"/>
  <c r="B102" i="5" s="1"/>
  <c r="F100" i="5"/>
  <c r="D100" i="5"/>
  <c r="G100" i="5"/>
  <c r="E100" i="5"/>
  <c r="C100" i="5"/>
  <c r="D102" i="5" l="1"/>
  <c r="B103" i="5"/>
  <c r="C102" i="5"/>
  <c r="E102" i="5"/>
  <c r="F102" i="5"/>
  <c r="G102" i="5"/>
  <c r="D419" i="4"/>
  <c r="D420" i="4" s="1"/>
  <c r="D421" i="4" s="1"/>
  <c r="D422" i="4" s="1"/>
  <c r="D423" i="4" s="1"/>
  <c r="D424" i="4" s="1"/>
  <c r="D425" i="4" s="1"/>
  <c r="D426" i="4" s="1"/>
  <c r="D427" i="4" s="1"/>
  <c r="D428" i="4" s="1"/>
  <c r="D429" i="4" s="1"/>
  <c r="D430" i="4" s="1"/>
  <c r="D431" i="4" s="1"/>
  <c r="D432" i="4" s="1"/>
  <c r="C95" i="5"/>
  <c r="H100" i="5"/>
  <c r="G101" i="5"/>
  <c r="E101" i="5"/>
  <c r="C101" i="5"/>
  <c r="F101" i="5"/>
  <c r="D101" i="5"/>
  <c r="H102" i="5" l="1"/>
  <c r="D103" i="5"/>
  <c r="F103" i="5"/>
  <c r="G103" i="5"/>
  <c r="B104" i="5"/>
  <c r="C103" i="5"/>
  <c r="E103" i="5"/>
  <c r="D433" i="4"/>
  <c r="D434" i="4" s="1"/>
  <c r="C96" i="5"/>
  <c r="H101" i="5"/>
  <c r="G104" i="5" l="1"/>
  <c r="E104" i="5"/>
  <c r="C104" i="5"/>
  <c r="D104" i="5"/>
  <c r="F104" i="5"/>
  <c r="B105" i="5"/>
  <c r="H103" i="5"/>
  <c r="D435" i="4"/>
  <c r="D436" i="4" s="1"/>
  <c r="D437" i="4" s="1"/>
  <c r="D438" i="4" s="1"/>
  <c r="D439" i="4" s="1"/>
  <c r="D440" i="4" s="1"/>
  <c r="D441" i="4" s="1"/>
  <c r="D442" i="4" s="1"/>
  <c r="D443" i="4" s="1"/>
  <c r="C97" i="5"/>
  <c r="H104" i="5" l="1"/>
  <c r="D105" i="5"/>
  <c r="B106" i="5"/>
  <c r="F105" i="5"/>
  <c r="E105" i="5"/>
  <c r="G105" i="5"/>
  <c r="C105" i="5"/>
  <c r="D444" i="4"/>
  <c r="D445" i="4" s="1"/>
  <c r="D446" i="4" s="1"/>
  <c r="D447" i="4" s="1"/>
  <c r="D448" i="4" s="1"/>
  <c r="D449" i="4" s="1"/>
  <c r="D450" i="4" s="1"/>
  <c r="D451" i="4" s="1"/>
  <c r="D452" i="4" s="1"/>
  <c r="D453" i="4" s="1"/>
  <c r="D454" i="4" s="1"/>
  <c r="D455" i="4" s="1"/>
  <c r="D456" i="4" s="1"/>
  <c r="D457" i="4" s="1"/>
  <c r="D458" i="4" s="1"/>
  <c r="D459" i="4" s="1"/>
  <c r="D460" i="4" s="1"/>
  <c r="D461" i="4" s="1"/>
  <c r="D462" i="4" s="1"/>
  <c r="D463" i="4" s="1"/>
  <c r="D464" i="4" s="1"/>
  <c r="D465" i="4" s="1"/>
  <c r="D466" i="4" s="1"/>
  <c r="D467" i="4" s="1"/>
  <c r="D468" i="4" s="1"/>
  <c r="D469" i="4" s="1"/>
  <c r="D470" i="4" s="1"/>
  <c r="D471" i="4" s="1"/>
  <c r="D472" i="4" s="1"/>
  <c r="D473" i="4" s="1"/>
  <c r="D474" i="4" s="1"/>
  <c r="D475" i="4" s="1"/>
  <c r="D476" i="4" s="1"/>
  <c r="D477" i="4" s="1"/>
  <c r="D478" i="4" s="1"/>
  <c r="D479" i="4" s="1"/>
  <c r="D480" i="4" s="1"/>
  <c r="D481" i="4" s="1"/>
  <c r="D482" i="4" s="1"/>
  <c r="D483" i="4" s="1"/>
  <c r="D484" i="4" s="1"/>
  <c r="D485" i="4" s="1"/>
  <c r="D486" i="4" s="1"/>
  <c r="D487" i="4" s="1"/>
  <c r="D488" i="4" s="1"/>
  <c r="D489" i="4" s="1"/>
  <c r="D490" i="4" s="1"/>
  <c r="D491" i="4" s="1"/>
  <c r="D492" i="4" s="1"/>
  <c r="D493" i="4" s="1"/>
  <c r="D494" i="4" s="1"/>
  <c r="D495" i="4" s="1"/>
  <c r="D496" i="4" s="1"/>
  <c r="D497" i="4" s="1"/>
  <c r="D498" i="4" s="1"/>
  <c r="D499" i="4" s="1"/>
  <c r="D500" i="4" s="1"/>
  <c r="D501" i="4" s="1"/>
  <c r="D502" i="4" s="1"/>
  <c r="D503" i="4" s="1"/>
  <c r="D504" i="4" s="1"/>
  <c r="D505" i="4" s="1"/>
  <c r="D506" i="4" s="1"/>
  <c r="D507" i="4" s="1"/>
  <c r="D508" i="4" s="1"/>
  <c r="D509" i="4" s="1"/>
  <c r="D510" i="4" s="1"/>
  <c r="D511" i="4" s="1"/>
  <c r="D512" i="4" s="1"/>
  <c r="D513" i="4" s="1"/>
  <c r="D514" i="4" s="1"/>
  <c r="D515" i="4" s="1"/>
  <c r="D516" i="4" s="1"/>
  <c r="D517" i="4" s="1"/>
  <c r="D518" i="4" s="1"/>
  <c r="D519" i="4" s="1"/>
  <c r="D520" i="4" s="1"/>
  <c r="D521" i="4" s="1"/>
  <c r="D522" i="4" s="1"/>
  <c r="D523" i="4" s="1"/>
  <c r="D524" i="4" s="1"/>
  <c r="D525" i="4" s="1"/>
  <c r="D526" i="4" s="1"/>
  <c r="D527" i="4" s="1"/>
  <c r="D528" i="4" s="1"/>
  <c r="D529" i="4" s="1"/>
  <c r="D530" i="4" s="1"/>
  <c r="D531" i="4" s="1"/>
  <c r="D532" i="4" s="1"/>
  <c r="D533" i="4" s="1"/>
  <c r="D534" i="4" s="1"/>
  <c r="D535" i="4" s="1"/>
  <c r="D536" i="4" s="1"/>
  <c r="D537" i="4" s="1"/>
  <c r="D538" i="4" s="1"/>
  <c r="D539" i="4" s="1"/>
  <c r="D540" i="4" s="1"/>
  <c r="D541" i="4" s="1"/>
  <c r="D542" i="4" s="1"/>
  <c r="D543" i="4" s="1"/>
  <c r="D544" i="4" s="1"/>
  <c r="D545" i="4" s="1"/>
  <c r="D546" i="4" s="1"/>
  <c r="D547" i="4" s="1"/>
  <c r="D548" i="4" s="1"/>
  <c r="D549" i="4" s="1"/>
  <c r="D550" i="4" s="1"/>
  <c r="D551" i="4" s="1"/>
  <c r="D552" i="4" s="1"/>
  <c r="D553" i="4" s="1"/>
  <c r="D554" i="4" s="1"/>
  <c r="D555" i="4" s="1"/>
  <c r="D556" i="4" s="1"/>
  <c r="D557" i="4" s="1"/>
  <c r="D558" i="4" s="1"/>
  <c r="D559" i="4" s="1"/>
  <c r="D560" i="4" s="1"/>
  <c r="D561" i="4" s="1"/>
  <c r="D562" i="4" s="1"/>
  <c r="D563" i="4" s="1"/>
  <c r="D564" i="4" s="1"/>
  <c r="D565" i="4" s="1"/>
  <c r="D566" i="4" s="1"/>
  <c r="D567" i="4" s="1"/>
  <c r="D568" i="4" s="1"/>
  <c r="D569" i="4" s="1"/>
  <c r="D570" i="4" s="1"/>
  <c r="D571" i="4" s="1"/>
  <c r="D572" i="4" s="1"/>
  <c r="D573" i="4" s="1"/>
  <c r="D574" i="4" s="1"/>
  <c r="D575" i="4" s="1"/>
  <c r="D576" i="4" s="1"/>
  <c r="D577" i="4" s="1"/>
  <c r="D578" i="4" s="1"/>
  <c r="D579" i="4" s="1"/>
  <c r="D580" i="4" s="1"/>
  <c r="D581" i="4" s="1"/>
  <c r="D582" i="4" s="1"/>
  <c r="D583" i="4" s="1"/>
  <c r="D584" i="4" s="1"/>
  <c r="D585" i="4" s="1"/>
  <c r="D586" i="4" s="1"/>
  <c r="D587" i="4" s="1"/>
  <c r="D588" i="4" s="1"/>
  <c r="D589" i="4" s="1"/>
  <c r="D590" i="4" s="1"/>
  <c r="D591" i="4" s="1"/>
  <c r="D592" i="4" s="1"/>
  <c r="D593" i="4" s="1"/>
  <c r="D594" i="4" s="1"/>
  <c r="D595" i="4" s="1"/>
  <c r="D596" i="4" s="1"/>
  <c r="D597" i="4" s="1"/>
  <c r="D598" i="4" s="1"/>
  <c r="D599" i="4" s="1"/>
  <c r="D600" i="4" s="1"/>
  <c r="D601" i="4" s="1"/>
  <c r="D602" i="4" s="1"/>
  <c r="D603" i="4" s="1"/>
  <c r="D604" i="4" s="1"/>
  <c r="D605" i="4" s="1"/>
  <c r="D606" i="4" s="1"/>
  <c r="D607" i="4" s="1"/>
  <c r="D608" i="4" s="1"/>
  <c r="D609" i="4" s="1"/>
  <c r="D610" i="4" s="1"/>
  <c r="D611" i="4" s="1"/>
  <c r="D612" i="4" s="1"/>
  <c r="D613" i="4" s="1"/>
  <c r="D614" i="4" s="1"/>
  <c r="D615" i="4" s="1"/>
  <c r="D616" i="4" s="1"/>
  <c r="D617" i="4" s="1"/>
  <c r="D618" i="4" s="1"/>
  <c r="D619" i="4" s="1"/>
  <c r="D620" i="4" s="1"/>
  <c r="D621" i="4" s="1"/>
  <c r="D622" i="4" s="1"/>
  <c r="D623" i="4" s="1"/>
  <c r="D624" i="4" s="1"/>
  <c r="D625" i="4" s="1"/>
  <c r="D626" i="4" s="1"/>
  <c r="D627" i="4" s="1"/>
  <c r="D628" i="4" s="1"/>
  <c r="D629" i="4" s="1"/>
  <c r="D630" i="4" s="1"/>
  <c r="D631" i="4" s="1"/>
  <c r="D632" i="4" s="1"/>
  <c r="D633" i="4" s="1"/>
  <c r="D634" i="4" s="1"/>
  <c r="D635" i="4" s="1"/>
  <c r="D636" i="4" s="1"/>
  <c r="D637" i="4" s="1"/>
  <c r="D638" i="4" s="1"/>
  <c r="D639" i="4" s="1"/>
  <c r="D640" i="4" s="1"/>
  <c r="D641" i="4" s="1"/>
  <c r="D642" i="4" s="1"/>
  <c r="D643" i="4" s="1"/>
  <c r="D644" i="4" s="1"/>
  <c r="D645" i="4" s="1"/>
  <c r="D646" i="4" s="1"/>
  <c r="D647" i="4" s="1"/>
  <c r="D648" i="4" s="1"/>
  <c r="D649" i="4" s="1"/>
  <c r="D650" i="4" s="1"/>
  <c r="D651" i="4" s="1"/>
  <c r="D652" i="4" s="1"/>
  <c r="D653" i="4" s="1"/>
  <c r="D654" i="4" s="1"/>
  <c r="D655" i="4" s="1"/>
  <c r="D656" i="4" s="1"/>
  <c r="D657" i="4" s="1"/>
  <c r="D658" i="4" s="1"/>
  <c r="D659" i="4" s="1"/>
  <c r="D660" i="4" s="1"/>
  <c r="D661" i="4" s="1"/>
  <c r="D662" i="4" s="1"/>
  <c r="D663" i="4" s="1"/>
  <c r="D664" i="4" s="1"/>
  <c r="D665" i="4" s="1"/>
  <c r="D666" i="4" s="1"/>
  <c r="D667" i="4" s="1"/>
  <c r="D668" i="4" s="1"/>
  <c r="D669" i="4" s="1"/>
  <c r="D670" i="4" s="1"/>
  <c r="D671" i="4" s="1"/>
  <c r="D672" i="4" s="1"/>
  <c r="D673" i="4" s="1"/>
  <c r="D674" i="4" s="1"/>
  <c r="D675" i="4" s="1"/>
  <c r="D676" i="4" s="1"/>
  <c r="D677" i="4" s="1"/>
  <c r="D678" i="4" s="1"/>
  <c r="D679" i="4" s="1"/>
  <c r="D680" i="4" s="1"/>
  <c r="D681" i="4" s="1"/>
  <c r="D682" i="4" s="1"/>
  <c r="D683" i="4" s="1"/>
  <c r="D684" i="4" s="1"/>
  <c r="D685" i="4" s="1"/>
  <c r="D686" i="4" s="1"/>
  <c r="D687" i="4" s="1"/>
  <c r="D688" i="4" s="1"/>
  <c r="D689" i="4" s="1"/>
  <c r="D690" i="4" s="1"/>
  <c r="D691" i="4" s="1"/>
  <c r="D692" i="4" s="1"/>
  <c r="D693" i="4" s="1"/>
  <c r="D694" i="4" s="1"/>
  <c r="D695" i="4" s="1"/>
  <c r="D696" i="4" s="1"/>
  <c r="D697" i="4" s="1"/>
  <c r="D698" i="4" s="1"/>
  <c r="D699" i="4" s="1"/>
  <c r="D700" i="4" s="1"/>
  <c r="D701" i="4" s="1"/>
  <c r="D702" i="4" s="1"/>
  <c r="D703" i="4" s="1"/>
  <c r="D704" i="4" s="1"/>
  <c r="D705" i="4" s="1"/>
  <c r="D706" i="4" s="1"/>
  <c r="D707" i="4" s="1"/>
  <c r="D708" i="4" s="1"/>
  <c r="D709" i="4" s="1"/>
  <c r="D710" i="4" s="1"/>
  <c r="D711" i="4" s="1"/>
  <c r="D712" i="4" s="1"/>
  <c r="D713" i="4" s="1"/>
  <c r="D714" i="4" s="1"/>
  <c r="D715" i="4" s="1"/>
  <c r="D716" i="4" s="1"/>
  <c r="D717" i="4" s="1"/>
  <c r="D718" i="4" s="1"/>
  <c r="D719" i="4" s="1"/>
  <c r="D720" i="4" s="1"/>
  <c r="D721" i="4" s="1"/>
  <c r="D722" i="4" s="1"/>
  <c r="D723" i="4" s="1"/>
  <c r="D724" i="4" s="1"/>
  <c r="D725" i="4" s="1"/>
  <c r="D726" i="4" s="1"/>
  <c r="D727" i="4" s="1"/>
  <c r="D728" i="4" s="1"/>
  <c r="D729" i="4" s="1"/>
  <c r="D730" i="4" s="1"/>
  <c r="D731" i="4" s="1"/>
  <c r="D732" i="4" s="1"/>
  <c r="D733" i="4" s="1"/>
  <c r="D734" i="4" s="1"/>
  <c r="D735" i="4" s="1"/>
  <c r="D736" i="4" s="1"/>
  <c r="D737" i="4" s="1"/>
  <c r="D738" i="4" s="1"/>
  <c r="D739" i="4" s="1"/>
  <c r="D740" i="4" s="1"/>
  <c r="D741" i="4" s="1"/>
  <c r="D742" i="4" s="1"/>
  <c r="D743" i="4" s="1"/>
  <c r="D744" i="4" s="1"/>
  <c r="D745" i="4" s="1"/>
  <c r="D746" i="4" s="1"/>
  <c r="D747" i="4" s="1"/>
  <c r="D748" i="4" s="1"/>
  <c r="D749" i="4" s="1"/>
  <c r="D750" i="4" s="1"/>
  <c r="D751" i="4" s="1"/>
  <c r="D752" i="4" s="1"/>
  <c r="D753" i="4" s="1"/>
  <c r="D754" i="4" s="1"/>
  <c r="D755" i="4" s="1"/>
  <c r="D756" i="4" s="1"/>
  <c r="D757" i="4" s="1"/>
  <c r="D758" i="4" s="1"/>
  <c r="D759" i="4" s="1"/>
  <c r="D760" i="4" s="1"/>
  <c r="D761" i="4" s="1"/>
  <c r="D762" i="4" s="1"/>
  <c r="D763" i="4" s="1"/>
  <c r="D764" i="4" s="1"/>
  <c r="D765" i="4" s="1"/>
  <c r="D766" i="4" s="1"/>
  <c r="D767" i="4" s="1"/>
  <c r="D768" i="4" s="1"/>
  <c r="D769" i="4" s="1"/>
  <c r="D770" i="4" s="1"/>
  <c r="D771" i="4" s="1"/>
  <c r="D772" i="4" s="1"/>
  <c r="D773" i="4" s="1"/>
  <c r="D774" i="4" s="1"/>
  <c r="D775" i="4" s="1"/>
  <c r="D776" i="4" s="1"/>
  <c r="D777" i="4" s="1"/>
  <c r="D778" i="4" s="1"/>
  <c r="D779" i="4" s="1"/>
  <c r="D780" i="4" s="1"/>
  <c r="D781" i="4" s="1"/>
  <c r="D782" i="4" s="1"/>
  <c r="D783" i="4" s="1"/>
  <c r="D784" i="4" s="1"/>
  <c r="D785" i="4" s="1"/>
  <c r="D786" i="4" s="1"/>
  <c r="D787" i="4" s="1"/>
  <c r="D788" i="4" s="1"/>
  <c r="D789" i="4" s="1"/>
  <c r="D790" i="4" s="1"/>
  <c r="D791" i="4" s="1"/>
  <c r="D792" i="4" s="1"/>
  <c r="D793" i="4" s="1"/>
  <c r="D794" i="4" s="1"/>
  <c r="D795" i="4" s="1"/>
  <c r="D796" i="4" s="1"/>
  <c r="D797" i="4" s="1"/>
  <c r="D798" i="4" s="1"/>
  <c r="D799" i="4" s="1"/>
  <c r="D800" i="4" s="1"/>
  <c r="D801" i="4" s="1"/>
  <c r="D802" i="4" s="1"/>
  <c r="D803" i="4" s="1"/>
  <c r="D804" i="4" s="1"/>
  <c r="D805" i="4" s="1"/>
  <c r="D806" i="4" s="1"/>
  <c r="D807" i="4" s="1"/>
  <c r="D808" i="4" s="1"/>
  <c r="D809" i="4" s="1"/>
  <c r="D810" i="4" s="1"/>
  <c r="D811" i="4" s="1"/>
  <c r="D812" i="4" s="1"/>
  <c r="D813" i="4" s="1"/>
  <c r="D814" i="4" s="1"/>
  <c r="D815" i="4" s="1"/>
  <c r="D816" i="4" s="1"/>
  <c r="D817" i="4" s="1"/>
  <c r="D818" i="4" s="1"/>
  <c r="D819" i="4" s="1"/>
  <c r="D820" i="4" s="1"/>
  <c r="D821" i="4" s="1"/>
  <c r="D822" i="4" s="1"/>
  <c r="D823" i="4" s="1"/>
  <c r="D824" i="4" s="1"/>
  <c r="D825" i="4" s="1"/>
  <c r="D826" i="4" s="1"/>
  <c r="D827" i="4" s="1"/>
  <c r="D828" i="4" s="1"/>
  <c r="D829" i="4" s="1"/>
  <c r="D830" i="4" s="1"/>
  <c r="D831" i="4" s="1"/>
  <c r="D832" i="4" s="1"/>
  <c r="D833" i="4" s="1"/>
  <c r="D834" i="4" s="1"/>
  <c r="D835" i="4" s="1"/>
  <c r="D836" i="4" s="1"/>
  <c r="D837" i="4" s="1"/>
  <c r="D838" i="4" s="1"/>
  <c r="D839" i="4" s="1"/>
  <c r="D840" i="4" s="1"/>
  <c r="D841" i="4" s="1"/>
  <c r="D842" i="4" s="1"/>
  <c r="D843" i="4" s="1"/>
  <c r="D844" i="4" s="1"/>
  <c r="D845" i="4" s="1"/>
  <c r="D846" i="4" s="1"/>
  <c r="D847" i="4" s="1"/>
  <c r="D848" i="4" s="1"/>
  <c r="D849" i="4" s="1"/>
  <c r="D850" i="4" s="1"/>
  <c r="D851" i="4" s="1"/>
  <c r="D852" i="4" s="1"/>
  <c r="D853" i="4" s="1"/>
  <c r="D854" i="4" s="1"/>
  <c r="D855" i="4" s="1"/>
  <c r="D856" i="4" s="1"/>
  <c r="D857" i="4" s="1"/>
  <c r="D858" i="4" s="1"/>
  <c r="D859" i="4" s="1"/>
  <c r="D860" i="4" s="1"/>
  <c r="D861" i="4" s="1"/>
  <c r="D862" i="4" s="1"/>
  <c r="D863" i="4" s="1"/>
  <c r="D864" i="4" s="1"/>
  <c r="D865" i="4" s="1"/>
  <c r="D866" i="4" s="1"/>
  <c r="D867" i="4" s="1"/>
  <c r="D868" i="4" s="1"/>
  <c r="D869" i="4" s="1"/>
  <c r="D870" i="4" s="1"/>
  <c r="D871" i="4" s="1"/>
  <c r="D872" i="4" s="1"/>
  <c r="D873" i="4" s="1"/>
  <c r="D874" i="4" s="1"/>
  <c r="D875" i="4" s="1"/>
  <c r="D876" i="4" s="1"/>
  <c r="D877" i="4" s="1"/>
  <c r="D878" i="4" s="1"/>
  <c r="D879" i="4" s="1"/>
  <c r="D880" i="4" s="1"/>
  <c r="D881" i="4" s="1"/>
  <c r="D882" i="4" s="1"/>
  <c r="D883" i="4" s="1"/>
  <c r="D884" i="4" s="1"/>
  <c r="D885" i="4" s="1"/>
  <c r="D886" i="4" s="1"/>
  <c r="D887" i="4" s="1"/>
  <c r="D888" i="4" s="1"/>
  <c r="D889" i="4" s="1"/>
  <c r="D890" i="4" s="1"/>
  <c r="D891" i="4" s="1"/>
  <c r="D892" i="4" s="1"/>
  <c r="D893" i="4" s="1"/>
  <c r="D894" i="4" s="1"/>
  <c r="D895" i="4" s="1"/>
  <c r="D896" i="4" s="1"/>
  <c r="D897" i="4" s="1"/>
  <c r="D898" i="4" s="1"/>
  <c r="D899" i="4" s="1"/>
  <c r="D900" i="4" s="1"/>
  <c r="D901" i="4" s="1"/>
  <c r="D902" i="4" s="1"/>
  <c r="D903" i="4" s="1"/>
  <c r="D904" i="4" s="1"/>
  <c r="D905" i="4" s="1"/>
  <c r="D906" i="4" s="1"/>
  <c r="D907" i="4" s="1"/>
  <c r="D908" i="4" s="1"/>
  <c r="D909" i="4" s="1"/>
  <c r="D910" i="4" s="1"/>
  <c r="D911" i="4" s="1"/>
  <c r="D912" i="4" s="1"/>
  <c r="D913" i="4" s="1"/>
  <c r="D914" i="4" s="1"/>
  <c r="D915" i="4" s="1"/>
  <c r="D916" i="4" s="1"/>
  <c r="D917" i="4" s="1"/>
  <c r="D918" i="4" s="1"/>
  <c r="D919" i="4" s="1"/>
  <c r="D920" i="4" s="1"/>
  <c r="D921" i="4" s="1"/>
  <c r="D922" i="4" s="1"/>
  <c r="D923" i="4" s="1"/>
  <c r="D924" i="4" s="1"/>
  <c r="D925" i="4" s="1"/>
  <c r="D926" i="4" s="1"/>
  <c r="D927" i="4" s="1"/>
  <c r="D928" i="4" s="1"/>
  <c r="D929" i="4" s="1"/>
  <c r="D930" i="4" s="1"/>
  <c r="D931" i="4" s="1"/>
  <c r="D932" i="4" s="1"/>
  <c r="D933" i="4" s="1"/>
  <c r="D934" i="4" s="1"/>
  <c r="D935" i="4" s="1"/>
  <c r="D936" i="4" s="1"/>
  <c r="D937" i="4" s="1"/>
  <c r="D938" i="4" s="1"/>
  <c r="D939" i="4" s="1"/>
  <c r="D940" i="4" s="1"/>
  <c r="D941" i="4" s="1"/>
  <c r="D942" i="4" s="1"/>
  <c r="D943" i="4" s="1"/>
  <c r="D944" i="4" s="1"/>
  <c r="D945" i="4" s="1"/>
  <c r="D946" i="4" s="1"/>
  <c r="D947" i="4" s="1"/>
  <c r="D948" i="4" s="1"/>
  <c r="D949" i="4" s="1"/>
  <c r="D950" i="4" s="1"/>
  <c r="D951" i="4" s="1"/>
  <c r="D952" i="4" s="1"/>
  <c r="D953" i="4" s="1"/>
  <c r="D954" i="4" s="1"/>
  <c r="D955" i="4" s="1"/>
  <c r="D956" i="4" s="1"/>
  <c r="D957" i="4" s="1"/>
  <c r="D958" i="4" s="1"/>
  <c r="D959" i="4" s="1"/>
  <c r="D960" i="4" s="1"/>
  <c r="D961" i="4" s="1"/>
  <c r="D962" i="4" s="1"/>
  <c r="D963" i="4" s="1"/>
  <c r="D964" i="4" s="1"/>
  <c r="D965" i="4" s="1"/>
  <c r="D966" i="4" s="1"/>
  <c r="D967" i="4" s="1"/>
  <c r="D968" i="4" s="1"/>
  <c r="D969" i="4" s="1"/>
  <c r="D970" i="4" s="1"/>
  <c r="D971" i="4" s="1"/>
  <c r="D972" i="4" s="1"/>
  <c r="D973" i="4" s="1"/>
  <c r="D974" i="4" s="1"/>
  <c r="D975" i="4" s="1"/>
  <c r="D976" i="4" s="1"/>
  <c r="D977" i="4" s="1"/>
  <c r="D978" i="4" s="1"/>
  <c r="D979" i="4" s="1"/>
  <c r="D980" i="4" s="1"/>
  <c r="D981" i="4" s="1"/>
  <c r="D982" i="4" s="1"/>
  <c r="D983" i="4" s="1"/>
  <c r="D984" i="4" s="1"/>
  <c r="D985" i="4" s="1"/>
  <c r="D986" i="4" s="1"/>
  <c r="D987" i="4" s="1"/>
  <c r="D988" i="4" s="1"/>
  <c r="D989" i="4" s="1"/>
  <c r="D990" i="4" s="1"/>
  <c r="D991" i="4" s="1"/>
  <c r="D992" i="4" s="1"/>
  <c r="D993" i="4" s="1"/>
  <c r="D994" i="4" s="1"/>
  <c r="D995" i="4" s="1"/>
  <c r="D996" i="4" s="1"/>
  <c r="D997" i="4" s="1"/>
  <c r="D998" i="4" s="1"/>
  <c r="D999" i="4" s="1"/>
  <c r="D1000" i="4" s="1"/>
  <c r="D1001" i="4" s="1"/>
  <c r="D1002" i="4" s="1"/>
  <c r="D1003" i="4" s="1"/>
  <c r="D1004" i="4" s="1"/>
  <c r="D1005" i="4" s="1"/>
  <c r="D1006" i="4" s="1"/>
  <c r="D1007" i="4" s="1"/>
  <c r="D1008" i="4" s="1"/>
  <c r="D1009" i="4" s="1"/>
  <c r="D1010" i="4" s="1"/>
  <c r="D1011" i="4" s="1"/>
  <c r="D1012" i="4" s="1"/>
  <c r="D1013" i="4" s="1"/>
  <c r="D1014" i="4" s="1"/>
  <c r="D1015" i="4" s="1"/>
  <c r="D1016" i="4" s="1"/>
  <c r="D1017" i="4" s="1"/>
  <c r="D1018" i="4" s="1"/>
  <c r="D1019" i="4" s="1"/>
  <c r="D1020" i="4" s="1"/>
  <c r="D1021" i="4" s="1"/>
  <c r="D1022" i="4" s="1"/>
  <c r="D1023" i="4" s="1"/>
  <c r="D1024" i="4" s="1"/>
  <c r="D1025" i="4" s="1"/>
  <c r="D1026" i="4" s="1"/>
  <c r="D1027" i="4" s="1"/>
  <c r="D1028" i="4" s="1"/>
  <c r="D1029" i="4" s="1"/>
  <c r="D1030" i="4" s="1"/>
  <c r="D1031" i="4" s="1"/>
  <c r="D1032" i="4" s="1"/>
  <c r="D1033" i="4" s="1"/>
  <c r="D1034" i="4" s="1"/>
  <c r="D1035" i="4" s="1"/>
  <c r="D1036" i="4" s="1"/>
  <c r="D1037" i="4" s="1"/>
  <c r="D1038" i="4" s="1"/>
  <c r="D1039" i="4" s="1"/>
  <c r="D1040" i="4" s="1"/>
  <c r="D1041" i="4" s="1"/>
  <c r="D1042" i="4" s="1"/>
  <c r="D1043" i="4" s="1"/>
  <c r="D1044" i="4" s="1"/>
  <c r="D1045" i="4" s="1"/>
  <c r="D1046" i="4" s="1"/>
  <c r="D1047" i="4" s="1"/>
  <c r="D1048" i="4" s="1"/>
  <c r="D1049" i="4" s="1"/>
  <c r="D1050" i="4" s="1"/>
  <c r="D1051" i="4" s="1"/>
  <c r="D1052" i="4" s="1"/>
  <c r="D1053" i="4" s="1"/>
  <c r="D1054" i="4" s="1"/>
  <c r="D1055" i="4" s="1"/>
  <c r="D1056" i="4" s="1"/>
  <c r="D1057" i="4" s="1"/>
  <c r="D1058" i="4" s="1"/>
  <c r="D1059" i="4" s="1"/>
  <c r="D1060" i="4" s="1"/>
  <c r="D1061" i="4" s="1"/>
  <c r="D1062" i="4" s="1"/>
  <c r="D1063" i="4" s="1"/>
  <c r="D1064" i="4" s="1"/>
  <c r="D1065" i="4" s="1"/>
  <c r="D1066" i="4" s="1"/>
  <c r="D1067" i="4" s="1"/>
  <c r="D1068" i="4" s="1"/>
  <c r="D1069" i="4" s="1"/>
  <c r="D1070" i="4" s="1"/>
  <c r="D1071" i="4" s="1"/>
  <c r="D1072" i="4" s="1"/>
  <c r="D1073" i="4" s="1"/>
  <c r="D1074" i="4" s="1"/>
  <c r="D1075" i="4" s="1"/>
  <c r="D1076" i="4" s="1"/>
  <c r="D1077" i="4" s="1"/>
  <c r="D1078" i="4" s="1"/>
  <c r="D1079" i="4" s="1"/>
  <c r="D1080" i="4" s="1"/>
  <c r="D1081" i="4" s="1"/>
  <c r="D1082" i="4" s="1"/>
  <c r="D1083" i="4" s="1"/>
  <c r="D1084" i="4" s="1"/>
  <c r="D1085" i="4" s="1"/>
  <c r="D1086" i="4" s="1"/>
  <c r="D1087" i="4" s="1"/>
  <c r="D1088" i="4" s="1"/>
  <c r="D1089" i="4" s="1"/>
  <c r="D1090" i="4" s="1"/>
  <c r="D1091" i="4" s="1"/>
  <c r="D1092" i="4" s="1"/>
  <c r="D1093" i="4" s="1"/>
  <c r="D1094" i="4" s="1"/>
  <c r="D1095" i="4" s="1"/>
  <c r="D1096" i="4" s="1"/>
  <c r="D1097" i="4" s="1"/>
  <c r="D1098" i="4" s="1"/>
  <c r="D1099" i="4" s="1"/>
  <c r="D1100" i="4" s="1"/>
  <c r="D1101" i="4" s="1"/>
  <c r="D1102" i="4" s="1"/>
  <c r="D1103" i="4" s="1"/>
  <c r="D1104" i="4" s="1"/>
  <c r="D1105" i="4" s="1"/>
  <c r="D1106" i="4" s="1"/>
  <c r="D1107" i="4" s="1"/>
  <c r="D1108" i="4" s="1"/>
  <c r="D1109" i="4" s="1"/>
  <c r="D1110" i="4" s="1"/>
  <c r="D1111" i="4" s="1"/>
  <c r="D1112" i="4" s="1"/>
  <c r="D1113" i="4" s="1"/>
  <c r="D1114" i="4" s="1"/>
  <c r="D1115" i="4" s="1"/>
  <c r="D1116" i="4" s="1"/>
  <c r="D1117" i="4" s="1"/>
  <c r="D1118" i="4" s="1"/>
  <c r="D1119" i="4" s="1"/>
  <c r="D1120" i="4" s="1"/>
  <c r="D1121" i="4" s="1"/>
  <c r="D1122" i="4" s="1"/>
  <c r="D1123" i="4" s="1"/>
  <c r="D1124" i="4" s="1"/>
  <c r="D1125" i="4" s="1"/>
  <c r="D1126" i="4" s="1"/>
  <c r="D1127" i="4" s="1"/>
  <c r="D1128" i="4" s="1"/>
  <c r="D1129" i="4" s="1"/>
  <c r="D1130" i="4" s="1"/>
  <c r="D1131" i="4" s="1"/>
  <c r="D1132" i="4" s="1"/>
  <c r="D1133" i="4" s="1"/>
  <c r="D1134" i="4" s="1"/>
  <c r="D1135" i="4" s="1"/>
  <c r="D1136" i="4" s="1"/>
  <c r="D1137" i="4" s="1"/>
  <c r="D1138" i="4" s="1"/>
  <c r="D1139" i="4" s="1"/>
  <c r="D1140" i="4" s="1"/>
  <c r="D1141" i="4" s="1"/>
  <c r="D1142" i="4" s="1"/>
  <c r="D1143" i="4" s="1"/>
  <c r="D1144" i="4" s="1"/>
  <c r="D1145" i="4" s="1"/>
  <c r="D1146" i="4" s="1"/>
  <c r="D1147" i="4" s="1"/>
  <c r="D1148" i="4" s="1"/>
  <c r="D1149" i="4" s="1"/>
  <c r="D1150" i="4" s="1"/>
  <c r="D1151" i="4" s="1"/>
  <c r="D1152" i="4" s="1"/>
  <c r="D1153" i="4" s="1"/>
  <c r="D1154" i="4" s="1"/>
  <c r="D1155" i="4" s="1"/>
  <c r="D1156" i="4" s="1"/>
  <c r="D1157" i="4" s="1"/>
  <c r="D1158" i="4" s="1"/>
  <c r="D1159" i="4" s="1"/>
  <c r="D1160" i="4" s="1"/>
  <c r="D1161" i="4" s="1"/>
  <c r="D1162" i="4" s="1"/>
  <c r="D1163" i="4" s="1"/>
  <c r="D1164" i="4" s="1"/>
  <c r="D1165" i="4" s="1"/>
  <c r="D1166" i="4" s="1"/>
  <c r="D1167" i="4" s="1"/>
  <c r="D1168" i="4" s="1"/>
  <c r="D1169" i="4" s="1"/>
  <c r="D1170" i="4" s="1"/>
  <c r="D1171" i="4" s="1"/>
  <c r="D1172" i="4" s="1"/>
  <c r="D1173" i="4" s="1"/>
  <c r="D1174" i="4" s="1"/>
  <c r="D1175" i="4" s="1"/>
  <c r="D1176" i="4" s="1"/>
  <c r="D1177" i="4" s="1"/>
  <c r="D1178" i="4" s="1"/>
  <c r="D1179" i="4" s="1"/>
  <c r="D1180" i="4" s="1"/>
  <c r="D1181" i="4" s="1"/>
  <c r="D1182" i="4" s="1"/>
  <c r="D1183" i="4" s="1"/>
  <c r="D1184" i="4" s="1"/>
  <c r="D1185" i="4" s="1"/>
  <c r="D1186" i="4" s="1"/>
  <c r="D1187" i="4" s="1"/>
  <c r="D1188" i="4" s="1"/>
  <c r="D1189" i="4" s="1"/>
  <c r="D1190" i="4" s="1"/>
  <c r="D1191" i="4" s="1"/>
  <c r="D1192" i="4" s="1"/>
  <c r="D1193" i="4" s="1"/>
  <c r="D1194" i="4" s="1"/>
  <c r="D1195" i="4" s="1"/>
  <c r="D1196" i="4" s="1"/>
  <c r="D1197" i="4" s="1"/>
  <c r="D1198" i="4" s="1"/>
  <c r="D1199" i="4" s="1"/>
  <c r="D1200" i="4" s="1"/>
  <c r="D1201" i="4" s="1"/>
  <c r="D1202" i="4" s="1"/>
  <c r="D1203" i="4" s="1"/>
  <c r="D1204" i="4" s="1"/>
  <c r="D1205" i="4" s="1"/>
  <c r="D1206" i="4" s="1"/>
  <c r="D1207" i="4" s="1"/>
  <c r="D1208" i="4" s="1"/>
  <c r="D1209" i="4" s="1"/>
  <c r="D1210" i="4" s="1"/>
  <c r="D1211" i="4" s="1"/>
  <c r="D1212" i="4" s="1"/>
  <c r="D1213" i="4" s="1"/>
  <c r="D1214" i="4" s="1"/>
  <c r="D1215" i="4" s="1"/>
  <c r="D1216" i="4" s="1"/>
  <c r="D1217" i="4" s="1"/>
  <c r="D1218" i="4" s="1"/>
  <c r="D1219" i="4" s="1"/>
  <c r="D1220" i="4" s="1"/>
  <c r="D1221" i="4" s="1"/>
  <c r="D1222" i="4" s="1"/>
  <c r="D1223" i="4" s="1"/>
  <c r="D1224" i="4" s="1"/>
  <c r="D1225" i="4" s="1"/>
  <c r="D1226" i="4" s="1"/>
  <c r="D1227" i="4" s="1"/>
  <c r="D1228" i="4" s="1"/>
  <c r="D1229" i="4" s="1"/>
  <c r="D1230" i="4" s="1"/>
  <c r="D1231" i="4" s="1"/>
  <c r="D1232" i="4" s="1"/>
  <c r="D1233" i="4" s="1"/>
  <c r="D1234" i="4" s="1"/>
  <c r="D1235" i="4" s="1"/>
  <c r="D1236" i="4" s="1"/>
  <c r="D1237" i="4" s="1"/>
  <c r="D1238" i="4" s="1"/>
  <c r="D1239" i="4" s="1"/>
  <c r="D1240" i="4" s="1"/>
  <c r="D1241" i="4" s="1"/>
  <c r="D1242" i="4" s="1"/>
  <c r="D1243" i="4" s="1"/>
  <c r="D1244" i="4" s="1"/>
  <c r="D1245" i="4" s="1"/>
  <c r="D1246" i="4" s="1"/>
  <c r="D1247" i="4" s="1"/>
  <c r="D1248" i="4" s="1"/>
  <c r="D1249" i="4" s="1"/>
  <c r="D1250" i="4" s="1"/>
  <c r="D1251" i="4" s="1"/>
  <c r="D1252" i="4" s="1"/>
  <c r="D1253" i="4" s="1"/>
  <c r="D1254" i="4" s="1"/>
  <c r="D1255" i="4" s="1"/>
  <c r="D1256" i="4" s="1"/>
  <c r="D1257" i="4" s="1"/>
  <c r="D1258" i="4" s="1"/>
  <c r="D1259" i="4" s="1"/>
  <c r="D1260" i="4" s="1"/>
  <c r="D1261" i="4" s="1"/>
  <c r="D1262" i="4" s="1"/>
  <c r="D1263" i="4" s="1"/>
  <c r="D1264" i="4" s="1"/>
  <c r="D1265" i="4" s="1"/>
  <c r="D1266" i="4" s="1"/>
  <c r="D1267" i="4" s="1"/>
  <c r="D1268" i="4" s="1"/>
  <c r="D1269" i="4" s="1"/>
  <c r="D1270" i="4" s="1"/>
  <c r="D1271" i="4" s="1"/>
  <c r="D1272" i="4" s="1"/>
  <c r="D1273" i="4" s="1"/>
  <c r="D1274" i="4" s="1"/>
  <c r="D1275" i="4" s="1"/>
  <c r="D1276" i="4" s="1"/>
  <c r="D1277" i="4" s="1"/>
  <c r="D1278" i="4" s="1"/>
  <c r="D1279" i="4" s="1"/>
  <c r="D1280" i="4" s="1"/>
  <c r="D1281" i="4" s="1"/>
  <c r="D1282" i="4" s="1"/>
  <c r="D1283" i="4" s="1"/>
  <c r="D1284" i="4" s="1"/>
  <c r="D1285" i="4" s="1"/>
  <c r="D1286" i="4" s="1"/>
  <c r="D1287" i="4" s="1"/>
  <c r="D1288" i="4" s="1"/>
  <c r="D1289" i="4" s="1"/>
  <c r="D1290" i="4" s="1"/>
  <c r="D1291" i="4" s="1"/>
  <c r="D1292" i="4" s="1"/>
  <c r="D1293" i="4" s="1"/>
  <c r="D1294" i="4" s="1"/>
  <c r="D1295" i="4" s="1"/>
  <c r="D1296" i="4" s="1"/>
  <c r="D1297" i="4" s="1"/>
  <c r="D1298" i="4" s="1"/>
  <c r="D1299" i="4" s="1"/>
  <c r="D1300" i="4" s="1"/>
  <c r="D1301" i="4" s="1"/>
  <c r="D1302" i="4" s="1"/>
  <c r="D1303" i="4" s="1"/>
  <c r="D1304" i="4" s="1"/>
  <c r="D1305" i="4" s="1"/>
  <c r="D1306" i="4" s="1"/>
  <c r="D1307" i="4" s="1"/>
  <c r="D1308" i="4" s="1"/>
  <c r="D1309" i="4" s="1"/>
  <c r="D1310" i="4" s="1"/>
  <c r="D1311" i="4" s="1"/>
  <c r="D1312" i="4" s="1"/>
  <c r="D1313" i="4" s="1"/>
  <c r="D1314" i="4" s="1"/>
  <c r="D1315" i="4" s="1"/>
  <c r="D1316" i="4" s="1"/>
  <c r="D1317" i="4" s="1"/>
  <c r="D1318" i="4" s="1"/>
  <c r="D1319" i="4" s="1"/>
  <c r="D1320" i="4" s="1"/>
  <c r="D1321" i="4" s="1"/>
  <c r="D1322" i="4" s="1"/>
  <c r="D1323" i="4" s="1"/>
  <c r="D1324" i="4" s="1"/>
  <c r="D1325" i="4" s="1"/>
  <c r="D1326" i="4" s="1"/>
  <c r="D1327" i="4" s="1"/>
  <c r="D1328" i="4" s="1"/>
  <c r="D1329" i="4" s="1"/>
  <c r="D1330" i="4" s="1"/>
  <c r="D1331" i="4" s="1"/>
  <c r="D1332" i="4" s="1"/>
  <c r="D1333" i="4" s="1"/>
  <c r="D1334" i="4" s="1"/>
  <c r="D1335" i="4" s="1"/>
  <c r="D1336" i="4" s="1"/>
  <c r="D1337" i="4" s="1"/>
  <c r="D1338" i="4" s="1"/>
  <c r="D1339" i="4" s="1"/>
  <c r="D1340" i="4" s="1"/>
  <c r="D1341" i="4" s="1"/>
  <c r="D1342" i="4" s="1"/>
  <c r="D1343" i="4" s="1"/>
  <c r="D1344" i="4" s="1"/>
  <c r="D1345" i="4" s="1"/>
  <c r="D1346" i="4" s="1"/>
  <c r="D1347" i="4" s="1"/>
  <c r="D1348" i="4" s="1"/>
  <c r="D1349" i="4" s="1"/>
  <c r="D1350" i="4" s="1"/>
  <c r="D1351" i="4" s="1"/>
  <c r="D1352" i="4" s="1"/>
  <c r="D1353" i="4" s="1"/>
  <c r="D1354" i="4" s="1"/>
  <c r="D1355" i="4" s="1"/>
  <c r="D1356" i="4" s="1"/>
  <c r="D1357" i="4" s="1"/>
  <c r="D1358" i="4" s="1"/>
  <c r="D1359" i="4" s="1"/>
  <c r="D1360" i="4" s="1"/>
  <c r="D1361" i="4" s="1"/>
  <c r="D1362" i="4" s="1"/>
  <c r="D1363" i="4" s="1"/>
  <c r="D1364" i="4" s="1"/>
  <c r="D1365" i="4" s="1"/>
  <c r="D1366" i="4" s="1"/>
  <c r="D1367" i="4" s="1"/>
  <c r="D1368" i="4" s="1"/>
  <c r="D1369" i="4" s="1"/>
  <c r="D1370" i="4" s="1"/>
  <c r="D1371" i="4" s="1"/>
  <c r="D1372" i="4" s="1"/>
  <c r="D1373" i="4" s="1"/>
  <c r="D1374" i="4" s="1"/>
  <c r="D1375" i="4" s="1"/>
  <c r="D1376" i="4" s="1"/>
  <c r="D1377" i="4" s="1"/>
  <c r="D1378" i="4" s="1"/>
  <c r="D1379" i="4" s="1"/>
  <c r="D1380" i="4" s="1"/>
  <c r="D1381" i="4" s="1"/>
  <c r="D1382" i="4" s="1"/>
  <c r="D1383" i="4" s="1"/>
  <c r="D1384" i="4" s="1"/>
  <c r="D1385" i="4" s="1"/>
  <c r="D1386" i="4" s="1"/>
  <c r="D1387" i="4" s="1"/>
  <c r="D1388" i="4" s="1"/>
  <c r="D1389" i="4" s="1"/>
  <c r="D1390" i="4" s="1"/>
  <c r="D1391" i="4" s="1"/>
  <c r="D1392" i="4" s="1"/>
  <c r="D1393" i="4" s="1"/>
  <c r="D1394" i="4" s="1"/>
  <c r="D1395" i="4" s="1"/>
  <c r="D1396" i="4" s="1"/>
  <c r="D1397" i="4" s="1"/>
  <c r="D1398" i="4" s="1"/>
  <c r="D1399" i="4" s="1"/>
  <c r="D1400" i="4" s="1"/>
  <c r="D1401" i="4" s="1"/>
  <c r="D1402" i="4" s="1"/>
  <c r="D1403" i="4" s="1"/>
  <c r="D1404" i="4" s="1"/>
  <c r="D1405" i="4" s="1"/>
  <c r="D1406" i="4" s="1"/>
  <c r="D1407" i="4" s="1"/>
  <c r="D1408" i="4" s="1"/>
  <c r="D1409" i="4" s="1"/>
  <c r="D1410" i="4" s="1"/>
  <c r="D1411" i="4" s="1"/>
  <c r="D1412" i="4" s="1"/>
  <c r="D1413" i="4" s="1"/>
  <c r="D1414" i="4" s="1"/>
  <c r="D1415" i="4" s="1"/>
  <c r="D1416" i="4" s="1"/>
  <c r="D1417" i="4" s="1"/>
  <c r="D1418" i="4" s="1"/>
  <c r="D1419" i="4" s="1"/>
  <c r="D1420" i="4" s="1"/>
  <c r="D1421" i="4" s="1"/>
  <c r="D1422" i="4" s="1"/>
  <c r="D1423" i="4" s="1"/>
  <c r="D1424" i="4" s="1"/>
  <c r="D1425" i="4" s="1"/>
  <c r="D1426" i="4" s="1"/>
  <c r="D1427" i="4" s="1"/>
  <c r="D1428" i="4" s="1"/>
  <c r="D1429" i="4" s="1"/>
  <c r="D1430" i="4" s="1"/>
  <c r="D1431" i="4" s="1"/>
  <c r="D1432" i="4" s="1"/>
  <c r="D1433" i="4" s="1"/>
  <c r="D1434" i="4" s="1"/>
  <c r="D1435" i="4" s="1"/>
  <c r="D1436" i="4" s="1"/>
  <c r="D1437" i="4" s="1"/>
  <c r="D1438" i="4" s="1"/>
  <c r="D1439" i="4" s="1"/>
  <c r="D1440" i="4" s="1"/>
  <c r="D1441" i="4" s="1"/>
  <c r="D1442" i="4" s="1"/>
  <c r="D1443" i="4" s="1"/>
  <c r="D1444" i="4" s="1"/>
  <c r="D1445" i="4" s="1"/>
  <c r="D1446" i="4" s="1"/>
  <c r="D1447" i="4" s="1"/>
  <c r="D1448" i="4" s="1"/>
  <c r="D1449" i="4" s="1"/>
  <c r="D1450" i="4" s="1"/>
  <c r="D1451" i="4" s="1"/>
  <c r="D1452" i="4" s="1"/>
  <c r="D1453" i="4" s="1"/>
  <c r="D1454" i="4" s="1"/>
  <c r="D1455" i="4" s="1"/>
  <c r="D1456" i="4" s="1"/>
  <c r="D1457" i="4" s="1"/>
  <c r="D1458" i="4" s="1"/>
  <c r="D1459" i="4" s="1"/>
  <c r="D1460" i="4" s="1"/>
  <c r="D1461" i="4" s="1"/>
  <c r="D1462" i="4" s="1"/>
  <c r="D1463" i="4" s="1"/>
  <c r="D1464" i="4" s="1"/>
  <c r="D1465" i="4" s="1"/>
  <c r="D1466" i="4" s="1"/>
  <c r="D1467" i="4" s="1"/>
  <c r="D1468" i="4" s="1"/>
  <c r="D1469" i="4" s="1"/>
  <c r="D1470" i="4" s="1"/>
  <c r="D1471" i="4" s="1"/>
  <c r="D1472" i="4" s="1"/>
  <c r="D1473" i="4" s="1"/>
  <c r="D1474" i="4" s="1"/>
  <c r="D1475" i="4" s="1"/>
  <c r="D1476" i="4" s="1"/>
  <c r="D1477" i="4" s="1"/>
  <c r="D1478" i="4" s="1"/>
  <c r="D1479" i="4" s="1"/>
  <c r="D1480" i="4" s="1"/>
  <c r="D1481" i="4" s="1"/>
  <c r="D1482" i="4" s="1"/>
  <c r="D1483" i="4" s="1"/>
  <c r="D1484" i="4" s="1"/>
  <c r="D1485" i="4" s="1"/>
  <c r="D1486" i="4" s="1"/>
  <c r="D1487" i="4" s="1"/>
  <c r="D1488" i="4" s="1"/>
  <c r="D1489" i="4" s="1"/>
  <c r="D1490" i="4" s="1"/>
  <c r="D1491" i="4" s="1"/>
  <c r="D1492" i="4" s="1"/>
  <c r="D1493" i="4" s="1"/>
  <c r="D1494" i="4" s="1"/>
  <c r="D1495" i="4" s="1"/>
  <c r="D1496" i="4" s="1"/>
  <c r="D1497" i="4" s="1"/>
  <c r="D1498" i="4" s="1"/>
  <c r="D1499" i="4" s="1"/>
  <c r="D1500" i="4" s="1"/>
  <c r="D1501" i="4" s="1"/>
  <c r="D1502" i="4" s="1"/>
  <c r="D1503" i="4" s="1"/>
  <c r="D1504" i="4" s="1"/>
  <c r="D1505" i="4" s="1"/>
  <c r="D1506" i="4" s="1"/>
  <c r="D1507" i="4" s="1"/>
  <c r="D1508" i="4" s="1"/>
  <c r="D1509" i="4" s="1"/>
  <c r="D1510" i="4" s="1"/>
  <c r="D1511" i="4" s="1"/>
  <c r="D1512" i="4" s="1"/>
  <c r="D1513" i="4" s="1"/>
  <c r="D1514" i="4" s="1"/>
  <c r="D1515" i="4" s="1"/>
  <c r="D1516" i="4" s="1"/>
  <c r="D1517" i="4" s="1"/>
  <c r="D1518" i="4" s="1"/>
  <c r="D1519" i="4" s="1"/>
  <c r="D1520" i="4" s="1"/>
  <c r="D1521" i="4" s="1"/>
  <c r="D1522" i="4" s="1"/>
  <c r="D1523" i="4" s="1"/>
  <c r="D1524" i="4" s="1"/>
  <c r="D1525" i="4" s="1"/>
  <c r="D1526" i="4" s="1"/>
  <c r="D1527" i="4" s="1"/>
  <c r="D1528" i="4" s="1"/>
  <c r="D1529" i="4" s="1"/>
  <c r="D1530" i="4" s="1"/>
  <c r="D1531" i="4" s="1"/>
  <c r="D1532" i="4" s="1"/>
  <c r="D1533" i="4" s="1"/>
  <c r="D1534" i="4" s="1"/>
  <c r="D1535" i="4" s="1"/>
  <c r="D1536" i="4" s="1"/>
  <c r="D1537" i="4" s="1"/>
  <c r="D1538" i="4" s="1"/>
  <c r="D1539" i="4" s="1"/>
  <c r="D1540" i="4" s="1"/>
  <c r="D1541" i="4" s="1"/>
  <c r="D1542" i="4" s="1"/>
  <c r="D1543" i="4" s="1"/>
  <c r="D1544" i="4" s="1"/>
  <c r="D1545" i="4" s="1"/>
  <c r="D1546" i="4" s="1"/>
  <c r="D1547" i="4" s="1"/>
  <c r="D1548" i="4" s="1"/>
  <c r="D1549" i="4" s="1"/>
  <c r="D1550" i="4" s="1"/>
  <c r="D1551" i="4" s="1"/>
  <c r="D1552" i="4" s="1"/>
  <c r="D1553" i="4" s="1"/>
  <c r="D1554" i="4" s="1"/>
  <c r="D1555" i="4" s="1"/>
  <c r="D1556" i="4" s="1"/>
  <c r="D1557" i="4" s="1"/>
  <c r="D1558" i="4" s="1"/>
  <c r="D1559" i="4" s="1"/>
  <c r="D1560" i="4" s="1"/>
  <c r="D1561" i="4" s="1"/>
  <c r="D1562" i="4" s="1"/>
  <c r="D1563" i="4" s="1"/>
  <c r="D1564" i="4" s="1"/>
  <c r="D1565" i="4" s="1"/>
  <c r="D1566" i="4" s="1"/>
  <c r="D1567" i="4" s="1"/>
  <c r="D1568" i="4" s="1"/>
  <c r="D1569" i="4" s="1"/>
  <c r="D1570" i="4" s="1"/>
  <c r="D1571" i="4" s="1"/>
  <c r="D1572" i="4" s="1"/>
  <c r="D1573" i="4" s="1"/>
  <c r="D1574" i="4" s="1"/>
  <c r="D1575" i="4" s="1"/>
  <c r="D1576" i="4" s="1"/>
  <c r="D1577" i="4" s="1"/>
  <c r="D1578" i="4" s="1"/>
  <c r="D1579" i="4" s="1"/>
  <c r="D1580" i="4" s="1"/>
  <c r="D1581" i="4" s="1"/>
  <c r="D1582" i="4" s="1"/>
  <c r="D1583" i="4" s="1"/>
  <c r="D1584" i="4" s="1"/>
  <c r="D1585" i="4" s="1"/>
  <c r="D1586" i="4" s="1"/>
  <c r="D1587" i="4" s="1"/>
  <c r="D1588" i="4" s="1"/>
  <c r="D1589" i="4" s="1"/>
  <c r="D1590" i="4" s="1"/>
  <c r="D1591" i="4" s="1"/>
  <c r="D1592" i="4" s="1"/>
  <c r="D1593" i="4" s="1"/>
  <c r="D1594" i="4" s="1"/>
  <c r="D1595" i="4" s="1"/>
  <c r="D1596" i="4" s="1"/>
  <c r="D1597" i="4" s="1"/>
  <c r="D1598" i="4" s="1"/>
  <c r="D1599" i="4" s="1"/>
  <c r="D1600" i="4" s="1"/>
  <c r="D1601" i="4" s="1"/>
  <c r="D1602" i="4" s="1"/>
  <c r="D1603" i="4" s="1"/>
  <c r="D1604" i="4" s="1"/>
  <c r="D1605" i="4" s="1"/>
  <c r="D1606" i="4" s="1"/>
  <c r="D1607" i="4" s="1"/>
  <c r="D1608" i="4" s="1"/>
  <c r="D1609" i="4" s="1"/>
  <c r="D1610" i="4" s="1"/>
  <c r="D1611" i="4" s="1"/>
  <c r="D1612" i="4" s="1"/>
  <c r="D1613" i="4" s="1"/>
  <c r="D1614" i="4" s="1"/>
  <c r="D1615" i="4" s="1"/>
  <c r="D1616" i="4" s="1"/>
  <c r="D1617" i="4" s="1"/>
  <c r="D1618" i="4" s="1"/>
  <c r="D1619" i="4" s="1"/>
  <c r="D1620" i="4" s="1"/>
  <c r="D1621" i="4" s="1"/>
  <c r="D1622" i="4" s="1"/>
  <c r="D1623" i="4" s="1"/>
  <c r="D1624" i="4" s="1"/>
  <c r="D1625" i="4" s="1"/>
  <c r="D1626" i="4" s="1"/>
  <c r="D1627" i="4" s="1"/>
  <c r="D1628" i="4" s="1"/>
  <c r="D1629" i="4" s="1"/>
  <c r="D1630" i="4" s="1"/>
  <c r="D1631" i="4" s="1"/>
  <c r="D1632" i="4" s="1"/>
  <c r="D1633" i="4" s="1"/>
  <c r="D1634" i="4" s="1"/>
  <c r="D1635" i="4" s="1"/>
  <c r="D1636" i="4" s="1"/>
  <c r="D1637" i="4" s="1"/>
  <c r="D1638" i="4" s="1"/>
  <c r="D1639" i="4" s="1"/>
  <c r="D1640" i="4" s="1"/>
  <c r="D1641" i="4" s="1"/>
  <c r="D1642" i="4" s="1"/>
  <c r="D1643" i="4" s="1"/>
  <c r="D1644" i="4" s="1"/>
  <c r="D1645" i="4" s="1"/>
  <c r="D1646" i="4" s="1"/>
  <c r="D1647" i="4" s="1"/>
  <c r="D1648" i="4" s="1"/>
  <c r="D1649" i="4" s="1"/>
  <c r="D1650" i="4" s="1"/>
  <c r="D1651" i="4" s="1"/>
  <c r="D1652" i="4" s="1"/>
  <c r="D1653" i="4" s="1"/>
  <c r="D1654" i="4" s="1"/>
  <c r="D1655" i="4" s="1"/>
  <c r="D1656" i="4" s="1"/>
  <c r="D1657" i="4" s="1"/>
  <c r="D1658" i="4" s="1"/>
  <c r="D1659" i="4" s="1"/>
  <c r="D1660" i="4" s="1"/>
  <c r="D1661" i="4" s="1"/>
  <c r="D1662" i="4" s="1"/>
  <c r="D1663" i="4" s="1"/>
  <c r="D1664" i="4" s="1"/>
  <c r="D1665" i="4" s="1"/>
  <c r="D1666" i="4" s="1"/>
  <c r="D1667" i="4" s="1"/>
  <c r="D1668" i="4" s="1"/>
  <c r="D1669" i="4" s="1"/>
  <c r="D1670" i="4" s="1"/>
  <c r="D1671" i="4" s="1"/>
  <c r="D1672" i="4" s="1"/>
  <c r="D1673" i="4" s="1"/>
  <c r="D1674" i="4" s="1"/>
  <c r="D1675" i="4" s="1"/>
  <c r="D1676" i="4" s="1"/>
  <c r="D1677" i="4" s="1"/>
  <c r="D1678" i="4" s="1"/>
  <c r="D1679" i="4" s="1"/>
  <c r="D1680" i="4" s="1"/>
  <c r="D1681" i="4" s="1"/>
  <c r="D1682" i="4" s="1"/>
  <c r="D1683" i="4" s="1"/>
  <c r="D1684" i="4" s="1"/>
  <c r="D1685" i="4" s="1"/>
  <c r="D1686" i="4" s="1"/>
  <c r="D1687" i="4" s="1"/>
  <c r="D1688" i="4" s="1"/>
  <c r="D1689" i="4" s="1"/>
  <c r="D1690" i="4" s="1"/>
  <c r="D1691" i="4" s="1"/>
  <c r="D1692" i="4" s="1"/>
  <c r="D1693" i="4" s="1"/>
  <c r="D1694" i="4" s="1"/>
  <c r="D1695" i="4" s="1"/>
  <c r="D1696" i="4" s="1"/>
  <c r="D1697" i="4" s="1"/>
  <c r="D1698" i="4" s="1"/>
  <c r="D1699" i="4" s="1"/>
  <c r="D1700" i="4" s="1"/>
  <c r="D1701" i="4" s="1"/>
  <c r="D1702" i="4" s="1"/>
  <c r="D1703" i="4" s="1"/>
  <c r="D1704" i="4" s="1"/>
  <c r="D1705" i="4" s="1"/>
  <c r="D1706" i="4" s="1"/>
  <c r="D1707" i="4" s="1"/>
  <c r="D1708" i="4" s="1"/>
  <c r="D1709" i="4" s="1"/>
  <c r="D1710" i="4" s="1"/>
  <c r="D1711" i="4" s="1"/>
  <c r="D1712" i="4" s="1"/>
  <c r="D1713" i="4" s="1"/>
  <c r="D1714" i="4" s="1"/>
  <c r="D1715" i="4" s="1"/>
  <c r="D1716" i="4" s="1"/>
  <c r="D1717" i="4" s="1"/>
  <c r="D1718" i="4" s="1"/>
  <c r="D1719" i="4" s="1"/>
  <c r="D1720" i="4" s="1"/>
  <c r="D1721" i="4" s="1"/>
  <c r="D1722" i="4" s="1"/>
  <c r="D1723" i="4" s="1"/>
  <c r="D1724" i="4" s="1"/>
  <c r="D1725" i="4" s="1"/>
  <c r="D1726" i="4" s="1"/>
  <c r="D1727" i="4" s="1"/>
  <c r="D1728" i="4" s="1"/>
  <c r="D1729" i="4" s="1"/>
  <c r="D1730" i="4" s="1"/>
  <c r="D1731" i="4" s="1"/>
  <c r="D1732" i="4" s="1"/>
  <c r="D1733" i="4" s="1"/>
  <c r="D1734" i="4" s="1"/>
  <c r="D1735" i="4" s="1"/>
  <c r="D1736" i="4" s="1"/>
  <c r="D1737" i="4" s="1"/>
  <c r="D1738" i="4" s="1"/>
  <c r="D1739" i="4" s="1"/>
  <c r="D1740" i="4" s="1"/>
  <c r="D1741" i="4" s="1"/>
  <c r="D1742" i="4" s="1"/>
  <c r="D1743" i="4" s="1"/>
  <c r="D1744" i="4" s="1"/>
  <c r="D1745" i="4" s="1"/>
  <c r="D1746" i="4" s="1"/>
  <c r="D1747" i="4" s="1"/>
  <c r="D1748" i="4" s="1"/>
  <c r="D1749" i="4" s="1"/>
  <c r="D1750" i="4" s="1"/>
  <c r="D1751" i="4" s="1"/>
  <c r="D1752" i="4" s="1"/>
  <c r="D1753" i="4" s="1"/>
  <c r="D1754" i="4" s="1"/>
  <c r="D1755" i="4" s="1"/>
  <c r="D1756" i="4" s="1"/>
  <c r="D1757" i="4" s="1"/>
  <c r="D1758" i="4" s="1"/>
  <c r="D1759" i="4" s="1"/>
  <c r="D1760" i="4" s="1"/>
  <c r="D1761" i="4" s="1"/>
  <c r="D1762" i="4" s="1"/>
  <c r="D1763" i="4" s="1"/>
  <c r="D1764" i="4" s="1"/>
  <c r="D1765" i="4" s="1"/>
  <c r="D1766" i="4" s="1"/>
  <c r="D1767" i="4" s="1"/>
  <c r="D1768" i="4" s="1"/>
  <c r="D1769" i="4" s="1"/>
  <c r="D1770" i="4" s="1"/>
  <c r="D1771" i="4" s="1"/>
  <c r="D1772" i="4" s="1"/>
  <c r="D1773" i="4" s="1"/>
  <c r="D1774" i="4" s="1"/>
  <c r="D1775" i="4" s="1"/>
  <c r="D1776" i="4" s="1"/>
  <c r="D1777" i="4" s="1"/>
  <c r="D1778" i="4" s="1"/>
  <c r="D1779" i="4" s="1"/>
  <c r="D1780" i="4" s="1"/>
  <c r="D1781" i="4" s="1"/>
  <c r="D1782" i="4" s="1"/>
  <c r="D1783" i="4" s="1"/>
  <c r="D1784" i="4" s="1"/>
  <c r="D1785" i="4" s="1"/>
  <c r="D1786" i="4" s="1"/>
  <c r="D1787" i="4" s="1"/>
  <c r="D1788" i="4" s="1"/>
  <c r="D1789" i="4" s="1"/>
  <c r="D1790" i="4" s="1"/>
  <c r="D1791" i="4" s="1"/>
  <c r="D1792" i="4" s="1"/>
  <c r="D1793" i="4" s="1"/>
  <c r="D1794" i="4" s="1"/>
  <c r="D1795" i="4" s="1"/>
  <c r="D1796" i="4" s="1"/>
  <c r="D1797" i="4" s="1"/>
  <c r="D1798" i="4" s="1"/>
  <c r="D1799" i="4" s="1"/>
  <c r="D1800" i="4" s="1"/>
  <c r="D1801" i="4" s="1"/>
  <c r="D1802" i="4" s="1"/>
  <c r="D1803" i="4" s="1"/>
  <c r="D1804" i="4" s="1"/>
  <c r="D1805" i="4" s="1"/>
  <c r="D1806" i="4" s="1"/>
  <c r="D1807" i="4" s="1"/>
  <c r="D1808" i="4" s="1"/>
  <c r="D1809" i="4" s="1"/>
  <c r="D1810" i="4" s="1"/>
  <c r="D1811" i="4" s="1"/>
  <c r="D1812" i="4" s="1"/>
  <c r="D1813" i="4" s="1"/>
  <c r="D1814" i="4" s="1"/>
  <c r="D1815" i="4" s="1"/>
  <c r="D1816" i="4" s="1"/>
  <c r="D1817" i="4" s="1"/>
  <c r="D1818" i="4" s="1"/>
  <c r="D1819" i="4" s="1"/>
  <c r="D1820" i="4" s="1"/>
  <c r="D1821" i="4" s="1"/>
  <c r="D1822" i="4" s="1"/>
  <c r="D1823" i="4" s="1"/>
  <c r="D1824" i="4" s="1"/>
  <c r="D1825" i="4" s="1"/>
  <c r="D1826" i="4" s="1"/>
  <c r="D1827" i="4" s="1"/>
  <c r="D1828" i="4" s="1"/>
  <c r="D1829" i="4" s="1"/>
  <c r="D1830" i="4" s="1"/>
  <c r="D1831" i="4" s="1"/>
  <c r="D1832" i="4" s="1"/>
  <c r="D1833" i="4" s="1"/>
  <c r="D1834" i="4" s="1"/>
  <c r="D1835" i="4" s="1"/>
  <c r="D1836" i="4" s="1"/>
  <c r="D1837" i="4" s="1"/>
  <c r="D1838" i="4" s="1"/>
  <c r="D1839" i="4" s="1"/>
  <c r="D1840" i="4" s="1"/>
  <c r="D1841" i="4" s="1"/>
  <c r="D1842" i="4" s="1"/>
  <c r="D1843" i="4" s="1"/>
  <c r="D1844" i="4" s="1"/>
  <c r="D1845" i="4" s="1"/>
  <c r="D1846" i="4" s="1"/>
  <c r="D1847" i="4" s="1"/>
  <c r="D1848" i="4" s="1"/>
  <c r="D1849" i="4" s="1"/>
  <c r="D1850" i="4" s="1"/>
  <c r="D1851" i="4" s="1"/>
  <c r="D1852" i="4" s="1"/>
  <c r="D1853" i="4" s="1"/>
  <c r="D1854" i="4" s="1"/>
  <c r="D1855" i="4" s="1"/>
  <c r="D1856" i="4" s="1"/>
  <c r="D1857" i="4" s="1"/>
  <c r="D1858" i="4" s="1"/>
  <c r="D1859" i="4" s="1"/>
  <c r="D1860" i="4" s="1"/>
  <c r="D1861" i="4" s="1"/>
  <c r="D1862" i="4" s="1"/>
  <c r="D1863" i="4" s="1"/>
  <c r="D1864" i="4" s="1"/>
  <c r="D1865" i="4" s="1"/>
  <c r="D1866" i="4" s="1"/>
  <c r="D1867" i="4" s="1"/>
  <c r="D1868" i="4" s="1"/>
  <c r="D1869" i="4" s="1"/>
  <c r="D1870" i="4" s="1"/>
  <c r="D1871" i="4" s="1"/>
  <c r="D1872" i="4" s="1"/>
  <c r="D1873" i="4" s="1"/>
  <c r="D1874" i="4" s="1"/>
  <c r="D1875" i="4" s="1"/>
  <c r="D1876" i="4" s="1"/>
  <c r="D1877" i="4" s="1"/>
  <c r="D1878" i="4" s="1"/>
  <c r="D1879" i="4" s="1"/>
  <c r="D1880" i="4" s="1"/>
  <c r="D1881" i="4" s="1"/>
  <c r="D1882" i="4" s="1"/>
  <c r="D1883" i="4" s="1"/>
  <c r="D1884" i="4" s="1"/>
  <c r="D1885" i="4" s="1"/>
  <c r="D1886" i="4" s="1"/>
  <c r="D1887" i="4" s="1"/>
  <c r="D1888" i="4" s="1"/>
  <c r="D1889" i="4" s="1"/>
  <c r="D1890" i="4" s="1"/>
  <c r="D1891" i="4" s="1"/>
  <c r="D1892" i="4" s="1"/>
  <c r="D1893" i="4" s="1"/>
  <c r="D1894" i="4" s="1"/>
  <c r="D1895" i="4" s="1"/>
  <c r="D1896" i="4" s="1"/>
  <c r="D1897" i="4" s="1"/>
  <c r="D1898" i="4" s="1"/>
  <c r="D1899" i="4" s="1"/>
  <c r="D1900" i="4" s="1"/>
  <c r="D1901" i="4" s="1"/>
  <c r="D1902" i="4" s="1"/>
  <c r="D1903" i="4" s="1"/>
  <c r="D1904" i="4" s="1"/>
  <c r="D1905" i="4" s="1"/>
  <c r="D1906" i="4" s="1"/>
  <c r="D1907" i="4" s="1"/>
  <c r="D1908" i="4" s="1"/>
  <c r="D1909" i="4" s="1"/>
  <c r="D1910" i="4" s="1"/>
  <c r="D1911" i="4" s="1"/>
  <c r="D1912" i="4" s="1"/>
  <c r="D1913" i="4" s="1"/>
  <c r="D1914" i="4" s="1"/>
  <c r="D1915" i="4" s="1"/>
  <c r="D1916" i="4" s="1"/>
  <c r="D1917" i="4" s="1"/>
  <c r="D1918" i="4" s="1"/>
  <c r="D1919" i="4" s="1"/>
  <c r="D1920" i="4" s="1"/>
  <c r="D1921" i="4" s="1"/>
  <c r="D1922" i="4" s="1"/>
  <c r="D1923" i="4" s="1"/>
  <c r="D1924" i="4" s="1"/>
  <c r="D1925" i="4" s="1"/>
  <c r="D1926" i="4" s="1"/>
  <c r="D1927" i="4" s="1"/>
  <c r="D1928" i="4" s="1"/>
  <c r="D1929" i="4" s="1"/>
  <c r="D1930" i="4" s="1"/>
  <c r="D1931" i="4" s="1"/>
  <c r="D1932" i="4" s="1"/>
  <c r="D1933" i="4" s="1"/>
  <c r="D1934" i="4" s="1"/>
  <c r="D1935" i="4" s="1"/>
  <c r="D1936" i="4" s="1"/>
  <c r="D1937" i="4" s="1"/>
  <c r="D1938" i="4" s="1"/>
  <c r="D1939" i="4" s="1"/>
  <c r="D1940" i="4" s="1"/>
  <c r="D1941" i="4" s="1"/>
  <c r="D1942" i="4" s="1"/>
  <c r="D1943" i="4" s="1"/>
  <c r="D1944" i="4" s="1"/>
  <c r="D1945" i="4" s="1"/>
  <c r="D1946" i="4" s="1"/>
  <c r="D1947" i="4" s="1"/>
  <c r="D1948" i="4" s="1"/>
  <c r="D1949" i="4" s="1"/>
  <c r="D1950" i="4" s="1"/>
  <c r="D1951" i="4" s="1"/>
  <c r="D1952" i="4" s="1"/>
  <c r="D1953" i="4" s="1"/>
  <c r="D1954" i="4" s="1"/>
  <c r="D1955" i="4" s="1"/>
  <c r="D1956" i="4" s="1"/>
  <c r="D1957" i="4" s="1"/>
  <c r="D1958" i="4" s="1"/>
  <c r="D1959" i="4" s="1"/>
  <c r="D1960" i="4" s="1"/>
  <c r="D1961" i="4" s="1"/>
  <c r="D1962" i="4" s="1"/>
  <c r="D1963" i="4" s="1"/>
  <c r="D1964" i="4" s="1"/>
  <c r="D1965" i="4" s="1"/>
  <c r="D1966" i="4" s="1"/>
  <c r="D1967" i="4" s="1"/>
  <c r="D1968" i="4" s="1"/>
  <c r="D1969" i="4" s="1"/>
  <c r="D1970" i="4" s="1"/>
  <c r="D1971" i="4" s="1"/>
  <c r="D1972" i="4" s="1"/>
  <c r="D1973" i="4" s="1"/>
  <c r="D1974" i="4" s="1"/>
  <c r="D1975" i="4" s="1"/>
  <c r="D1976" i="4" s="1"/>
  <c r="D1977" i="4" s="1"/>
  <c r="D1978" i="4" s="1"/>
  <c r="D1979" i="4" s="1"/>
  <c r="D1980" i="4" s="1"/>
  <c r="D1981" i="4" s="1"/>
  <c r="D1982" i="4" s="1"/>
  <c r="D1983" i="4" s="1"/>
  <c r="D1984" i="4" s="1"/>
  <c r="D1985" i="4" s="1"/>
  <c r="D1986" i="4" s="1"/>
  <c r="D1987" i="4" s="1"/>
  <c r="D1988" i="4" s="1"/>
  <c r="D1989" i="4" s="1"/>
  <c r="D1990" i="4" s="1"/>
  <c r="D1991" i="4" s="1"/>
  <c r="D1992" i="4" s="1"/>
  <c r="D1993" i="4" s="1"/>
  <c r="D1994" i="4" s="1"/>
  <c r="D1995" i="4" s="1"/>
  <c r="D1996" i="4" s="1"/>
  <c r="D1997" i="4" s="1"/>
  <c r="D1998" i="4" s="1"/>
  <c r="D1999" i="4" s="1"/>
  <c r="D2000" i="4" s="1"/>
  <c r="D2001" i="4" s="1"/>
  <c r="D2002" i="4" s="1"/>
  <c r="D2003" i="4" s="1"/>
  <c r="D2004" i="4" s="1"/>
  <c r="D2005" i="4" s="1"/>
  <c r="D2006" i="4" s="1"/>
  <c r="D2007" i="4" s="1"/>
  <c r="D2008" i="4" s="1"/>
  <c r="D2009" i="4" s="1"/>
  <c r="D2010" i="4" s="1"/>
  <c r="D2011" i="4" s="1"/>
  <c r="D2012" i="4" s="1"/>
  <c r="D2013" i="4" s="1"/>
  <c r="D2014" i="4" s="1"/>
  <c r="D2015" i="4" s="1"/>
  <c r="D2016" i="4" s="1"/>
  <c r="D2017" i="4" s="1"/>
  <c r="D2018" i="4" s="1"/>
  <c r="D2019" i="4" s="1"/>
  <c r="D2020" i="4" s="1"/>
  <c r="D2021" i="4" s="1"/>
  <c r="D2022" i="4" s="1"/>
  <c r="D2023" i="4" s="1"/>
  <c r="D2024" i="4" s="1"/>
  <c r="D2025" i="4" s="1"/>
  <c r="D2026" i="4" s="1"/>
  <c r="D2027" i="4" s="1"/>
  <c r="D2028" i="4" s="1"/>
  <c r="D2029" i="4" s="1"/>
  <c r="D2030" i="4" s="1"/>
  <c r="D2031" i="4" s="1"/>
  <c r="D2032" i="4" s="1"/>
  <c r="D2033" i="4" s="1"/>
  <c r="D2034" i="4" s="1"/>
  <c r="D2035" i="4" s="1"/>
  <c r="D2036" i="4" s="1"/>
  <c r="D2037" i="4" s="1"/>
  <c r="D2038" i="4" s="1"/>
  <c r="D2039" i="4" s="1"/>
  <c r="D2040" i="4" s="1"/>
  <c r="D2041" i="4" s="1"/>
  <c r="D2042" i="4" s="1"/>
  <c r="D2043" i="4" s="1"/>
  <c r="D2044" i="4" s="1"/>
  <c r="D2045" i="4" s="1"/>
  <c r="D2046" i="4" s="1"/>
  <c r="D2047" i="4" s="1"/>
  <c r="D2048" i="4" s="1"/>
  <c r="D2049" i="4" s="1"/>
  <c r="D2050" i="4" s="1"/>
  <c r="D2051" i="4" s="1"/>
  <c r="D2052" i="4" s="1"/>
  <c r="D2053" i="4" s="1"/>
  <c r="D2054" i="4" s="1"/>
  <c r="D2055" i="4" s="1"/>
  <c r="D2056" i="4" s="1"/>
  <c r="D2057" i="4" s="1"/>
  <c r="D2058" i="4" s="1"/>
  <c r="D2059" i="4" s="1"/>
  <c r="D2060" i="4" s="1"/>
  <c r="D2061" i="4" s="1"/>
  <c r="D2062" i="4" s="1"/>
  <c r="D2063" i="4" s="1"/>
  <c r="D2064" i="4" s="1"/>
  <c r="D2065" i="4" s="1"/>
  <c r="D2066" i="4" s="1"/>
  <c r="D2067" i="4" s="1"/>
  <c r="D2068" i="4" s="1"/>
  <c r="D2069" i="4" s="1"/>
  <c r="D2070" i="4" s="1"/>
  <c r="D2071" i="4" s="1"/>
  <c r="D2072" i="4" s="1"/>
  <c r="D2073" i="4" s="1"/>
  <c r="D2074" i="4" s="1"/>
  <c r="D2075" i="4" s="1"/>
  <c r="D2076" i="4" s="1"/>
  <c r="D2077" i="4" s="1"/>
  <c r="D2078" i="4" s="1"/>
  <c r="D2079" i="4" s="1"/>
  <c r="D2080" i="4" s="1"/>
  <c r="D2081" i="4" s="1"/>
  <c r="D2082" i="4" s="1"/>
  <c r="D2083" i="4" s="1"/>
  <c r="D2084" i="4" s="1"/>
  <c r="D2085" i="4" s="1"/>
  <c r="D2086" i="4" s="1"/>
  <c r="D2087" i="4" s="1"/>
  <c r="D2088" i="4" s="1"/>
  <c r="D2089" i="4" s="1"/>
  <c r="D2090" i="4" s="1"/>
  <c r="D2091" i="4" s="1"/>
  <c r="D2092" i="4" s="1"/>
  <c r="D2093" i="4" s="1"/>
  <c r="D2094" i="4" s="1"/>
  <c r="D2095" i="4" s="1"/>
  <c r="D2096" i="4" s="1"/>
  <c r="D2097" i="4" s="1"/>
  <c r="D2098" i="4" s="1"/>
  <c r="D2099" i="4" s="1"/>
  <c r="D2100" i="4" s="1"/>
  <c r="D2101" i="4" s="1"/>
  <c r="D2102" i="4" s="1"/>
  <c r="D2103" i="4" s="1"/>
  <c r="D2104" i="4" s="1"/>
  <c r="D2105" i="4" s="1"/>
  <c r="D2106" i="4" s="1"/>
  <c r="D2107" i="4" s="1"/>
  <c r="D2108" i="4" s="1"/>
  <c r="D2109" i="4" s="1"/>
  <c r="D2110" i="4" s="1"/>
  <c r="D2111" i="4" s="1"/>
  <c r="D2112" i="4" s="1"/>
  <c r="D2113" i="4" s="1"/>
  <c r="D2114" i="4" s="1"/>
  <c r="D2115" i="4" s="1"/>
  <c r="D2116" i="4" s="1"/>
  <c r="D2117" i="4" s="1"/>
  <c r="D2118" i="4" s="1"/>
  <c r="D2119" i="4" s="1"/>
  <c r="D2120" i="4" s="1"/>
  <c r="D2121" i="4" s="1"/>
  <c r="D2122" i="4" s="1"/>
  <c r="D2123" i="4" s="1"/>
  <c r="D2124" i="4" s="1"/>
  <c r="D2125" i="4" s="1"/>
  <c r="D2126" i="4" s="1"/>
  <c r="D2127" i="4" s="1"/>
  <c r="D2128" i="4" s="1"/>
  <c r="D2129" i="4" s="1"/>
  <c r="D2130" i="4" s="1"/>
  <c r="D2131" i="4" s="1"/>
  <c r="D2132" i="4" s="1"/>
  <c r="D2133" i="4" s="1"/>
  <c r="D2134" i="4" s="1"/>
  <c r="D2135" i="4" s="1"/>
  <c r="D2136" i="4" s="1"/>
  <c r="D2137" i="4" s="1"/>
  <c r="D2138" i="4" s="1"/>
  <c r="D2139" i="4" s="1"/>
  <c r="D2140" i="4" s="1"/>
  <c r="D2141" i="4" s="1"/>
  <c r="D2142" i="4" s="1"/>
  <c r="D2143" i="4" s="1"/>
  <c r="D2144" i="4" s="1"/>
  <c r="D2145" i="4" s="1"/>
  <c r="D2146" i="4" s="1"/>
  <c r="D2147" i="4" s="1"/>
  <c r="D2148" i="4" s="1"/>
  <c r="D2149" i="4" s="1"/>
  <c r="D2150" i="4" s="1"/>
  <c r="D2151" i="4" s="1"/>
  <c r="D2152" i="4" s="1"/>
  <c r="D2153" i="4" s="1"/>
  <c r="D2154" i="4" s="1"/>
  <c r="D2155" i="4" s="1"/>
  <c r="D2156" i="4" s="1"/>
  <c r="D2157" i="4" s="1"/>
  <c r="D2158" i="4" s="1"/>
  <c r="D2159" i="4" s="1"/>
  <c r="D2160" i="4" s="1"/>
  <c r="D2161" i="4" s="1"/>
  <c r="D2162" i="4" s="1"/>
  <c r="D2163" i="4" s="1"/>
  <c r="D2164" i="4" s="1"/>
  <c r="D2165" i="4" s="1"/>
  <c r="D2166" i="4" s="1"/>
  <c r="D2167" i="4" s="1"/>
  <c r="D2168" i="4" s="1"/>
  <c r="D2169" i="4" s="1"/>
  <c r="D2170" i="4" s="1"/>
  <c r="D2171" i="4" s="1"/>
  <c r="D2172" i="4" s="1"/>
  <c r="D2173" i="4" s="1"/>
  <c r="D2174" i="4" s="1"/>
  <c r="D2175" i="4" s="1"/>
  <c r="D2176" i="4" s="1"/>
  <c r="D2177" i="4" s="1"/>
  <c r="D2178" i="4" s="1"/>
  <c r="D2179" i="4" s="1"/>
  <c r="D2180" i="4" s="1"/>
  <c r="D2181" i="4" s="1"/>
  <c r="D2182" i="4" s="1"/>
  <c r="D2183" i="4" s="1"/>
  <c r="D2184" i="4" s="1"/>
  <c r="D2185" i="4" s="1"/>
  <c r="D2186" i="4" s="1"/>
  <c r="D2187" i="4" s="1"/>
  <c r="D2188" i="4" s="1"/>
  <c r="D2189" i="4" s="1"/>
  <c r="D2190" i="4" s="1"/>
  <c r="D2191" i="4" s="1"/>
  <c r="D2192" i="4" s="1"/>
  <c r="D2193" i="4" s="1"/>
  <c r="D2194" i="4" s="1"/>
  <c r="D2195" i="4" s="1"/>
  <c r="D2196" i="4" s="1"/>
  <c r="D2197" i="4" s="1"/>
  <c r="D2198" i="4" s="1"/>
  <c r="D2199" i="4" s="1"/>
  <c r="D2200" i="4" s="1"/>
  <c r="D2201" i="4" s="1"/>
  <c r="D2202" i="4" s="1"/>
  <c r="D2203" i="4" s="1"/>
  <c r="D2204" i="4" s="1"/>
  <c r="D2205" i="4" s="1"/>
  <c r="D2206" i="4" s="1"/>
  <c r="D2207" i="4" s="1"/>
  <c r="D2208" i="4" s="1"/>
  <c r="D2209" i="4" s="1"/>
  <c r="D2210" i="4" s="1"/>
  <c r="D2211" i="4" s="1"/>
  <c r="D2212" i="4" s="1"/>
  <c r="D2213" i="4" s="1"/>
  <c r="D2214" i="4" s="1"/>
  <c r="D2215" i="4" s="1"/>
  <c r="D2216" i="4" s="1"/>
  <c r="D2217" i="4" s="1"/>
  <c r="D2218" i="4" s="1"/>
  <c r="D2219" i="4" s="1"/>
  <c r="D2220" i="4" s="1"/>
  <c r="D2221" i="4" s="1"/>
  <c r="D2222" i="4" s="1"/>
  <c r="D2223" i="4" s="1"/>
  <c r="D2224" i="4" s="1"/>
  <c r="D2225" i="4" s="1"/>
  <c r="D2226" i="4" s="1"/>
  <c r="D2227" i="4" s="1"/>
  <c r="D2228" i="4" s="1"/>
  <c r="D2229" i="4" s="1"/>
  <c r="D2230" i="4" s="1"/>
  <c r="D2231" i="4" s="1"/>
  <c r="D2232" i="4" s="1"/>
  <c r="D2233" i="4" s="1"/>
  <c r="D2234" i="4" s="1"/>
  <c r="D2235" i="4" s="1"/>
  <c r="D2236" i="4" s="1"/>
  <c r="D2237" i="4" s="1"/>
  <c r="D2238" i="4" s="1"/>
  <c r="D2239" i="4" s="1"/>
  <c r="D2240" i="4" s="1"/>
  <c r="D2241" i="4" s="1"/>
  <c r="D2242" i="4" s="1"/>
  <c r="D2243" i="4" s="1"/>
  <c r="D2244" i="4" s="1"/>
  <c r="D2245" i="4" s="1"/>
  <c r="D2246" i="4" s="1"/>
  <c r="D2247" i="4" s="1"/>
  <c r="D2248" i="4" s="1"/>
  <c r="D2249" i="4" s="1"/>
  <c r="D2250" i="4" s="1"/>
  <c r="D2251" i="4" s="1"/>
  <c r="D2252" i="4" s="1"/>
  <c r="D2253" i="4" s="1"/>
  <c r="D2254" i="4" s="1"/>
  <c r="D2255" i="4" s="1"/>
  <c r="D2256" i="4" s="1"/>
  <c r="D2257" i="4" s="1"/>
  <c r="D2258" i="4" s="1"/>
  <c r="D2259" i="4" s="1"/>
  <c r="D2260" i="4" s="1"/>
  <c r="D2261" i="4" s="1"/>
  <c r="D2262" i="4" s="1"/>
  <c r="D2263" i="4" s="1"/>
  <c r="D2264" i="4" s="1"/>
  <c r="D2265" i="4" s="1"/>
  <c r="D2266" i="4" s="1"/>
  <c r="D2267" i="4" s="1"/>
  <c r="D2268" i="4" s="1"/>
  <c r="D2269" i="4" s="1"/>
  <c r="D2270" i="4" s="1"/>
  <c r="D2271" i="4" s="1"/>
  <c r="D2272" i="4" s="1"/>
  <c r="D2273" i="4" s="1"/>
  <c r="D2274" i="4" s="1"/>
  <c r="D2275" i="4" s="1"/>
  <c r="D2276" i="4" s="1"/>
  <c r="D2277" i="4" s="1"/>
  <c r="D2278" i="4" s="1"/>
  <c r="D2279" i="4" s="1"/>
  <c r="D2280" i="4" s="1"/>
  <c r="D2281" i="4" s="1"/>
  <c r="D2282" i="4" s="1"/>
  <c r="D2283" i="4" s="1"/>
  <c r="D2284" i="4" s="1"/>
  <c r="D2285" i="4" s="1"/>
  <c r="D2286" i="4" s="1"/>
  <c r="D2287" i="4" s="1"/>
  <c r="D2288" i="4" s="1"/>
  <c r="D2289" i="4" s="1"/>
  <c r="D2290" i="4" s="1"/>
  <c r="D2291" i="4" s="1"/>
  <c r="D2292" i="4" s="1"/>
  <c r="D2293" i="4" s="1"/>
  <c r="D2294" i="4" s="1"/>
  <c r="D2295" i="4" s="1"/>
  <c r="D2296" i="4" s="1"/>
  <c r="D2297" i="4" s="1"/>
  <c r="D2298" i="4" s="1"/>
  <c r="D2299" i="4" s="1"/>
  <c r="D2300" i="4" s="1"/>
  <c r="D2301" i="4" s="1"/>
  <c r="D2302" i="4" s="1"/>
  <c r="D2303" i="4" s="1"/>
  <c r="D2304" i="4" s="1"/>
  <c r="D2305" i="4" s="1"/>
  <c r="D2306" i="4" s="1"/>
  <c r="D2307" i="4" s="1"/>
  <c r="D2308" i="4" s="1"/>
  <c r="D2309" i="4" s="1"/>
  <c r="D2310" i="4" s="1"/>
  <c r="D2311" i="4" s="1"/>
  <c r="D2312" i="4" s="1"/>
  <c r="D2313" i="4" s="1"/>
  <c r="D2314" i="4" s="1"/>
  <c r="D2315" i="4" s="1"/>
  <c r="D2316" i="4" s="1"/>
  <c r="D2317" i="4" s="1"/>
  <c r="D2318" i="4" s="1"/>
  <c r="D2319" i="4" s="1"/>
  <c r="D2320" i="4" s="1"/>
  <c r="D2321" i="4" s="1"/>
  <c r="D2322" i="4" s="1"/>
  <c r="D2323" i="4" s="1"/>
  <c r="D2324" i="4" s="1"/>
  <c r="D2325" i="4" s="1"/>
  <c r="D2326" i="4" s="1"/>
  <c r="D2327" i="4" s="1"/>
  <c r="D2328" i="4" s="1"/>
  <c r="D2329" i="4" s="1"/>
  <c r="D2330" i="4" s="1"/>
  <c r="D2331" i="4" s="1"/>
  <c r="D2332" i="4" s="1"/>
  <c r="D2333" i="4" s="1"/>
  <c r="D2334" i="4" s="1"/>
  <c r="D2335" i="4" s="1"/>
  <c r="D2336" i="4" s="1"/>
  <c r="D2337" i="4" s="1"/>
  <c r="D2338" i="4" s="1"/>
  <c r="D2339" i="4" s="1"/>
  <c r="D2340" i="4" s="1"/>
  <c r="D2341" i="4" s="1"/>
  <c r="D2342" i="4" s="1"/>
  <c r="D2343" i="4" s="1"/>
  <c r="D2344" i="4" s="1"/>
  <c r="D2345" i="4" s="1"/>
  <c r="D2346" i="4" s="1"/>
  <c r="D2347" i="4" s="1"/>
  <c r="D2348" i="4" s="1"/>
  <c r="D2349" i="4" s="1"/>
  <c r="D2350" i="4" s="1"/>
  <c r="D2351" i="4" s="1"/>
  <c r="D2352" i="4" s="1"/>
  <c r="D2353" i="4" s="1"/>
  <c r="D2354" i="4" s="1"/>
  <c r="D2355" i="4" s="1"/>
  <c r="D2356" i="4" s="1"/>
  <c r="D2357" i="4" s="1"/>
  <c r="D2358" i="4" s="1"/>
  <c r="D2359" i="4" s="1"/>
  <c r="D2360" i="4" s="1"/>
  <c r="D2361" i="4" s="1"/>
  <c r="D2362" i="4" s="1"/>
  <c r="D2363" i="4" s="1"/>
  <c r="D2364" i="4" s="1"/>
  <c r="D2365" i="4" s="1"/>
  <c r="D2366" i="4" s="1"/>
  <c r="D2367" i="4" s="1"/>
  <c r="D2368" i="4" s="1"/>
  <c r="D2369" i="4" s="1"/>
  <c r="D2370" i="4" s="1"/>
  <c r="D2371" i="4" s="1"/>
  <c r="D2372" i="4" s="1"/>
  <c r="D2373" i="4" s="1"/>
  <c r="D2374" i="4" s="1"/>
  <c r="D2375" i="4" s="1"/>
  <c r="D2376" i="4" s="1"/>
  <c r="D2377" i="4" s="1"/>
  <c r="D2378" i="4" s="1"/>
  <c r="D2379" i="4" s="1"/>
  <c r="D2380" i="4" s="1"/>
  <c r="D2381" i="4" s="1"/>
  <c r="D2382" i="4" s="1"/>
  <c r="D2383" i="4" s="1"/>
  <c r="D2384" i="4" s="1"/>
  <c r="D2385" i="4" s="1"/>
  <c r="D2386" i="4" s="1"/>
  <c r="D2387" i="4" s="1"/>
  <c r="D2388" i="4" s="1"/>
  <c r="D2389" i="4" s="1"/>
  <c r="D2390" i="4" s="1"/>
  <c r="D2391" i="4" s="1"/>
  <c r="D2392" i="4" s="1"/>
  <c r="D2393" i="4" s="1"/>
  <c r="D2394" i="4" s="1"/>
  <c r="D2395" i="4" s="1"/>
  <c r="D2396" i="4" s="1"/>
  <c r="D2397" i="4" s="1"/>
  <c r="D2398" i="4" s="1"/>
  <c r="D2399" i="4" s="1"/>
  <c r="D2400" i="4" s="1"/>
  <c r="D2401" i="4" s="1"/>
  <c r="D2402" i="4" s="1"/>
  <c r="D2403" i="4" s="1"/>
  <c r="D2404" i="4" s="1"/>
  <c r="D2405" i="4" s="1"/>
  <c r="D2406" i="4" s="1"/>
  <c r="D2407" i="4" s="1"/>
  <c r="D2408" i="4" s="1"/>
  <c r="D2409" i="4" s="1"/>
  <c r="D2410" i="4" s="1"/>
  <c r="D2411" i="4" s="1"/>
  <c r="D2412" i="4" s="1"/>
  <c r="D2413" i="4" s="1"/>
  <c r="D2414" i="4" s="1"/>
  <c r="D2415" i="4" s="1"/>
  <c r="D2416" i="4" s="1"/>
  <c r="D2417" i="4" s="1"/>
  <c r="D2418" i="4" s="1"/>
  <c r="D2419" i="4" s="1"/>
  <c r="D2420" i="4" s="1"/>
  <c r="D2421" i="4" s="1"/>
  <c r="D2422" i="4" s="1"/>
  <c r="D2423" i="4" s="1"/>
  <c r="D2424" i="4" s="1"/>
  <c r="D2425" i="4" s="1"/>
  <c r="D2426" i="4" s="1"/>
  <c r="D2427" i="4" s="1"/>
  <c r="D2428" i="4" s="1"/>
  <c r="D2429" i="4" s="1"/>
  <c r="D2430" i="4" s="1"/>
  <c r="D2431" i="4" s="1"/>
  <c r="D2432" i="4" s="1"/>
  <c r="D2433" i="4" s="1"/>
  <c r="D2434" i="4" s="1"/>
  <c r="D2435" i="4" s="1"/>
  <c r="D2436" i="4" s="1"/>
  <c r="D2437" i="4" s="1"/>
  <c r="D2438" i="4" s="1"/>
  <c r="D2439" i="4" s="1"/>
  <c r="D2440" i="4" s="1"/>
  <c r="D2441" i="4" s="1"/>
  <c r="D2442" i="4" s="1"/>
  <c r="D2443" i="4" s="1"/>
  <c r="D2444" i="4" s="1"/>
  <c r="D2445" i="4" s="1"/>
  <c r="D2446" i="4" s="1"/>
  <c r="D2447" i="4" s="1"/>
  <c r="D2448" i="4" s="1"/>
  <c r="D2449" i="4" s="1"/>
  <c r="D2450" i="4" s="1"/>
  <c r="D2451" i="4" s="1"/>
  <c r="D2452" i="4" s="1"/>
  <c r="D2453" i="4" s="1"/>
  <c r="D2454" i="4" s="1"/>
  <c r="D2455" i="4" s="1"/>
  <c r="D2456" i="4" s="1"/>
  <c r="D2457" i="4" s="1"/>
  <c r="D2458" i="4" s="1"/>
  <c r="D2459" i="4" s="1"/>
  <c r="D2460" i="4" s="1"/>
  <c r="D2461" i="4" s="1"/>
  <c r="D2462" i="4" s="1"/>
  <c r="D2463" i="4" s="1"/>
  <c r="D2464" i="4" s="1"/>
  <c r="D2465" i="4" s="1"/>
  <c r="D2466" i="4" s="1"/>
  <c r="D2467" i="4" s="1"/>
  <c r="D2468" i="4" s="1"/>
  <c r="D2469" i="4" s="1"/>
  <c r="D2470" i="4" s="1"/>
  <c r="D2471" i="4" s="1"/>
  <c r="D2472" i="4" s="1"/>
  <c r="D2473" i="4" s="1"/>
  <c r="D2474" i="4" s="1"/>
  <c r="D2475" i="4" s="1"/>
  <c r="D2476" i="4" s="1"/>
  <c r="D2477" i="4" s="1"/>
  <c r="D2478" i="4" s="1"/>
  <c r="D2479" i="4" s="1"/>
  <c r="D2480" i="4" s="1"/>
  <c r="D2481" i="4" s="1"/>
  <c r="D2482" i="4" s="1"/>
  <c r="D2483" i="4" s="1"/>
  <c r="D2484" i="4" s="1"/>
  <c r="D2485" i="4" s="1"/>
  <c r="D2486" i="4" s="1"/>
  <c r="D2487" i="4" s="1"/>
  <c r="D2488" i="4" s="1"/>
  <c r="D2489" i="4" s="1"/>
  <c r="D2490" i="4" s="1"/>
  <c r="D2491" i="4" s="1"/>
  <c r="D2492" i="4" s="1"/>
  <c r="D2493" i="4" s="1"/>
  <c r="D2494" i="4" s="1"/>
  <c r="D2495" i="4" s="1"/>
  <c r="D2496" i="4" s="1"/>
  <c r="D2497" i="4" s="1"/>
  <c r="D2498" i="4" s="1"/>
  <c r="D2499" i="4" s="1"/>
  <c r="D2500" i="4" s="1"/>
  <c r="D2501" i="4" s="1"/>
  <c r="D2502" i="4" s="1"/>
  <c r="D2503" i="4" s="1"/>
  <c r="D2504" i="4" s="1"/>
  <c r="D2505" i="4" s="1"/>
  <c r="D2506" i="4" s="1"/>
  <c r="D2507" i="4" s="1"/>
  <c r="D2508" i="4" s="1"/>
  <c r="D2509" i="4" s="1"/>
  <c r="D2510" i="4" s="1"/>
  <c r="D2511" i="4" s="1"/>
  <c r="D2512" i="4" s="1"/>
  <c r="D2513" i="4" s="1"/>
  <c r="D2514" i="4" s="1"/>
  <c r="D2515" i="4" s="1"/>
  <c r="D2516" i="4" s="1"/>
  <c r="D2517" i="4" s="1"/>
  <c r="D2518" i="4" s="1"/>
  <c r="D2519" i="4" s="1"/>
  <c r="D2520" i="4" s="1"/>
  <c r="D2521" i="4" s="1"/>
  <c r="D2522" i="4" s="1"/>
  <c r="D2523" i="4" s="1"/>
  <c r="D2524" i="4" s="1"/>
  <c r="D2525" i="4" s="1"/>
  <c r="D2526" i="4" s="1"/>
  <c r="D2527" i="4" s="1"/>
  <c r="D2528" i="4" s="1"/>
  <c r="D2529" i="4" s="1"/>
  <c r="D2530" i="4" s="1"/>
  <c r="D2531" i="4" s="1"/>
  <c r="D2532" i="4" s="1"/>
  <c r="D2533" i="4" s="1"/>
  <c r="D2534" i="4" s="1"/>
  <c r="D2535" i="4" s="1"/>
  <c r="D2536" i="4" s="1"/>
  <c r="D2537" i="4" s="1"/>
  <c r="D2538" i="4" s="1"/>
  <c r="D2539" i="4" s="1"/>
  <c r="D2540" i="4" s="1"/>
  <c r="D2541" i="4" s="1"/>
  <c r="D2542" i="4" s="1"/>
  <c r="D2543" i="4" s="1"/>
  <c r="D2544" i="4" s="1"/>
  <c r="D2545" i="4" s="1"/>
  <c r="D2546" i="4" s="1"/>
  <c r="D2547" i="4" s="1"/>
  <c r="D2548" i="4" s="1"/>
  <c r="D2549" i="4" s="1"/>
  <c r="D2550" i="4" s="1"/>
  <c r="D2551" i="4" s="1"/>
  <c r="D2552" i="4" s="1"/>
  <c r="D2553" i="4" s="1"/>
  <c r="D2554" i="4" s="1"/>
  <c r="D2555" i="4" s="1"/>
  <c r="D2556" i="4" s="1"/>
  <c r="D2557" i="4" s="1"/>
  <c r="D2558" i="4" s="1"/>
  <c r="D2559" i="4" s="1"/>
  <c r="D2560" i="4" s="1"/>
  <c r="D2561" i="4" s="1"/>
  <c r="D2562" i="4" s="1"/>
  <c r="D2563" i="4" s="1"/>
  <c r="D2564" i="4" s="1"/>
  <c r="D2565" i="4" s="1"/>
  <c r="D2566" i="4" s="1"/>
  <c r="D2567" i="4" s="1"/>
  <c r="D2568" i="4" s="1"/>
  <c r="D2569" i="4" s="1"/>
  <c r="D2570" i="4" s="1"/>
  <c r="D2571" i="4" s="1"/>
  <c r="D2572" i="4" s="1"/>
  <c r="D2573" i="4" s="1"/>
  <c r="D2574" i="4" s="1"/>
  <c r="D2575" i="4" s="1"/>
  <c r="D2576" i="4" s="1"/>
  <c r="D2577" i="4" s="1"/>
  <c r="D2578" i="4" s="1"/>
  <c r="D2579" i="4" s="1"/>
  <c r="D2580" i="4" s="1"/>
  <c r="D2581" i="4" s="1"/>
  <c r="D2582" i="4" s="1"/>
  <c r="D2583" i="4" s="1"/>
  <c r="D2584" i="4" s="1"/>
  <c r="D2585" i="4" s="1"/>
  <c r="D2586" i="4" s="1"/>
  <c r="D2587" i="4" s="1"/>
  <c r="D2588" i="4" s="1"/>
  <c r="D2589" i="4" s="1"/>
  <c r="D2590" i="4" s="1"/>
  <c r="D2591" i="4" s="1"/>
  <c r="D2592" i="4" s="1"/>
  <c r="D2593" i="4" s="1"/>
  <c r="D2594" i="4" s="1"/>
  <c r="D2595" i="4" s="1"/>
  <c r="D2596" i="4" s="1"/>
  <c r="D2597" i="4" s="1"/>
  <c r="D2598" i="4" s="1"/>
  <c r="D2599" i="4" s="1"/>
  <c r="D2600" i="4" s="1"/>
  <c r="D2601" i="4" s="1"/>
  <c r="D2602" i="4" s="1"/>
  <c r="D2603" i="4" s="1"/>
  <c r="D2604" i="4" s="1"/>
  <c r="D2605" i="4" s="1"/>
  <c r="D2606" i="4" s="1"/>
  <c r="D2607" i="4" s="1"/>
  <c r="D2608" i="4" s="1"/>
  <c r="D2609" i="4" s="1"/>
  <c r="D2610" i="4" s="1"/>
  <c r="D2611" i="4" s="1"/>
  <c r="D2612" i="4" s="1"/>
  <c r="D2613" i="4" s="1"/>
  <c r="D2614" i="4" s="1"/>
  <c r="D2615" i="4" s="1"/>
  <c r="D2616" i="4" s="1"/>
  <c r="D2617" i="4" s="1"/>
  <c r="D2618" i="4" s="1"/>
  <c r="D2619" i="4" s="1"/>
  <c r="D2620" i="4" s="1"/>
  <c r="D2621" i="4" s="1"/>
  <c r="D2622" i="4" s="1"/>
  <c r="D2623" i="4" s="1"/>
  <c r="D2624" i="4" s="1"/>
  <c r="D2625" i="4" s="1"/>
  <c r="D2626" i="4" s="1"/>
  <c r="D2627" i="4" s="1"/>
  <c r="D2628" i="4" s="1"/>
  <c r="D2629" i="4" s="1"/>
  <c r="D2630" i="4" s="1"/>
  <c r="D2631" i="4" s="1"/>
  <c r="D2632" i="4" s="1"/>
  <c r="D2633" i="4" s="1"/>
  <c r="D2634" i="4" s="1"/>
  <c r="D2635" i="4" s="1"/>
  <c r="D2636" i="4" s="1"/>
  <c r="D2637" i="4" s="1"/>
  <c r="D2638" i="4" s="1"/>
  <c r="D2639" i="4" s="1"/>
  <c r="D2640" i="4" s="1"/>
  <c r="D2641" i="4" s="1"/>
  <c r="D2642" i="4" s="1"/>
  <c r="D2643" i="4" s="1"/>
  <c r="D2644" i="4" s="1"/>
  <c r="D2645" i="4" s="1"/>
  <c r="D2646" i="4" s="1"/>
  <c r="D2647" i="4" s="1"/>
  <c r="D2648" i="4" s="1"/>
  <c r="D2649" i="4" s="1"/>
  <c r="D2650" i="4" s="1"/>
  <c r="D2651" i="4" s="1"/>
  <c r="D2652" i="4" s="1"/>
  <c r="D2653" i="4" s="1"/>
  <c r="D2654" i="4" s="1"/>
  <c r="D2655" i="4" s="1"/>
  <c r="D2656" i="4" s="1"/>
  <c r="D2657" i="4" s="1"/>
  <c r="D2658" i="4" s="1"/>
  <c r="D2659" i="4" s="1"/>
  <c r="D2660" i="4" s="1"/>
  <c r="D2661" i="4" s="1"/>
  <c r="D2662" i="4" s="1"/>
  <c r="D2663" i="4" s="1"/>
  <c r="D2664" i="4" s="1"/>
  <c r="D2665" i="4" s="1"/>
  <c r="D2666" i="4" s="1"/>
  <c r="D2667" i="4" s="1"/>
  <c r="D2668" i="4" s="1"/>
  <c r="D2669" i="4" s="1"/>
  <c r="D2670" i="4" s="1"/>
  <c r="D2671" i="4" s="1"/>
  <c r="D2672" i="4" s="1"/>
  <c r="D2673" i="4" s="1"/>
  <c r="D2674" i="4" s="1"/>
  <c r="D2675" i="4" s="1"/>
  <c r="D2676" i="4" s="1"/>
  <c r="D2677" i="4" s="1"/>
  <c r="D2678" i="4" s="1"/>
  <c r="D2679" i="4" s="1"/>
  <c r="D2680" i="4" s="1"/>
  <c r="D2681" i="4" s="1"/>
  <c r="D2682" i="4" s="1"/>
  <c r="D2683" i="4" s="1"/>
  <c r="D2684" i="4" s="1"/>
  <c r="D2685" i="4" s="1"/>
  <c r="D2686" i="4" s="1"/>
  <c r="D2687" i="4" s="1"/>
  <c r="D2688" i="4" s="1"/>
  <c r="D2689" i="4" s="1"/>
  <c r="D2690" i="4" s="1"/>
  <c r="D2691" i="4" s="1"/>
  <c r="D2692" i="4" s="1"/>
  <c r="D2693" i="4" s="1"/>
  <c r="D2694" i="4" s="1"/>
  <c r="D2695" i="4" s="1"/>
  <c r="D2696" i="4" s="1"/>
  <c r="D2697" i="4" s="1"/>
  <c r="D2698" i="4" s="1"/>
  <c r="D2699" i="4" s="1"/>
  <c r="D2700" i="4" s="1"/>
  <c r="D2701" i="4" s="1"/>
  <c r="D2702" i="4" s="1"/>
  <c r="D2703" i="4" s="1"/>
  <c r="D2704" i="4" s="1"/>
  <c r="D2705" i="4" s="1"/>
  <c r="D2706" i="4" s="1"/>
  <c r="D2707" i="4" s="1"/>
  <c r="D2708" i="4" s="1"/>
  <c r="D2709" i="4" s="1"/>
  <c r="D2710" i="4" s="1"/>
  <c r="D2711" i="4" s="1"/>
  <c r="D2712" i="4" s="1"/>
  <c r="D2713" i="4" s="1"/>
  <c r="D2714" i="4" s="1"/>
  <c r="D2715" i="4" s="1"/>
  <c r="D2716" i="4" s="1"/>
  <c r="D2717" i="4" s="1"/>
  <c r="D2718" i="4" s="1"/>
  <c r="D2719" i="4" s="1"/>
  <c r="D2720" i="4" s="1"/>
  <c r="D2721" i="4" s="1"/>
  <c r="D2722" i="4" s="1"/>
  <c r="D2723" i="4" s="1"/>
  <c r="D2724" i="4" s="1"/>
  <c r="D2725" i="4" s="1"/>
  <c r="D2726" i="4" s="1"/>
  <c r="D2727" i="4" s="1"/>
  <c r="D2728" i="4" s="1"/>
  <c r="D2729" i="4" s="1"/>
  <c r="D2730" i="4" s="1"/>
  <c r="D2731" i="4" s="1"/>
  <c r="D2732" i="4" s="1"/>
  <c r="D2733" i="4" s="1"/>
  <c r="D2734" i="4" s="1"/>
  <c r="D2735" i="4" s="1"/>
  <c r="D2736" i="4" s="1"/>
  <c r="D2737" i="4" s="1"/>
  <c r="D2738" i="4" s="1"/>
  <c r="D2739" i="4" s="1"/>
  <c r="D2740" i="4" s="1"/>
  <c r="D2741" i="4" s="1"/>
  <c r="D2742" i="4" s="1"/>
  <c r="D2743" i="4" s="1"/>
  <c r="D2744" i="4" s="1"/>
  <c r="D2745" i="4" s="1"/>
  <c r="D2746" i="4" s="1"/>
  <c r="D2747" i="4" s="1"/>
  <c r="D2748" i="4" s="1"/>
  <c r="D2749" i="4" s="1"/>
  <c r="D2750" i="4" s="1"/>
  <c r="D2751" i="4" s="1"/>
  <c r="D2752" i="4" s="1"/>
  <c r="D2753" i="4" s="1"/>
  <c r="D2754" i="4" s="1"/>
  <c r="D2755" i="4" s="1"/>
  <c r="D2756" i="4" s="1"/>
  <c r="D2757" i="4" s="1"/>
  <c r="D2758" i="4" s="1"/>
  <c r="D2759" i="4" s="1"/>
  <c r="D2760" i="4" s="1"/>
  <c r="D2761" i="4" s="1"/>
  <c r="D2762" i="4" s="1"/>
  <c r="D2763" i="4" s="1"/>
  <c r="D2764" i="4" s="1"/>
  <c r="D2765" i="4" s="1"/>
  <c r="D2766" i="4" s="1"/>
  <c r="D2767" i="4" s="1"/>
  <c r="D2768" i="4" s="1"/>
  <c r="D2769" i="4" s="1"/>
  <c r="D2770" i="4" s="1"/>
  <c r="D2771" i="4" s="1"/>
  <c r="D2772" i="4" s="1"/>
  <c r="D2773" i="4" s="1"/>
  <c r="D2774" i="4" s="1"/>
  <c r="D2775" i="4" s="1"/>
  <c r="D2776" i="4" s="1"/>
  <c r="D2777" i="4" s="1"/>
  <c r="D2778" i="4" s="1"/>
  <c r="D2779" i="4" s="1"/>
  <c r="D2780" i="4" s="1"/>
  <c r="D2781" i="4" s="1"/>
  <c r="D2782" i="4" s="1"/>
  <c r="D2783" i="4" s="1"/>
  <c r="D2784" i="4" s="1"/>
  <c r="D2785" i="4" s="1"/>
  <c r="D2786" i="4" s="1"/>
  <c r="D2787" i="4" s="1"/>
  <c r="D2788" i="4" s="1"/>
  <c r="D2789" i="4" s="1"/>
  <c r="D2790" i="4" s="1"/>
  <c r="D2791" i="4" s="1"/>
  <c r="D2792" i="4" s="1"/>
  <c r="D2793" i="4" s="1"/>
  <c r="D2794" i="4" s="1"/>
  <c r="D2795" i="4" s="1"/>
  <c r="D2796" i="4" s="1"/>
  <c r="D2797" i="4" s="1"/>
  <c r="D2798" i="4" s="1"/>
  <c r="D2799" i="4" s="1"/>
  <c r="D2800" i="4" s="1"/>
  <c r="D2801" i="4" s="1"/>
  <c r="D2802" i="4" s="1"/>
  <c r="D2803" i="4" s="1"/>
  <c r="D2804" i="4" s="1"/>
  <c r="D2805" i="4" s="1"/>
  <c r="D2806" i="4" s="1"/>
  <c r="D2807" i="4" s="1"/>
  <c r="D2808" i="4" s="1"/>
  <c r="D2809" i="4" s="1"/>
  <c r="D2810" i="4" s="1"/>
  <c r="D2811" i="4" s="1"/>
  <c r="D2812" i="4" s="1"/>
  <c r="D2813" i="4" s="1"/>
  <c r="D2814" i="4" s="1"/>
  <c r="D2815" i="4" s="1"/>
  <c r="D2816" i="4" s="1"/>
  <c r="D2817" i="4" s="1"/>
  <c r="D2818" i="4" s="1"/>
  <c r="D2819" i="4" s="1"/>
  <c r="D2820" i="4" s="1"/>
  <c r="D2821" i="4" s="1"/>
  <c r="D2822" i="4" s="1"/>
  <c r="D2823" i="4" s="1"/>
  <c r="D2824" i="4" s="1"/>
  <c r="D2825" i="4" s="1"/>
  <c r="D2826" i="4" s="1"/>
  <c r="D2827" i="4" s="1"/>
  <c r="D2828" i="4" s="1"/>
  <c r="D2829" i="4" s="1"/>
  <c r="D2830" i="4" s="1"/>
  <c r="D2831" i="4" s="1"/>
  <c r="D2832" i="4" s="1"/>
  <c r="D2833" i="4" s="1"/>
  <c r="D2834" i="4" s="1"/>
  <c r="D2835" i="4" s="1"/>
  <c r="D2836" i="4" s="1"/>
  <c r="D2837" i="4" s="1"/>
  <c r="D2838" i="4" s="1"/>
  <c r="D2839" i="4" s="1"/>
  <c r="D2840" i="4" s="1"/>
  <c r="D2841" i="4" s="1"/>
  <c r="D2842" i="4" s="1"/>
  <c r="D2843" i="4" s="1"/>
  <c r="D2844" i="4" s="1"/>
  <c r="D2845" i="4" s="1"/>
  <c r="D2846" i="4" s="1"/>
  <c r="D2847" i="4" s="1"/>
  <c r="D2848" i="4" s="1"/>
  <c r="D2849" i="4" s="1"/>
  <c r="D2850" i="4" s="1"/>
  <c r="D2851" i="4" s="1"/>
  <c r="D2852" i="4" s="1"/>
  <c r="D2853" i="4" s="1"/>
  <c r="D2854" i="4" s="1"/>
  <c r="D2855" i="4" s="1"/>
  <c r="D2856" i="4" s="1"/>
  <c r="D2857" i="4" s="1"/>
  <c r="D2858" i="4" s="1"/>
  <c r="D2859" i="4" s="1"/>
  <c r="D2860" i="4" s="1"/>
  <c r="D2861" i="4" s="1"/>
  <c r="D2862" i="4" s="1"/>
  <c r="D2863" i="4" s="1"/>
  <c r="D2864" i="4" s="1"/>
  <c r="D2865" i="4" s="1"/>
  <c r="D2866" i="4" s="1"/>
  <c r="D2867" i="4" s="1"/>
  <c r="D2868" i="4" s="1"/>
  <c r="D2869" i="4" s="1"/>
  <c r="D2870" i="4" s="1"/>
  <c r="D2871" i="4" s="1"/>
  <c r="D2872" i="4" s="1"/>
  <c r="D2873" i="4" s="1"/>
  <c r="D2874" i="4" s="1"/>
  <c r="D2875" i="4" s="1"/>
  <c r="D2876" i="4" s="1"/>
  <c r="D2877" i="4" s="1"/>
  <c r="D2878" i="4" s="1"/>
  <c r="D2879" i="4" s="1"/>
  <c r="D2880" i="4" s="1"/>
  <c r="D2881" i="4" s="1"/>
  <c r="D2882" i="4" s="1"/>
  <c r="D2883" i="4" s="1"/>
  <c r="D2884" i="4" s="1"/>
  <c r="D2885" i="4" s="1"/>
  <c r="D2886" i="4" s="1"/>
  <c r="D2887" i="4" s="1"/>
  <c r="D2888" i="4" s="1"/>
  <c r="D2889" i="4" s="1"/>
  <c r="D2890" i="4" s="1"/>
  <c r="D2891" i="4" s="1"/>
  <c r="D2892" i="4" s="1"/>
  <c r="D2893" i="4" s="1"/>
  <c r="D2894" i="4" s="1"/>
  <c r="D2895" i="4" s="1"/>
  <c r="D2896" i="4" s="1"/>
  <c r="D2897" i="4" s="1"/>
  <c r="D2898" i="4" s="1"/>
  <c r="D2899" i="4" s="1"/>
  <c r="D2900" i="4" s="1"/>
  <c r="D2901" i="4" s="1"/>
  <c r="D2902" i="4" s="1"/>
  <c r="D2903" i="4" s="1"/>
  <c r="D2904" i="4" s="1"/>
  <c r="D2905" i="4" s="1"/>
  <c r="D2906" i="4" s="1"/>
  <c r="D2907" i="4" s="1"/>
  <c r="D2908" i="4" s="1"/>
  <c r="D2909" i="4" s="1"/>
  <c r="D2910" i="4" s="1"/>
  <c r="D2911" i="4" s="1"/>
  <c r="D2912" i="4" s="1"/>
  <c r="D2913" i="4" s="1"/>
  <c r="D2914" i="4" s="1"/>
  <c r="D2915" i="4" s="1"/>
  <c r="D2916" i="4" s="1"/>
  <c r="D2917" i="4" s="1"/>
  <c r="D2918" i="4" s="1"/>
  <c r="D2919" i="4" s="1"/>
  <c r="D2920" i="4" s="1"/>
  <c r="D2921" i="4" s="1"/>
  <c r="D2922" i="4" s="1"/>
  <c r="D2923" i="4" s="1"/>
  <c r="D2924" i="4" s="1"/>
  <c r="D2925" i="4" s="1"/>
  <c r="D2926" i="4" s="1"/>
  <c r="D2927" i="4" s="1"/>
  <c r="D2928" i="4" s="1"/>
  <c r="D2929" i="4" s="1"/>
  <c r="D2930" i="4" s="1"/>
  <c r="D2931" i="4" s="1"/>
  <c r="D2932" i="4" s="1"/>
  <c r="D2933" i="4" s="1"/>
  <c r="D2934" i="4" s="1"/>
  <c r="D2935" i="4" s="1"/>
  <c r="D2936" i="4" s="1"/>
  <c r="D2937" i="4" s="1"/>
  <c r="D2938" i="4" s="1"/>
  <c r="D2939" i="4" s="1"/>
  <c r="D2940" i="4" s="1"/>
  <c r="D2941" i="4" s="1"/>
  <c r="D2942" i="4" s="1"/>
  <c r="D2943" i="4" s="1"/>
  <c r="D2944" i="4" s="1"/>
  <c r="D2945" i="4" s="1"/>
  <c r="D2946" i="4" s="1"/>
  <c r="D2947" i="4" s="1"/>
  <c r="D2948" i="4" s="1"/>
  <c r="D2949" i="4" s="1"/>
  <c r="D2950" i="4" s="1"/>
  <c r="D2951" i="4" s="1"/>
  <c r="D2952" i="4" s="1"/>
  <c r="D2953" i="4" s="1"/>
  <c r="D2954" i="4" s="1"/>
  <c r="D2955" i="4" s="1"/>
  <c r="D2956" i="4" s="1"/>
  <c r="D2957" i="4" s="1"/>
  <c r="D2958" i="4" s="1"/>
  <c r="D2959" i="4" s="1"/>
  <c r="D2960" i="4" s="1"/>
  <c r="D2961" i="4" s="1"/>
  <c r="D2962" i="4" s="1"/>
  <c r="D2963" i="4" s="1"/>
  <c r="D2964" i="4" s="1"/>
  <c r="D2965" i="4" s="1"/>
  <c r="D2966" i="4" s="1"/>
  <c r="D2967" i="4" s="1"/>
  <c r="D2968" i="4" s="1"/>
  <c r="D2969" i="4" s="1"/>
  <c r="D2970" i="4" s="1"/>
  <c r="D2971" i="4" s="1"/>
  <c r="D2972" i="4" s="1"/>
  <c r="D2973" i="4" s="1"/>
  <c r="D2974" i="4" s="1"/>
  <c r="D2975" i="4" s="1"/>
  <c r="D2976" i="4" s="1"/>
  <c r="D2977" i="4" s="1"/>
  <c r="D2978" i="4" s="1"/>
  <c r="D2979" i="4" s="1"/>
  <c r="D2980" i="4" s="1"/>
  <c r="D2981" i="4" s="1"/>
  <c r="D2982" i="4" s="1"/>
  <c r="D2983" i="4" s="1"/>
  <c r="D2984" i="4" s="1"/>
  <c r="D2985" i="4" s="1"/>
  <c r="D2986" i="4" s="1"/>
  <c r="D2987" i="4" s="1"/>
  <c r="D2988" i="4" s="1"/>
  <c r="D2989" i="4" s="1"/>
  <c r="D2990" i="4" s="1"/>
  <c r="D2991" i="4" s="1"/>
  <c r="D2992" i="4" s="1"/>
  <c r="D2993" i="4" s="1"/>
  <c r="D2994" i="4" s="1"/>
  <c r="D2995" i="4" s="1"/>
  <c r="D2996" i="4" s="1"/>
  <c r="D2997" i="4" s="1"/>
  <c r="D2998" i="4" s="1"/>
  <c r="D2999" i="4" s="1"/>
  <c r="D3000" i="4" s="1"/>
  <c r="D3001" i="4" s="1"/>
  <c r="D3002" i="4" s="1"/>
  <c r="D3003" i="4" s="1"/>
  <c r="D3004" i="4" s="1"/>
  <c r="D3005" i="4" s="1"/>
  <c r="D3006" i="4" s="1"/>
  <c r="C98" i="5"/>
  <c r="H105" i="5" l="1"/>
  <c r="D106" i="5"/>
  <c r="B107" i="5"/>
  <c r="C106" i="5"/>
  <c r="E106" i="5"/>
  <c r="F106" i="5"/>
  <c r="G106" i="5"/>
  <c r="H106" i="5" l="1"/>
  <c r="E107" i="5"/>
  <c r="B108" i="5"/>
  <c r="F107" i="5"/>
  <c r="C107" i="5"/>
  <c r="D107" i="5"/>
  <c r="G107" i="5"/>
  <c r="H107" i="5" l="1"/>
  <c r="G108" i="5"/>
  <c r="F108" i="5"/>
  <c r="C108" i="5"/>
  <c r="D108" i="5"/>
  <c r="B109" i="5"/>
  <c r="E108" i="5"/>
  <c r="H108" i="5" l="1"/>
  <c r="D109" i="5"/>
  <c r="E109" i="5"/>
  <c r="F109" i="5"/>
  <c r="B110" i="5"/>
  <c r="G109" i="5"/>
  <c r="C109" i="5"/>
  <c r="H109" i="5" l="1"/>
  <c r="B111" i="5"/>
  <c r="G110" i="5"/>
  <c r="E110" i="5"/>
  <c r="F110" i="5"/>
  <c r="C110" i="5"/>
  <c r="D110" i="5"/>
  <c r="E111" i="5" l="1"/>
  <c r="F111" i="5"/>
  <c r="G111" i="5"/>
  <c r="B112" i="5"/>
  <c r="D111" i="5"/>
  <c r="C111" i="5"/>
  <c r="H110" i="5"/>
  <c r="G112" i="5" l="1"/>
  <c r="F112" i="5"/>
  <c r="C112" i="5"/>
  <c r="D112" i="5"/>
  <c r="B113" i="5"/>
  <c r="E112" i="5"/>
  <c r="H111" i="5"/>
  <c r="H112" i="5" l="1"/>
  <c r="G113" i="5"/>
  <c r="F113" i="5"/>
  <c r="D113" i="5"/>
  <c r="B114" i="5"/>
  <c r="C113" i="5"/>
  <c r="E113" i="5"/>
  <c r="H113" i="5" l="1"/>
  <c r="C114" i="5"/>
  <c r="B115" i="5"/>
  <c r="D114" i="5"/>
  <c r="E114" i="5"/>
  <c r="F114" i="5"/>
  <c r="G114" i="5"/>
  <c r="H114" i="5" l="1"/>
  <c r="E115" i="5"/>
  <c r="F115" i="5"/>
  <c r="G115" i="5"/>
  <c r="C115" i="5"/>
  <c r="D115" i="5"/>
  <c r="B116" i="5"/>
  <c r="G116" i="5" l="1"/>
  <c r="F116" i="5"/>
  <c r="C116" i="5"/>
  <c r="D116" i="5"/>
  <c r="E116" i="5"/>
  <c r="B117" i="5"/>
  <c r="H115" i="5"/>
  <c r="H116" i="5" l="1"/>
  <c r="C117" i="5"/>
  <c r="D117" i="5"/>
  <c r="B118" i="5"/>
  <c r="F117" i="5"/>
  <c r="G117" i="5"/>
  <c r="E117" i="5"/>
  <c r="H117" i="5" l="1"/>
  <c r="C118" i="5"/>
  <c r="B119" i="5"/>
  <c r="D118" i="5"/>
  <c r="G118" i="5"/>
  <c r="E118" i="5"/>
  <c r="F118" i="5"/>
  <c r="H118" i="5" l="1"/>
  <c r="E119" i="5"/>
  <c r="F119" i="5"/>
  <c r="G119" i="5"/>
  <c r="B120" i="5"/>
  <c r="D119" i="5"/>
  <c r="C119" i="5"/>
  <c r="G120" i="5" l="1"/>
  <c r="F120" i="5"/>
  <c r="D120" i="5"/>
  <c r="B121" i="5"/>
  <c r="C120" i="5"/>
  <c r="E120" i="5"/>
  <c r="H119" i="5"/>
  <c r="H120" i="5" l="1"/>
  <c r="D121" i="5"/>
  <c r="B122" i="5"/>
  <c r="G121" i="5"/>
  <c r="C121" i="5"/>
  <c r="F121" i="5"/>
  <c r="E121" i="5"/>
  <c r="H121" i="5" l="1"/>
  <c r="C122" i="5"/>
  <c r="B123" i="5"/>
  <c r="D122" i="5"/>
  <c r="F122" i="5"/>
  <c r="G122" i="5"/>
  <c r="E122" i="5"/>
  <c r="H122" i="5" l="1"/>
  <c r="E123" i="5"/>
  <c r="F123" i="5"/>
  <c r="C123" i="5"/>
  <c r="D123" i="5"/>
  <c r="G123" i="5"/>
  <c r="B124" i="5"/>
  <c r="F124" i="5" l="1"/>
  <c r="B125" i="5"/>
  <c r="E124" i="5"/>
  <c r="G124" i="5"/>
  <c r="C124" i="5"/>
  <c r="D124" i="5"/>
  <c r="H123" i="5"/>
  <c r="H124" i="5" l="1"/>
  <c r="C125" i="5"/>
  <c r="E125" i="5"/>
  <c r="G125" i="5"/>
  <c r="D125" i="5"/>
  <c r="B126" i="5"/>
  <c r="F125" i="5"/>
  <c r="H125" i="5" l="1"/>
  <c r="B127" i="5"/>
  <c r="D126" i="5"/>
  <c r="E126" i="5"/>
  <c r="F126" i="5"/>
  <c r="G126" i="5"/>
  <c r="C126" i="5"/>
  <c r="H126" i="5" l="1"/>
  <c r="E127" i="5"/>
  <c r="F127" i="5"/>
  <c r="G127" i="5"/>
  <c r="D127" i="5"/>
  <c r="C127" i="5"/>
  <c r="B128" i="5"/>
  <c r="H127" i="5" l="1"/>
  <c r="G128" i="5"/>
  <c r="F128" i="5"/>
  <c r="C128" i="5"/>
  <c r="B129" i="5"/>
  <c r="E128" i="5"/>
  <c r="D128" i="5"/>
  <c r="C129" i="5" l="1"/>
  <c r="D129" i="5"/>
  <c r="B130" i="5"/>
  <c r="E129" i="5"/>
  <c r="F129" i="5"/>
  <c r="G129" i="5"/>
  <c r="H128" i="5"/>
  <c r="H129" i="5" l="1"/>
  <c r="C130" i="5"/>
  <c r="B131" i="5"/>
  <c r="D130" i="5"/>
  <c r="F130" i="5"/>
  <c r="E130" i="5"/>
  <c r="G130" i="5"/>
  <c r="H130" i="5" l="1"/>
  <c r="F131" i="5"/>
  <c r="G131" i="5"/>
  <c r="E131" i="5"/>
  <c r="D131" i="5"/>
  <c r="C131" i="5"/>
  <c r="B132" i="5"/>
  <c r="H131" i="5" l="1"/>
  <c r="G132" i="5"/>
  <c r="C132" i="5"/>
  <c r="D132" i="5"/>
  <c r="F132" i="5"/>
  <c r="B133" i="5"/>
  <c r="E132" i="5"/>
  <c r="H132" i="5" l="1"/>
  <c r="C133" i="5"/>
  <c r="D133" i="5"/>
  <c r="B134" i="5"/>
  <c r="F133" i="5"/>
  <c r="E133" i="5"/>
  <c r="G133" i="5"/>
  <c r="H133" i="5" l="1"/>
  <c r="C134" i="5"/>
  <c r="B135" i="5"/>
  <c r="D134" i="5"/>
  <c r="E134" i="5"/>
  <c r="F134" i="5"/>
  <c r="G134" i="5"/>
  <c r="H134" i="5" l="1"/>
  <c r="E135" i="5"/>
  <c r="G135" i="5"/>
  <c r="D135" i="5"/>
  <c r="F135" i="5"/>
  <c r="C135" i="5"/>
  <c r="B136" i="5"/>
  <c r="H135" i="5" l="1"/>
  <c r="E136" i="5"/>
  <c r="G136" i="5"/>
  <c r="F136" i="5"/>
  <c r="C136" i="5"/>
  <c r="D136" i="5"/>
  <c r="B137" i="5"/>
  <c r="H136" i="5" l="1"/>
  <c r="D137" i="5"/>
  <c r="B138" i="5"/>
  <c r="F137" i="5"/>
  <c r="E137" i="5"/>
  <c r="G137" i="5"/>
  <c r="C137" i="5"/>
  <c r="H137" i="5" l="1"/>
  <c r="C138" i="5"/>
  <c r="B139" i="5"/>
  <c r="D138" i="5"/>
  <c r="G138" i="5"/>
  <c r="E138" i="5"/>
  <c r="F138" i="5"/>
  <c r="H138" i="5" l="1"/>
  <c r="F139" i="5"/>
  <c r="C139" i="5"/>
  <c r="B140" i="5"/>
  <c r="E139" i="5"/>
  <c r="D139" i="5"/>
  <c r="G139" i="5"/>
  <c r="G140" i="5" l="1"/>
  <c r="F140" i="5"/>
  <c r="D140" i="5"/>
  <c r="C140" i="5"/>
  <c r="B141" i="5"/>
  <c r="E140" i="5"/>
  <c r="H139" i="5"/>
  <c r="H140" i="5" l="1"/>
  <c r="C141" i="5"/>
  <c r="E141" i="5"/>
  <c r="B142" i="5"/>
  <c r="G141" i="5"/>
  <c r="D141" i="5"/>
  <c r="F141" i="5"/>
  <c r="C142" i="5" l="1"/>
  <c r="B143" i="5"/>
  <c r="D142" i="5"/>
  <c r="E142" i="5"/>
  <c r="F142" i="5"/>
  <c r="G142" i="5"/>
  <c r="H141" i="5"/>
  <c r="E143" i="5" l="1"/>
  <c r="F143" i="5"/>
  <c r="G143" i="5"/>
  <c r="D143" i="5"/>
  <c r="C143" i="5"/>
  <c r="B144" i="5"/>
  <c r="H142" i="5"/>
  <c r="H143" i="5" l="1"/>
  <c r="E144" i="5"/>
  <c r="G144" i="5"/>
  <c r="F144" i="5"/>
  <c r="C144" i="5"/>
  <c r="D144" i="5"/>
  <c r="B145" i="5"/>
  <c r="H144" i="5" l="1"/>
  <c r="C145" i="5"/>
  <c r="D145" i="5"/>
  <c r="B146" i="5"/>
  <c r="F145" i="5"/>
  <c r="E145" i="5"/>
  <c r="G145" i="5"/>
  <c r="H145" i="5" l="1"/>
  <c r="E146" i="5"/>
  <c r="F146" i="5"/>
  <c r="G146" i="5"/>
  <c r="C146" i="5"/>
  <c r="B147" i="5"/>
  <c r="D146" i="5"/>
  <c r="H146" i="5" l="1"/>
  <c r="F147" i="5"/>
  <c r="C147" i="5"/>
  <c r="E147" i="5"/>
  <c r="D147" i="5"/>
  <c r="G147" i="5"/>
  <c r="B148" i="5"/>
  <c r="G148" i="5" l="1"/>
  <c r="F148" i="5"/>
  <c r="C148" i="5"/>
  <c r="D148" i="5"/>
  <c r="B149" i="5"/>
  <c r="E148" i="5"/>
  <c r="H147" i="5"/>
  <c r="H148" i="5" l="1"/>
  <c r="C149" i="5"/>
  <c r="D149" i="5"/>
  <c r="E149" i="5"/>
  <c r="F149" i="5"/>
  <c r="B150" i="5"/>
  <c r="G149" i="5"/>
  <c r="H149" i="5" l="1"/>
  <c r="B151" i="5"/>
  <c r="D150" i="5"/>
  <c r="C150" i="5"/>
  <c r="E150" i="5"/>
  <c r="F150" i="5"/>
  <c r="G150" i="5"/>
  <c r="H150" i="5" l="1"/>
  <c r="E151" i="5"/>
  <c r="B152" i="5"/>
  <c r="F151" i="5"/>
  <c r="G151" i="5"/>
  <c r="D151" i="5"/>
  <c r="C151" i="5"/>
  <c r="H151" i="5" l="1"/>
  <c r="G152" i="5"/>
  <c r="F152" i="5"/>
  <c r="C152" i="5"/>
  <c r="D152" i="5"/>
  <c r="B153" i="5"/>
  <c r="E152" i="5"/>
  <c r="D153" i="5" l="1"/>
  <c r="B154" i="5"/>
  <c r="E153" i="5"/>
  <c r="G153" i="5"/>
  <c r="F153" i="5"/>
  <c r="C153" i="5"/>
  <c r="H152" i="5"/>
  <c r="C154" i="5" l="1"/>
  <c r="B155" i="5"/>
  <c r="D154" i="5"/>
  <c r="E154" i="5"/>
  <c r="F154" i="5"/>
  <c r="G154" i="5"/>
  <c r="H153" i="5"/>
  <c r="E155" i="5" l="1"/>
  <c r="C155" i="5"/>
  <c r="B156" i="5"/>
  <c r="F155" i="5"/>
  <c r="G155" i="5"/>
  <c r="D155" i="5"/>
  <c r="H154" i="5"/>
  <c r="H155" i="5" l="1"/>
  <c r="G156" i="5"/>
  <c r="F156" i="5"/>
  <c r="C156" i="5"/>
  <c r="D156" i="5"/>
  <c r="E156" i="5"/>
  <c r="B157" i="5"/>
  <c r="H156" i="5" l="1"/>
  <c r="C157" i="5"/>
  <c r="D157" i="5"/>
  <c r="B158" i="5"/>
  <c r="F157" i="5"/>
  <c r="E157" i="5"/>
  <c r="G157" i="5"/>
  <c r="H157" i="5" l="1"/>
  <c r="C158" i="5"/>
  <c r="B159" i="5"/>
  <c r="D158" i="5"/>
  <c r="E158" i="5"/>
  <c r="F158" i="5"/>
  <c r="G158" i="5"/>
  <c r="H158" i="5" l="1"/>
  <c r="E159" i="5"/>
  <c r="F159" i="5"/>
  <c r="G159" i="5"/>
  <c r="D159" i="5"/>
  <c r="C159" i="5"/>
  <c r="B160" i="5"/>
  <c r="E160" i="5" l="1"/>
  <c r="G160" i="5"/>
  <c r="F160" i="5"/>
  <c r="C160" i="5"/>
  <c r="D160" i="5"/>
  <c r="B161" i="5"/>
  <c r="H159" i="5"/>
  <c r="C161" i="5" l="1"/>
  <c r="D161" i="5"/>
  <c r="B162" i="5"/>
  <c r="F161" i="5"/>
  <c r="E161" i="5"/>
  <c r="G161" i="5"/>
  <c r="H160" i="5"/>
  <c r="H161" i="5" l="1"/>
  <c r="C162" i="5"/>
  <c r="B163" i="5"/>
  <c r="D162" i="5"/>
  <c r="E162" i="5"/>
  <c r="F162" i="5"/>
  <c r="G162" i="5"/>
  <c r="H162" i="5" l="1"/>
  <c r="E163" i="5"/>
  <c r="F163" i="5"/>
  <c r="G163" i="5"/>
  <c r="D163" i="5"/>
  <c r="C163" i="5"/>
  <c r="B164" i="5"/>
  <c r="G164" i="5" l="1"/>
  <c r="F164" i="5"/>
  <c r="C164" i="5"/>
  <c r="D164" i="5"/>
  <c r="B165" i="5"/>
  <c r="E164" i="5"/>
  <c r="H163" i="5"/>
  <c r="H164" i="5" l="1"/>
  <c r="C165" i="5"/>
  <c r="D165" i="5"/>
  <c r="B166" i="5"/>
  <c r="F165" i="5"/>
  <c r="E165" i="5"/>
  <c r="G165" i="5"/>
  <c r="H165" i="5" l="1"/>
  <c r="B167" i="5"/>
  <c r="G166" i="5"/>
  <c r="E166" i="5"/>
  <c r="F166" i="5"/>
  <c r="C166" i="5"/>
  <c r="D166" i="5"/>
  <c r="H166" i="5" l="1"/>
  <c r="E167" i="5"/>
  <c r="F167" i="5"/>
  <c r="G167" i="5"/>
  <c r="D167" i="5"/>
  <c r="C167" i="5"/>
  <c r="B168" i="5"/>
  <c r="D168" i="5" l="1"/>
  <c r="G168" i="5"/>
  <c r="B169" i="5"/>
  <c r="C168" i="5"/>
  <c r="E168" i="5"/>
  <c r="F168" i="5"/>
  <c r="H167" i="5"/>
  <c r="H168" i="5" l="1"/>
  <c r="B170" i="5"/>
  <c r="D169" i="5"/>
  <c r="E169" i="5"/>
  <c r="G169" i="5"/>
  <c r="F169" i="5"/>
  <c r="C169" i="5"/>
  <c r="H169" i="5" l="1"/>
  <c r="F170" i="5"/>
  <c r="B171" i="5"/>
  <c r="G170" i="5"/>
  <c r="E170" i="5"/>
  <c r="C170" i="5"/>
  <c r="D170" i="5"/>
  <c r="H170" i="5" l="1"/>
  <c r="F171" i="5"/>
  <c r="C171" i="5"/>
  <c r="B172" i="5"/>
  <c r="D171" i="5"/>
  <c r="E171" i="5"/>
  <c r="G171" i="5"/>
  <c r="D172" i="5" l="1"/>
  <c r="G172" i="5"/>
  <c r="B173" i="5"/>
  <c r="C172" i="5"/>
  <c r="E172" i="5"/>
  <c r="F172" i="5"/>
  <c r="H171" i="5"/>
  <c r="H172" i="5" l="1"/>
  <c r="D173" i="5"/>
  <c r="E173" i="5"/>
  <c r="G173" i="5"/>
  <c r="F173" i="5"/>
  <c r="C173" i="5"/>
  <c r="B174" i="5"/>
  <c r="H173" i="5" l="1"/>
  <c r="F174" i="5"/>
  <c r="B175" i="5"/>
  <c r="G174" i="5"/>
  <c r="E174" i="5"/>
  <c r="C174" i="5"/>
  <c r="D174" i="5"/>
  <c r="H174" i="5" l="1"/>
  <c r="G175" i="5"/>
  <c r="F175" i="5"/>
  <c r="C175" i="5"/>
  <c r="B176" i="5"/>
  <c r="D175" i="5"/>
  <c r="E175" i="5"/>
  <c r="H175" i="5" l="1"/>
  <c r="D176" i="5"/>
  <c r="G176" i="5"/>
  <c r="B177" i="5"/>
  <c r="C176" i="5"/>
  <c r="E176" i="5"/>
  <c r="F176" i="5"/>
  <c r="H176" i="5" l="1"/>
  <c r="D177" i="5"/>
  <c r="E177" i="5"/>
  <c r="G177" i="5"/>
  <c r="F177" i="5"/>
  <c r="C177" i="5"/>
  <c r="B178" i="5"/>
  <c r="H177" i="5" l="1"/>
  <c r="E178" i="5"/>
  <c r="C178" i="5"/>
  <c r="D178" i="5"/>
  <c r="F178" i="5"/>
  <c r="B179" i="5"/>
  <c r="G178" i="5"/>
  <c r="G179" i="5" l="1"/>
  <c r="F179" i="5"/>
  <c r="C179" i="5"/>
  <c r="B180" i="5"/>
  <c r="D179" i="5"/>
  <c r="E179" i="5"/>
  <c r="H178" i="5"/>
  <c r="H179" i="5" l="1"/>
  <c r="F180" i="5"/>
  <c r="D180" i="5"/>
  <c r="G180" i="5"/>
  <c r="B181" i="5"/>
  <c r="C180" i="5"/>
  <c r="E180" i="5"/>
  <c r="H180" i="5" l="1"/>
  <c r="B182" i="5"/>
  <c r="D181" i="5"/>
  <c r="E181" i="5"/>
  <c r="G181" i="5"/>
  <c r="F181" i="5"/>
  <c r="C181" i="5"/>
  <c r="H181" i="5" l="1"/>
  <c r="E182" i="5"/>
  <c r="C182" i="5"/>
  <c r="B183" i="5"/>
  <c r="G182" i="5"/>
  <c r="D182" i="5"/>
  <c r="F182" i="5"/>
  <c r="H182" i="5" l="1"/>
  <c r="B184" i="5"/>
  <c r="D183" i="5"/>
  <c r="C183" i="5"/>
  <c r="G183" i="5"/>
  <c r="E183" i="5"/>
  <c r="F183" i="5"/>
  <c r="H183" i="5" l="1"/>
  <c r="B185" i="5"/>
  <c r="G184" i="5"/>
  <c r="E184" i="5"/>
  <c r="C184" i="5"/>
  <c r="F184" i="5"/>
  <c r="D184" i="5"/>
  <c r="H184" i="5" l="1"/>
  <c r="B186" i="5"/>
  <c r="G185" i="5"/>
  <c r="D185" i="5"/>
  <c r="C185" i="5"/>
  <c r="F185" i="5"/>
  <c r="E185" i="5"/>
  <c r="H185" i="5" l="1"/>
  <c r="B187" i="5"/>
  <c r="G186" i="5"/>
  <c r="D186" i="5"/>
  <c r="C186" i="5"/>
  <c r="E186" i="5"/>
  <c r="F186" i="5"/>
  <c r="H186" i="5" l="1"/>
  <c r="G187" i="5"/>
  <c r="D187" i="5"/>
  <c r="B188" i="5"/>
  <c r="F187" i="5"/>
  <c r="C187" i="5"/>
  <c r="E187" i="5"/>
  <c r="H187" i="5" l="1"/>
  <c r="C188" i="5"/>
  <c r="B189" i="5"/>
  <c r="F188" i="5"/>
  <c r="E188" i="5"/>
  <c r="G188" i="5"/>
  <c r="D188" i="5"/>
  <c r="H188" i="5" l="1"/>
  <c r="B190" i="5"/>
  <c r="F189" i="5"/>
  <c r="D189" i="5"/>
  <c r="C189" i="5"/>
  <c r="E189" i="5"/>
  <c r="G189" i="5"/>
  <c r="H189" i="5" l="1"/>
  <c r="E190" i="5"/>
  <c r="G190" i="5"/>
  <c r="B191" i="5"/>
  <c r="C190" i="5"/>
  <c r="D190" i="5"/>
  <c r="F190" i="5"/>
  <c r="H190" i="5" l="1"/>
  <c r="C191" i="5"/>
  <c r="D191" i="5"/>
  <c r="F191" i="5"/>
  <c r="E191" i="5"/>
  <c r="G191" i="5"/>
  <c r="B192" i="5"/>
  <c r="H191" i="5" l="1"/>
  <c r="G192" i="5"/>
  <c r="B193" i="5"/>
  <c r="D192" i="5"/>
  <c r="E192" i="5"/>
  <c r="F192" i="5"/>
  <c r="C192" i="5"/>
  <c r="H192" i="5" l="1"/>
  <c r="C193" i="5"/>
  <c r="F193" i="5"/>
  <c r="B194" i="5"/>
  <c r="E193" i="5"/>
  <c r="G193" i="5"/>
  <c r="D193" i="5"/>
  <c r="H193" i="5" l="1"/>
  <c r="B195" i="5"/>
  <c r="G194" i="5"/>
  <c r="D194" i="5"/>
  <c r="C194" i="5"/>
  <c r="F194" i="5"/>
  <c r="E194" i="5"/>
  <c r="H194" i="5" l="1"/>
  <c r="D195" i="5"/>
  <c r="E195" i="5"/>
  <c r="G195" i="5"/>
  <c r="B196" i="5"/>
  <c r="F195" i="5"/>
  <c r="C195" i="5"/>
  <c r="H195" i="5" l="1"/>
  <c r="F196" i="5"/>
  <c r="B197" i="5"/>
  <c r="C196" i="5"/>
  <c r="E196" i="5"/>
  <c r="D196" i="5"/>
  <c r="G196" i="5"/>
  <c r="H196" i="5" l="1"/>
  <c r="F197" i="5"/>
  <c r="G197" i="5"/>
  <c r="D197" i="5"/>
  <c r="E197" i="5"/>
  <c r="C197" i="5"/>
  <c r="B198" i="5"/>
  <c r="H197" i="5" l="1"/>
  <c r="B199" i="5"/>
  <c r="D198" i="5"/>
  <c r="G198" i="5"/>
  <c r="E198" i="5"/>
  <c r="C198" i="5"/>
  <c r="F198" i="5"/>
  <c r="H198" i="5" l="1"/>
  <c r="B200" i="5"/>
  <c r="D199" i="5"/>
  <c r="C199" i="5"/>
  <c r="G199" i="5"/>
  <c r="E199" i="5"/>
  <c r="F199" i="5"/>
  <c r="H199" i="5" l="1"/>
  <c r="G200" i="5"/>
  <c r="D200" i="5"/>
  <c r="B201" i="5"/>
  <c r="C200" i="5"/>
  <c r="F200" i="5"/>
  <c r="E200" i="5"/>
  <c r="H200" i="5" l="1"/>
  <c r="E201" i="5"/>
  <c r="D201" i="5"/>
  <c r="B202" i="5"/>
  <c r="G201" i="5"/>
  <c r="F201" i="5"/>
  <c r="C201" i="5"/>
  <c r="H201" i="5" l="1"/>
  <c r="C202" i="5"/>
  <c r="E202" i="5"/>
  <c r="D202" i="5"/>
  <c r="B203" i="5"/>
  <c r="F202" i="5"/>
  <c r="G202" i="5"/>
  <c r="H202" i="5" l="1"/>
  <c r="F203" i="5"/>
  <c r="C203" i="5"/>
  <c r="D203" i="5"/>
  <c r="E203" i="5"/>
  <c r="B204" i="5"/>
  <c r="G203" i="5"/>
  <c r="H203" i="5" l="1"/>
  <c r="E204" i="5"/>
  <c r="G204" i="5"/>
  <c r="D204" i="5"/>
  <c r="C204" i="5"/>
  <c r="F204" i="5"/>
  <c r="B205" i="5"/>
  <c r="H204" i="5" l="1"/>
  <c r="B206" i="5"/>
  <c r="D205" i="5"/>
  <c r="E205" i="5"/>
  <c r="F205" i="5"/>
  <c r="G205" i="5"/>
  <c r="C205" i="5"/>
  <c r="H205" i="5" l="1"/>
  <c r="C206" i="5"/>
  <c r="B207" i="5"/>
  <c r="D206" i="5"/>
  <c r="E206" i="5"/>
  <c r="F206" i="5"/>
  <c r="G206" i="5"/>
  <c r="H206" i="5" l="1"/>
  <c r="D207" i="5"/>
  <c r="F207" i="5"/>
  <c r="G207" i="5"/>
  <c r="E207" i="5"/>
  <c r="B208" i="5"/>
  <c r="C207" i="5"/>
  <c r="H207" i="5" l="1"/>
  <c r="B209" i="5"/>
  <c r="G208" i="5"/>
  <c r="E208" i="5"/>
  <c r="C208" i="5"/>
  <c r="D208" i="5"/>
  <c r="F208" i="5"/>
  <c r="H208" i="5" l="1"/>
  <c r="F209" i="5"/>
  <c r="D209" i="5"/>
  <c r="B210" i="5"/>
  <c r="G209" i="5"/>
  <c r="E209" i="5"/>
  <c r="C209" i="5"/>
  <c r="H209" i="5" l="1"/>
  <c r="B211" i="5"/>
  <c r="C210" i="5"/>
  <c r="D210" i="5"/>
  <c r="E210" i="5"/>
  <c r="F210" i="5"/>
  <c r="G210" i="5"/>
  <c r="H210" i="5" l="1"/>
  <c r="F211" i="5"/>
  <c r="G211" i="5"/>
  <c r="B212" i="5"/>
  <c r="C211" i="5"/>
  <c r="E211" i="5"/>
  <c r="D211" i="5"/>
  <c r="H211" i="5" l="1"/>
  <c r="B213" i="5"/>
  <c r="G212" i="5"/>
  <c r="E212" i="5"/>
  <c r="C212" i="5"/>
  <c r="D212" i="5"/>
  <c r="F212" i="5"/>
  <c r="H212" i="5" l="1"/>
  <c r="F213" i="5"/>
  <c r="C213" i="5"/>
  <c r="D213" i="5"/>
  <c r="B214" i="5"/>
  <c r="G213" i="5"/>
  <c r="E213" i="5"/>
  <c r="B215" i="5" l="1"/>
  <c r="C214" i="5"/>
  <c r="E214" i="5"/>
  <c r="F214" i="5"/>
  <c r="D214" i="5"/>
  <c r="G214" i="5"/>
  <c r="H213" i="5"/>
  <c r="H214" i="5" l="1"/>
  <c r="D215" i="5"/>
  <c r="F215" i="5"/>
  <c r="C215" i="5"/>
  <c r="B216" i="5"/>
  <c r="G215" i="5"/>
  <c r="E215" i="5"/>
  <c r="B217" i="5" l="1"/>
  <c r="G216" i="5"/>
  <c r="E216" i="5"/>
  <c r="F216" i="5"/>
  <c r="C216" i="5"/>
  <c r="D216" i="5"/>
  <c r="H215" i="5"/>
  <c r="H216" i="5" l="1"/>
  <c r="C217" i="5"/>
  <c r="F217" i="5"/>
  <c r="D217" i="5"/>
  <c r="E217" i="5"/>
  <c r="G217" i="5"/>
  <c r="B218" i="5"/>
  <c r="E218" i="5" l="1"/>
  <c r="F218" i="5"/>
  <c r="D218" i="5"/>
  <c r="G218" i="5"/>
  <c r="B219" i="5"/>
  <c r="C218" i="5"/>
  <c r="H217" i="5"/>
  <c r="H218" i="5" l="1"/>
  <c r="D219" i="5"/>
  <c r="F219" i="5"/>
  <c r="C219" i="5"/>
  <c r="E219" i="5"/>
  <c r="B220" i="5"/>
  <c r="G219" i="5"/>
  <c r="H219" i="5" l="1"/>
  <c r="B221" i="5"/>
  <c r="G220" i="5"/>
  <c r="E220" i="5"/>
  <c r="C220" i="5"/>
  <c r="D220" i="5"/>
  <c r="F220" i="5"/>
  <c r="H220" i="5" l="1"/>
  <c r="F221" i="5"/>
  <c r="D221" i="5"/>
  <c r="E221" i="5"/>
  <c r="C221" i="5"/>
  <c r="G221" i="5"/>
  <c r="B222" i="5"/>
  <c r="G222" i="5" l="1"/>
  <c r="B223" i="5"/>
  <c r="C222" i="5"/>
  <c r="D222" i="5"/>
  <c r="E222" i="5"/>
  <c r="F222" i="5"/>
  <c r="H221" i="5"/>
  <c r="H222" i="5" l="1"/>
  <c r="D223" i="5"/>
  <c r="F223" i="5"/>
  <c r="G223" i="5"/>
  <c r="E223" i="5"/>
  <c r="B224" i="5"/>
  <c r="C223" i="5"/>
  <c r="H223" i="5" l="1"/>
  <c r="G224" i="5"/>
  <c r="E224" i="5"/>
  <c r="C224" i="5"/>
  <c r="D224" i="5"/>
  <c r="F224" i="5"/>
  <c r="B225" i="5"/>
  <c r="H224" i="5" l="1"/>
  <c r="F225" i="5"/>
  <c r="D225" i="5"/>
  <c r="B226" i="5"/>
  <c r="C225" i="5"/>
  <c r="G225" i="5"/>
  <c r="E225" i="5"/>
  <c r="H225" i="5" l="1"/>
  <c r="G226" i="5"/>
  <c r="B227" i="5"/>
  <c r="C226" i="5"/>
  <c r="D226" i="5"/>
  <c r="E226" i="5"/>
  <c r="F226" i="5"/>
  <c r="H226" i="5" l="1"/>
  <c r="D227" i="5"/>
  <c r="F227" i="5"/>
  <c r="G227" i="5"/>
  <c r="E227" i="5"/>
  <c r="B228" i="5"/>
  <c r="C227" i="5"/>
  <c r="H227" i="5" l="1"/>
  <c r="G228" i="5"/>
  <c r="E228" i="5"/>
  <c r="C228" i="5"/>
  <c r="D228" i="5"/>
  <c r="F228" i="5"/>
  <c r="B229" i="5"/>
  <c r="H228" i="5" l="1"/>
  <c r="D229" i="5"/>
  <c r="B230" i="5"/>
  <c r="G229" i="5"/>
  <c r="E229" i="5"/>
  <c r="C229" i="5"/>
  <c r="F229" i="5"/>
  <c r="H229" i="5" l="1"/>
  <c r="E230" i="5"/>
  <c r="F230" i="5"/>
  <c r="B231" i="5"/>
  <c r="C230" i="5"/>
  <c r="D230" i="5"/>
  <c r="G230" i="5"/>
  <c r="B232" i="5" l="1"/>
  <c r="G231" i="5"/>
  <c r="E231" i="5"/>
  <c r="D231" i="5"/>
  <c r="F231" i="5"/>
  <c r="C231" i="5"/>
  <c r="H230" i="5"/>
  <c r="H231" i="5" l="1"/>
  <c r="C232" i="5"/>
  <c r="D232" i="5"/>
  <c r="B233" i="5"/>
  <c r="F232" i="5"/>
  <c r="E232" i="5"/>
  <c r="G232" i="5"/>
  <c r="H232" i="5" l="1"/>
  <c r="C233" i="5"/>
  <c r="F233" i="5"/>
  <c r="D233" i="5"/>
  <c r="E233" i="5"/>
  <c r="G233" i="5"/>
  <c r="B234" i="5"/>
  <c r="H233" i="5" l="1"/>
  <c r="D234" i="5"/>
  <c r="G234" i="5"/>
  <c r="B235" i="5"/>
  <c r="E234" i="5"/>
  <c r="F234" i="5"/>
  <c r="C234" i="5"/>
  <c r="H234" i="5" l="1"/>
  <c r="B236" i="5"/>
  <c r="E235" i="5"/>
  <c r="D235" i="5"/>
  <c r="F235" i="5"/>
  <c r="C235" i="5"/>
  <c r="G235" i="5"/>
  <c r="H235" i="5" l="1"/>
  <c r="D236" i="5"/>
  <c r="F236" i="5"/>
  <c r="B237" i="5"/>
  <c r="C236" i="5"/>
  <c r="G236" i="5"/>
  <c r="E236" i="5"/>
  <c r="G237" i="5" l="1"/>
  <c r="B238" i="5"/>
  <c r="C237" i="5"/>
  <c r="F237" i="5"/>
  <c r="D237" i="5"/>
  <c r="E237" i="5"/>
  <c r="H236" i="5"/>
  <c r="H237" i="5" l="1"/>
  <c r="E238" i="5"/>
  <c r="F238" i="5"/>
  <c r="D238" i="5"/>
  <c r="G238" i="5"/>
  <c r="B239" i="5"/>
  <c r="C238" i="5"/>
  <c r="H238" i="5" l="1"/>
  <c r="B240" i="5"/>
  <c r="C239" i="5"/>
  <c r="E239" i="5"/>
  <c r="D239" i="5"/>
  <c r="F239" i="5"/>
  <c r="G239" i="5"/>
  <c r="H239" i="5" l="1"/>
  <c r="C240" i="5"/>
  <c r="D240" i="5"/>
  <c r="F240" i="5"/>
  <c r="E240" i="5"/>
  <c r="G240" i="5"/>
  <c r="B241" i="5"/>
  <c r="H240" i="5" l="1"/>
  <c r="G241" i="5"/>
  <c r="F241" i="5"/>
  <c r="D241" i="5"/>
  <c r="B242" i="5"/>
  <c r="E241" i="5"/>
  <c r="C241" i="5"/>
  <c r="H241" i="5" l="1"/>
  <c r="G242" i="5"/>
  <c r="F242" i="5"/>
  <c r="B243" i="5"/>
  <c r="C242" i="5"/>
  <c r="E242" i="5"/>
  <c r="D242" i="5"/>
  <c r="B244" i="5" l="1"/>
  <c r="C243" i="5"/>
  <c r="D243" i="5"/>
  <c r="G243" i="5"/>
  <c r="E243" i="5"/>
  <c r="F243" i="5"/>
  <c r="H242" i="5"/>
  <c r="H243" i="5" l="1"/>
  <c r="F244" i="5"/>
  <c r="B245" i="5"/>
  <c r="D244" i="5"/>
  <c r="G244" i="5"/>
  <c r="E244" i="5"/>
  <c r="C244" i="5"/>
  <c r="E245" i="5" l="1"/>
  <c r="C245" i="5"/>
  <c r="G245" i="5"/>
  <c r="F245" i="5"/>
  <c r="D245" i="5"/>
  <c r="B246" i="5"/>
  <c r="H244" i="5"/>
  <c r="H245" i="5" l="1"/>
  <c r="B247" i="5"/>
  <c r="C246" i="5"/>
  <c r="E246" i="5"/>
  <c r="F246" i="5"/>
  <c r="D246" i="5"/>
  <c r="G246" i="5"/>
  <c r="H246" i="5" l="1"/>
  <c r="B248" i="5"/>
  <c r="G247" i="5"/>
  <c r="E247" i="5"/>
  <c r="D247" i="5"/>
  <c r="C247" i="5"/>
  <c r="F247" i="5"/>
  <c r="H247" i="5" l="1"/>
  <c r="G248" i="5"/>
  <c r="E248" i="5"/>
  <c r="C248" i="5"/>
  <c r="F248" i="5"/>
  <c r="D248" i="5"/>
  <c r="B249" i="5"/>
  <c r="H248" i="5" l="1"/>
  <c r="F249" i="5"/>
  <c r="E249" i="5"/>
  <c r="B250" i="5"/>
  <c r="D249" i="5"/>
  <c r="C249" i="5"/>
  <c r="G249" i="5"/>
  <c r="E250" i="5" l="1"/>
  <c r="F250" i="5"/>
  <c r="D250" i="5"/>
  <c r="B251" i="5"/>
  <c r="C250" i="5"/>
  <c r="G250" i="5"/>
  <c r="H249" i="5"/>
  <c r="F251" i="5" l="1"/>
  <c r="C251" i="5"/>
  <c r="B252" i="5"/>
  <c r="G251" i="5"/>
  <c r="E251" i="5"/>
  <c r="D251" i="5"/>
  <c r="H250" i="5"/>
  <c r="F252" i="5" l="1"/>
  <c r="E252" i="5"/>
  <c r="C252" i="5"/>
  <c r="D252" i="5"/>
  <c r="B253" i="5"/>
  <c r="G252" i="5"/>
  <c r="H251" i="5"/>
  <c r="C253" i="5" l="1"/>
  <c r="F253" i="5"/>
  <c r="B254" i="5"/>
  <c r="D253" i="5"/>
  <c r="E253" i="5"/>
  <c r="G253" i="5"/>
  <c r="H252" i="5"/>
  <c r="E254" i="5" l="1"/>
  <c r="F254" i="5"/>
  <c r="D254" i="5"/>
  <c r="G254" i="5"/>
  <c r="B255" i="5"/>
  <c r="C254" i="5"/>
  <c r="H253" i="5"/>
  <c r="H254" i="5" l="1"/>
  <c r="B256" i="5"/>
  <c r="C255" i="5"/>
  <c r="D255" i="5"/>
  <c r="F255" i="5"/>
  <c r="G255" i="5"/>
  <c r="E255" i="5"/>
  <c r="C256" i="5" l="1"/>
  <c r="D256" i="5"/>
  <c r="B257" i="5"/>
  <c r="F256" i="5"/>
  <c r="G256" i="5"/>
  <c r="E256" i="5"/>
  <c r="H255" i="5"/>
  <c r="H256" i="5" l="1"/>
  <c r="C257" i="5"/>
  <c r="F257" i="5"/>
  <c r="B258" i="5"/>
  <c r="E257" i="5"/>
  <c r="D257" i="5"/>
  <c r="G257" i="5"/>
  <c r="H257" i="5" l="1"/>
  <c r="D258" i="5"/>
  <c r="G258" i="5"/>
  <c r="B259" i="5"/>
  <c r="C258" i="5"/>
  <c r="E258" i="5"/>
  <c r="F258" i="5"/>
  <c r="H258" i="5" l="1"/>
  <c r="B260" i="5"/>
  <c r="E259" i="5"/>
  <c r="D259" i="5"/>
  <c r="C259" i="5"/>
  <c r="F259" i="5"/>
  <c r="G259" i="5"/>
  <c r="H259" i="5" l="1"/>
  <c r="C260" i="5"/>
  <c r="E260" i="5"/>
  <c r="G260" i="5"/>
  <c r="D260" i="5"/>
  <c r="B261" i="5"/>
  <c r="F260" i="5"/>
  <c r="H260" i="5" l="1"/>
  <c r="B262" i="5"/>
  <c r="F261" i="5"/>
  <c r="D261" i="5"/>
  <c r="G261" i="5"/>
  <c r="C261" i="5"/>
  <c r="E261" i="5"/>
  <c r="H261" i="5" l="1"/>
  <c r="F262" i="5"/>
  <c r="E262" i="5"/>
  <c r="B263" i="5"/>
  <c r="C262" i="5"/>
  <c r="D262" i="5"/>
  <c r="G262" i="5"/>
  <c r="C263" i="5" l="1"/>
  <c r="G263" i="5"/>
  <c r="E263" i="5"/>
  <c r="D263" i="5"/>
  <c r="F263" i="5"/>
  <c r="B264" i="5"/>
  <c r="H262" i="5"/>
  <c r="H263" i="5" l="1"/>
  <c r="E264" i="5"/>
  <c r="C264" i="5"/>
  <c r="G264" i="5"/>
  <c r="F264" i="5"/>
  <c r="B265" i="5"/>
  <c r="D264" i="5"/>
  <c r="H264" i="5" l="1"/>
  <c r="E265" i="5"/>
  <c r="B266" i="5"/>
  <c r="D265" i="5"/>
  <c r="G265" i="5"/>
  <c r="F265" i="5"/>
  <c r="C265" i="5"/>
  <c r="B267" i="5" l="1"/>
  <c r="G266" i="5"/>
  <c r="F266" i="5"/>
  <c r="D266" i="5"/>
  <c r="C266" i="5"/>
  <c r="E266" i="5"/>
  <c r="H265" i="5"/>
  <c r="H266" i="5" l="1"/>
  <c r="G267" i="5"/>
  <c r="B268" i="5"/>
  <c r="F267" i="5"/>
  <c r="E267" i="5"/>
  <c r="D267" i="5"/>
  <c r="C267" i="5"/>
  <c r="H267" i="5" l="1"/>
  <c r="E268" i="5"/>
  <c r="G268" i="5"/>
  <c r="F268" i="5"/>
  <c r="D268" i="5"/>
  <c r="B269" i="5"/>
  <c r="C268" i="5"/>
  <c r="H268" i="5" l="1"/>
  <c r="B270" i="5"/>
  <c r="E269" i="5"/>
  <c r="D269" i="5"/>
  <c r="C269" i="5"/>
  <c r="F269" i="5"/>
  <c r="G269" i="5"/>
  <c r="H269" i="5" l="1"/>
  <c r="G270" i="5"/>
  <c r="D270" i="5"/>
  <c r="E270" i="5"/>
  <c r="C270" i="5"/>
  <c r="B271" i="5"/>
  <c r="F270" i="5"/>
  <c r="H270" i="5" l="1"/>
  <c r="F271" i="5"/>
  <c r="G271" i="5"/>
  <c r="B272" i="5"/>
  <c r="C271" i="5"/>
  <c r="E271" i="5"/>
  <c r="D271" i="5"/>
  <c r="E272" i="5" l="1"/>
  <c r="F272" i="5"/>
  <c r="D272" i="5"/>
  <c r="C272" i="5"/>
  <c r="B273" i="5"/>
  <c r="G272" i="5"/>
  <c r="H271" i="5"/>
  <c r="H272" i="5" l="1"/>
  <c r="G273" i="5"/>
  <c r="E273" i="5"/>
  <c r="C273" i="5"/>
  <c r="B274" i="5"/>
  <c r="F273" i="5"/>
  <c r="D273" i="5"/>
  <c r="H273" i="5" l="1"/>
  <c r="C274" i="5"/>
  <c r="B275" i="5"/>
  <c r="D274" i="5"/>
  <c r="F274" i="5"/>
  <c r="E274" i="5"/>
  <c r="G274" i="5"/>
  <c r="H274" i="5" l="1"/>
  <c r="D275" i="5"/>
  <c r="C275" i="5"/>
  <c r="G275" i="5"/>
  <c r="B276" i="5"/>
  <c r="F275" i="5"/>
  <c r="E275" i="5"/>
  <c r="H275" i="5" l="1"/>
  <c r="F276" i="5"/>
  <c r="D276" i="5"/>
  <c r="E276" i="5"/>
  <c r="G276" i="5"/>
  <c r="B277" i="5"/>
  <c r="C276" i="5"/>
  <c r="H276" i="5" l="1"/>
  <c r="C277" i="5"/>
  <c r="D277" i="5"/>
  <c r="B278" i="5"/>
  <c r="F277" i="5"/>
  <c r="G277" i="5"/>
  <c r="E277" i="5"/>
  <c r="H277" i="5" l="1"/>
  <c r="C278" i="5"/>
  <c r="B279" i="5"/>
  <c r="E278" i="5"/>
  <c r="D278" i="5"/>
  <c r="F278" i="5"/>
  <c r="G278" i="5"/>
  <c r="H278" i="5" l="1"/>
  <c r="E279" i="5"/>
  <c r="F279" i="5"/>
  <c r="D279" i="5"/>
  <c r="C279" i="5"/>
  <c r="B280" i="5"/>
  <c r="G279" i="5"/>
  <c r="H279" i="5" l="1"/>
  <c r="E280" i="5"/>
  <c r="D280" i="5"/>
  <c r="G280" i="5"/>
  <c r="F280" i="5"/>
  <c r="C280" i="5"/>
  <c r="B281" i="5"/>
  <c r="C281" i="5" l="1"/>
  <c r="B282" i="5"/>
  <c r="D281" i="5"/>
  <c r="F281" i="5"/>
  <c r="E281" i="5"/>
  <c r="G281" i="5"/>
  <c r="H280" i="5"/>
  <c r="H281" i="5" l="1"/>
  <c r="G282" i="5"/>
  <c r="B283" i="5"/>
  <c r="C282" i="5"/>
  <c r="F282" i="5"/>
  <c r="D282" i="5"/>
  <c r="E282" i="5"/>
  <c r="H282" i="5" l="1"/>
  <c r="F283" i="5"/>
  <c r="G283" i="5"/>
  <c r="B284" i="5"/>
  <c r="C283" i="5"/>
  <c r="D283" i="5"/>
  <c r="E283" i="5"/>
  <c r="H283" i="5" l="1"/>
  <c r="C284" i="5"/>
  <c r="D284" i="5"/>
  <c r="E284" i="5"/>
  <c r="F284" i="5"/>
  <c r="B285" i="5"/>
  <c r="G284" i="5"/>
  <c r="H284" i="5" l="1"/>
  <c r="C285" i="5"/>
  <c r="F285" i="5"/>
  <c r="D285" i="5"/>
  <c r="B286" i="5"/>
  <c r="G285" i="5"/>
  <c r="E285" i="5"/>
  <c r="D286" i="5" l="1"/>
  <c r="G286" i="5"/>
  <c r="C286" i="5"/>
  <c r="E286" i="5"/>
  <c r="F286" i="5"/>
  <c r="B287" i="5"/>
  <c r="H285" i="5"/>
  <c r="B288" i="5" l="1"/>
  <c r="C287" i="5"/>
  <c r="E287" i="5"/>
  <c r="D287" i="5"/>
  <c r="F287" i="5"/>
  <c r="G287" i="5"/>
  <c r="H286" i="5"/>
  <c r="H287" i="5" l="1"/>
  <c r="B289" i="5"/>
  <c r="C288" i="5"/>
  <c r="F288" i="5"/>
  <c r="G288" i="5"/>
  <c r="E288" i="5"/>
  <c r="D288" i="5"/>
  <c r="H288" i="5" l="1"/>
  <c r="G289" i="5"/>
  <c r="E289" i="5"/>
  <c r="B290" i="5"/>
  <c r="C289" i="5"/>
  <c r="D289" i="5"/>
  <c r="F289" i="5"/>
  <c r="H289" i="5" s="1"/>
  <c r="D290" i="5" l="1"/>
  <c r="G290" i="5"/>
  <c r="B291" i="5"/>
  <c r="C290" i="5"/>
  <c r="E290" i="5"/>
  <c r="F290" i="5"/>
  <c r="H290" i="5" l="1"/>
  <c r="B292" i="5"/>
  <c r="G291" i="5"/>
  <c r="F291" i="5"/>
  <c r="C291" i="5"/>
  <c r="E291" i="5"/>
  <c r="D291" i="5"/>
  <c r="H291" i="5" l="1"/>
  <c r="G292" i="5"/>
  <c r="E292" i="5"/>
  <c r="C292" i="5"/>
  <c r="D292" i="5"/>
  <c r="F292" i="5"/>
  <c r="B293" i="5"/>
  <c r="H292" i="5" l="1"/>
  <c r="C293" i="5"/>
  <c r="F293" i="5"/>
  <c r="G293" i="5"/>
  <c r="B294" i="5"/>
  <c r="D293" i="5"/>
  <c r="E293" i="5"/>
  <c r="E294" i="5" l="1"/>
  <c r="F294" i="5"/>
  <c r="D294" i="5"/>
  <c r="G294" i="5"/>
  <c r="B295" i="5"/>
  <c r="C294" i="5"/>
  <c r="H293" i="5"/>
  <c r="H294" i="5" l="1"/>
  <c r="B296" i="5"/>
  <c r="C295" i="5"/>
  <c r="E295" i="5"/>
  <c r="D295" i="5"/>
  <c r="F295" i="5"/>
  <c r="G295" i="5"/>
  <c r="H295" i="5" l="1"/>
  <c r="G296" i="5"/>
  <c r="C296" i="5"/>
  <c r="D296" i="5"/>
  <c r="B297" i="5"/>
  <c r="F296" i="5"/>
  <c r="E296" i="5"/>
  <c r="H296" i="5" l="1"/>
  <c r="C297" i="5"/>
  <c r="G297" i="5"/>
  <c r="E297" i="5"/>
  <c r="F297" i="5"/>
  <c r="D297" i="5"/>
  <c r="B298" i="5"/>
  <c r="H297" i="5" l="1"/>
  <c r="G298" i="5"/>
  <c r="F298" i="5"/>
  <c r="B299" i="5"/>
  <c r="C298" i="5"/>
  <c r="E298" i="5"/>
  <c r="D298" i="5"/>
  <c r="H298" i="5" l="1"/>
  <c r="B300" i="5"/>
  <c r="C299" i="5"/>
  <c r="E299" i="5"/>
  <c r="D299" i="5"/>
  <c r="F299" i="5"/>
  <c r="G299" i="5"/>
  <c r="H299" i="5" l="1"/>
  <c r="G300" i="5"/>
  <c r="E300" i="5"/>
  <c r="C300" i="5"/>
  <c r="D300" i="5"/>
  <c r="F300" i="5"/>
  <c r="B301" i="5"/>
  <c r="H300" i="5" l="1"/>
  <c r="C301" i="5"/>
  <c r="F301" i="5"/>
  <c r="B302" i="5"/>
  <c r="G301" i="5"/>
  <c r="D301" i="5"/>
  <c r="E301" i="5"/>
  <c r="G302" i="5" l="1"/>
  <c r="B303" i="5"/>
  <c r="C302" i="5"/>
  <c r="E302" i="5"/>
  <c r="F302" i="5"/>
  <c r="D302" i="5"/>
  <c r="H301" i="5"/>
  <c r="H302" i="5" l="1"/>
  <c r="E303" i="5"/>
  <c r="F303" i="5"/>
  <c r="G303" i="5"/>
  <c r="D303" i="5"/>
  <c r="B304" i="5"/>
  <c r="C303" i="5"/>
  <c r="H303" i="5" l="1"/>
  <c r="C304" i="5"/>
  <c r="D304" i="5"/>
  <c r="B305" i="5"/>
  <c r="G304" i="5"/>
  <c r="E304" i="5"/>
  <c r="F304" i="5"/>
  <c r="H304" i="5" l="1"/>
  <c r="F305" i="5"/>
  <c r="B306" i="5"/>
  <c r="C305" i="5"/>
  <c r="D305" i="5"/>
  <c r="G305" i="5"/>
  <c r="E305" i="5"/>
  <c r="E306" i="5" l="1"/>
  <c r="F306" i="5"/>
  <c r="G306" i="5"/>
  <c r="C306" i="5"/>
  <c r="D306" i="5"/>
  <c r="B307" i="5"/>
  <c r="H305" i="5"/>
  <c r="F307" i="5" l="1"/>
  <c r="C307" i="5"/>
  <c r="B308" i="5"/>
  <c r="G307" i="5"/>
  <c r="E307" i="5"/>
  <c r="D307" i="5"/>
  <c r="H306" i="5"/>
  <c r="H307" i="5" l="1"/>
  <c r="B309" i="5"/>
  <c r="G308" i="5"/>
  <c r="E308" i="5"/>
  <c r="F308" i="5"/>
  <c r="C308" i="5"/>
  <c r="D308" i="5"/>
  <c r="H308" i="5" l="1"/>
  <c r="C309" i="5"/>
  <c r="G309" i="5"/>
  <c r="B310" i="5"/>
  <c r="F309" i="5"/>
  <c r="D309" i="5"/>
  <c r="E309" i="5"/>
  <c r="H309" i="5" l="1"/>
  <c r="E310" i="5"/>
  <c r="F310" i="5"/>
  <c r="D310" i="5"/>
  <c r="G310" i="5"/>
  <c r="B311" i="5"/>
  <c r="C310" i="5"/>
  <c r="H310" i="5" l="1"/>
  <c r="B312" i="5"/>
  <c r="C311" i="5"/>
  <c r="E311" i="5"/>
  <c r="D311" i="5"/>
  <c r="F311" i="5"/>
  <c r="G311" i="5"/>
  <c r="H311" i="5" l="1"/>
  <c r="C312" i="5"/>
  <c r="F312" i="5"/>
  <c r="B313" i="5"/>
  <c r="G312" i="5"/>
  <c r="D312" i="5"/>
  <c r="E312" i="5"/>
  <c r="C313" i="5" l="1"/>
  <c r="F313" i="5"/>
  <c r="D313" i="5"/>
  <c r="B314" i="5"/>
  <c r="E313" i="5"/>
  <c r="G313" i="5"/>
  <c r="H312" i="5"/>
  <c r="E314" i="5" l="1"/>
  <c r="F314" i="5"/>
  <c r="G314" i="5"/>
  <c r="B315" i="5"/>
  <c r="C314" i="5"/>
  <c r="D314" i="5"/>
  <c r="H313" i="5"/>
  <c r="H314" i="5" l="1"/>
  <c r="B316" i="5"/>
  <c r="C315" i="5"/>
  <c r="E315" i="5"/>
  <c r="D315" i="5"/>
  <c r="F315" i="5"/>
  <c r="G315" i="5"/>
  <c r="H315" i="5" l="1"/>
  <c r="C316" i="5"/>
  <c r="D316" i="5"/>
  <c r="F316" i="5"/>
  <c r="B317" i="5"/>
  <c r="G316" i="5"/>
  <c r="E316" i="5"/>
  <c r="H316" i="5" l="1"/>
  <c r="C317" i="5"/>
  <c r="D317" i="5"/>
  <c r="B318" i="5"/>
  <c r="F317" i="5"/>
  <c r="G317" i="5"/>
  <c r="E317" i="5"/>
  <c r="H317" i="5" l="1"/>
  <c r="D318" i="5"/>
  <c r="G318" i="5"/>
  <c r="B319" i="5"/>
  <c r="C318" i="5"/>
  <c r="E318" i="5"/>
  <c r="F318" i="5"/>
  <c r="H318" i="5" l="1"/>
  <c r="B320" i="5"/>
  <c r="C319" i="5"/>
  <c r="E319" i="5"/>
  <c r="D319" i="5"/>
  <c r="F319" i="5"/>
  <c r="G319" i="5"/>
  <c r="H319" i="5" l="1"/>
  <c r="F320" i="5"/>
  <c r="B321" i="5"/>
  <c r="E320" i="5"/>
  <c r="D320" i="5"/>
  <c r="G320" i="5"/>
  <c r="C320" i="5"/>
  <c r="C321" i="5" l="1"/>
  <c r="F321" i="5"/>
  <c r="D321" i="5"/>
  <c r="B322" i="5"/>
  <c r="G321" i="5"/>
  <c r="E321" i="5"/>
  <c r="H320" i="5"/>
  <c r="H321" i="5" l="1"/>
  <c r="D322" i="5"/>
  <c r="G322" i="5"/>
  <c r="B323" i="5"/>
  <c r="C322" i="5"/>
  <c r="F322" i="5"/>
  <c r="E322" i="5"/>
  <c r="H322" i="5" l="1"/>
  <c r="E323" i="5"/>
  <c r="D323" i="5"/>
  <c r="F323" i="5"/>
  <c r="C323" i="5"/>
  <c r="B324" i="5"/>
  <c r="G323" i="5"/>
  <c r="H323" i="5" l="1"/>
  <c r="F324" i="5"/>
  <c r="E324" i="5"/>
  <c r="B325" i="5"/>
  <c r="C324" i="5"/>
  <c r="G324" i="5"/>
  <c r="D324" i="5"/>
  <c r="C325" i="5" l="1"/>
  <c r="F325" i="5"/>
  <c r="E325" i="5"/>
  <c r="D325" i="5"/>
  <c r="G325" i="5"/>
  <c r="B326" i="5"/>
  <c r="H324" i="5"/>
  <c r="D326" i="5" l="1"/>
  <c r="B327" i="5"/>
  <c r="C326" i="5"/>
  <c r="F326" i="5"/>
  <c r="G326" i="5"/>
  <c r="E326" i="5"/>
  <c r="H325" i="5"/>
  <c r="H326" i="5" l="1"/>
  <c r="B328" i="5"/>
  <c r="C327" i="5"/>
  <c r="E327" i="5"/>
  <c r="D327" i="5"/>
  <c r="F327" i="5"/>
  <c r="G327" i="5"/>
  <c r="H327" i="5" l="1"/>
  <c r="F328" i="5"/>
  <c r="B329" i="5"/>
  <c r="G328" i="5"/>
  <c r="E328" i="5"/>
  <c r="C328" i="5"/>
  <c r="D328" i="5"/>
  <c r="C329" i="5" l="1"/>
  <c r="F329" i="5"/>
  <c r="D329" i="5"/>
  <c r="B330" i="5"/>
  <c r="G329" i="5"/>
  <c r="E329" i="5"/>
  <c r="H328" i="5"/>
  <c r="B331" i="5" l="1"/>
  <c r="C330" i="5"/>
  <c r="E330" i="5"/>
  <c r="F330" i="5"/>
  <c r="D330" i="5"/>
  <c r="G330" i="5"/>
  <c r="H329" i="5"/>
  <c r="H330" i="5" l="1"/>
  <c r="E331" i="5"/>
  <c r="C331" i="5"/>
  <c r="D331" i="5"/>
  <c r="F331" i="5"/>
  <c r="G331" i="5"/>
  <c r="B332" i="5"/>
  <c r="H331" i="5" l="1"/>
  <c r="D332" i="5"/>
  <c r="F332" i="5"/>
  <c r="E332" i="5"/>
  <c r="B333" i="5"/>
  <c r="C332" i="5"/>
  <c r="G332" i="5"/>
  <c r="C333" i="5" l="1"/>
  <c r="F333" i="5"/>
  <c r="D333" i="5"/>
  <c r="B334" i="5"/>
  <c r="G333" i="5"/>
  <c r="E333" i="5"/>
  <c r="H332" i="5"/>
  <c r="G334" i="5" l="1"/>
  <c r="F334" i="5"/>
  <c r="B335" i="5"/>
  <c r="C334" i="5"/>
  <c r="D334" i="5"/>
  <c r="E334" i="5"/>
  <c r="H333" i="5"/>
  <c r="H334" i="5" l="1"/>
  <c r="B336" i="5"/>
  <c r="C335" i="5"/>
  <c r="E335" i="5"/>
  <c r="D335" i="5"/>
  <c r="G335" i="5"/>
  <c r="F335" i="5"/>
  <c r="H335" i="5" l="1"/>
  <c r="C336" i="5"/>
  <c r="D336" i="5"/>
  <c r="F336" i="5"/>
  <c r="B337" i="5"/>
  <c r="E336" i="5"/>
  <c r="G336" i="5"/>
  <c r="H336" i="5" l="1"/>
  <c r="D337" i="5"/>
  <c r="B338" i="5"/>
  <c r="G337" i="5"/>
  <c r="E337" i="5"/>
  <c r="C337" i="5"/>
  <c r="F337" i="5"/>
  <c r="H337" i="5" l="1"/>
  <c r="E338" i="5"/>
  <c r="B339" i="5"/>
  <c r="D338" i="5"/>
  <c r="C338" i="5"/>
  <c r="F338" i="5"/>
  <c r="G338" i="5"/>
  <c r="H338" i="5" l="1"/>
  <c r="F339" i="5"/>
  <c r="E339" i="5"/>
  <c r="D339" i="5"/>
  <c r="C339" i="5"/>
  <c r="B340" i="5"/>
  <c r="G339" i="5"/>
  <c r="C340" i="5" l="1"/>
  <c r="D340" i="5"/>
  <c r="E340" i="5"/>
  <c r="G340" i="5"/>
  <c r="F340" i="5"/>
  <c r="B341" i="5"/>
  <c r="H339" i="5"/>
  <c r="H340" i="5" l="1"/>
  <c r="C341" i="5"/>
  <c r="F341" i="5"/>
  <c r="E341" i="5"/>
  <c r="D341" i="5"/>
  <c r="G341" i="5"/>
  <c r="B342" i="5"/>
  <c r="E342" i="5" l="1"/>
  <c r="F342" i="5"/>
  <c r="B343" i="5"/>
  <c r="G342" i="5"/>
  <c r="D342" i="5"/>
  <c r="C342" i="5"/>
  <c r="H341" i="5"/>
  <c r="C343" i="5" l="1"/>
  <c r="G343" i="5"/>
  <c r="B344" i="5"/>
  <c r="F343" i="5"/>
  <c r="E343" i="5"/>
  <c r="D343" i="5"/>
  <c r="H342" i="5"/>
  <c r="H343" i="5" l="1"/>
  <c r="F344" i="5"/>
  <c r="D344" i="5"/>
  <c r="G344" i="5"/>
  <c r="C344" i="5"/>
  <c r="B345" i="5"/>
  <c r="E344" i="5"/>
  <c r="H344" i="5" l="1"/>
  <c r="E345" i="5"/>
  <c r="B346" i="5"/>
  <c r="D345" i="5"/>
  <c r="F345" i="5"/>
  <c r="G345" i="5"/>
  <c r="C345" i="5"/>
  <c r="H345" i="5" l="1"/>
  <c r="C346" i="5"/>
  <c r="G346" i="5"/>
  <c r="D346" i="5"/>
  <c r="F346" i="5"/>
  <c r="B347" i="5"/>
  <c r="E346" i="5"/>
  <c r="H346" i="5" l="1"/>
  <c r="E347" i="5"/>
  <c r="C347" i="5"/>
  <c r="G347" i="5"/>
  <c r="F347" i="5"/>
  <c r="B348" i="5"/>
  <c r="D347" i="5"/>
  <c r="H347" i="5" l="1"/>
  <c r="F348" i="5"/>
  <c r="C348" i="5"/>
  <c r="B349" i="5"/>
  <c r="D348" i="5"/>
  <c r="E348" i="5"/>
  <c r="G348" i="5"/>
  <c r="D349" i="5" l="1"/>
  <c r="B350" i="5"/>
  <c r="G349" i="5"/>
  <c r="F349" i="5"/>
  <c r="C349" i="5"/>
  <c r="E349" i="5"/>
  <c r="H348" i="5"/>
  <c r="H349" i="5" l="1"/>
  <c r="F350" i="5"/>
  <c r="E350" i="5"/>
  <c r="D350" i="5"/>
  <c r="B351" i="5"/>
  <c r="G350" i="5"/>
  <c r="C350" i="5"/>
  <c r="F351" i="5" l="1"/>
  <c r="B352" i="5"/>
  <c r="C351" i="5"/>
  <c r="D351" i="5"/>
  <c r="E351" i="5"/>
  <c r="G351" i="5"/>
  <c r="H350" i="5"/>
  <c r="F352" i="5" l="1"/>
  <c r="B353" i="5"/>
  <c r="G352" i="5"/>
  <c r="D352" i="5"/>
  <c r="C352" i="5"/>
  <c r="E352" i="5"/>
  <c r="H351" i="5"/>
  <c r="G353" i="5" l="1"/>
  <c r="C353" i="5"/>
  <c r="B354" i="5"/>
  <c r="D353" i="5"/>
  <c r="E353" i="5"/>
  <c r="F353" i="5"/>
  <c r="H352" i="5"/>
  <c r="H353" i="5" l="1"/>
  <c r="D354" i="5"/>
  <c r="E354" i="5"/>
  <c r="C354" i="5"/>
  <c r="B355" i="5"/>
  <c r="F354" i="5"/>
  <c r="G354" i="5"/>
  <c r="H354" i="5" l="1"/>
  <c r="C355" i="5"/>
  <c r="D355" i="5"/>
  <c r="E355" i="5"/>
  <c r="B356" i="5"/>
  <c r="G355" i="5"/>
  <c r="F355" i="5"/>
  <c r="H355" i="5" l="1"/>
  <c r="D356" i="5"/>
  <c r="C356" i="5"/>
  <c r="B357" i="5"/>
  <c r="G356" i="5"/>
  <c r="E356" i="5"/>
  <c r="F356" i="5"/>
  <c r="H356" i="5" l="1"/>
  <c r="E357" i="5"/>
  <c r="D357" i="5"/>
  <c r="G357" i="5"/>
  <c r="F357" i="5"/>
  <c r="B358" i="5"/>
  <c r="C357" i="5"/>
  <c r="H357" i="5" l="1"/>
  <c r="D358" i="5"/>
  <c r="C358" i="5"/>
  <c r="B359" i="5"/>
  <c r="G358" i="5"/>
  <c r="F358" i="5"/>
  <c r="E358" i="5"/>
  <c r="H358" i="5" l="1"/>
  <c r="G359" i="5"/>
  <c r="F359" i="5"/>
  <c r="C359" i="5"/>
  <c r="B360" i="5"/>
  <c r="E359" i="5"/>
  <c r="D359" i="5"/>
  <c r="F360" i="5" l="1"/>
  <c r="E360" i="5"/>
  <c r="C360" i="5"/>
  <c r="B361" i="5"/>
  <c r="D360" i="5"/>
  <c r="G360" i="5"/>
  <c r="H359" i="5"/>
  <c r="H360" i="5" l="1"/>
  <c r="G361" i="5"/>
  <c r="D361" i="5"/>
  <c r="B362" i="5"/>
  <c r="C361" i="5"/>
  <c r="E361" i="5"/>
  <c r="F361" i="5"/>
  <c r="H361" i="5" l="1"/>
  <c r="B363" i="5"/>
  <c r="C362" i="5"/>
  <c r="E362" i="5"/>
  <c r="D362" i="5"/>
  <c r="F362" i="5"/>
  <c r="G362" i="5"/>
  <c r="H362" i="5" l="1"/>
  <c r="F363" i="5"/>
  <c r="B364" i="5"/>
  <c r="G363" i="5"/>
  <c r="E363" i="5"/>
  <c r="C363" i="5"/>
  <c r="D363" i="5"/>
  <c r="G364" i="5" l="1"/>
  <c r="E364" i="5"/>
  <c r="F364" i="5"/>
  <c r="D364" i="5"/>
  <c r="B365" i="5"/>
  <c r="C364" i="5"/>
  <c r="H363" i="5"/>
  <c r="H364" i="5" l="1"/>
  <c r="E365" i="5"/>
  <c r="F365" i="5"/>
  <c r="D365" i="5"/>
  <c r="G365" i="5"/>
  <c r="B366" i="5"/>
  <c r="C365" i="5"/>
  <c r="H365" i="5" l="1"/>
  <c r="E366" i="5"/>
  <c r="F366" i="5"/>
  <c r="C366" i="5"/>
  <c r="D366" i="5"/>
  <c r="B367" i="5"/>
  <c r="G366" i="5"/>
  <c r="H366" i="5" l="1"/>
  <c r="C367" i="5"/>
  <c r="D367" i="5"/>
  <c r="F367" i="5"/>
  <c r="B368" i="5"/>
  <c r="G367" i="5"/>
  <c r="E367" i="5"/>
  <c r="H367" i="5" l="1"/>
  <c r="G368" i="5"/>
  <c r="B369" i="5"/>
  <c r="C368" i="5"/>
  <c r="F368" i="5"/>
  <c r="D368" i="5"/>
  <c r="E368" i="5"/>
  <c r="H368" i="5" l="1"/>
  <c r="D369" i="5"/>
  <c r="G369" i="5"/>
  <c r="B370" i="5"/>
  <c r="C369" i="5"/>
  <c r="E369" i="5"/>
  <c r="F369" i="5"/>
  <c r="H369" i="5" l="1"/>
  <c r="B371" i="5"/>
  <c r="C370" i="5"/>
  <c r="E370" i="5"/>
  <c r="D370" i="5"/>
  <c r="F370" i="5"/>
  <c r="G370" i="5"/>
  <c r="H370" i="5" l="1"/>
  <c r="B372" i="5"/>
  <c r="D371" i="5"/>
  <c r="G371" i="5"/>
  <c r="E371" i="5"/>
  <c r="C371" i="5"/>
  <c r="F371" i="5"/>
  <c r="H371" i="5" l="1"/>
  <c r="F372" i="5"/>
  <c r="B373" i="5"/>
  <c r="C372" i="5"/>
  <c r="D372" i="5"/>
  <c r="E372" i="5"/>
  <c r="G372" i="5"/>
  <c r="H372" i="5" l="1"/>
  <c r="D373" i="5"/>
  <c r="B374" i="5"/>
  <c r="C373" i="5"/>
  <c r="F373" i="5"/>
  <c r="G373" i="5"/>
  <c r="E373" i="5"/>
  <c r="H373" i="5" l="1"/>
  <c r="B375" i="5"/>
  <c r="C374" i="5"/>
  <c r="F374" i="5"/>
  <c r="E374" i="5"/>
  <c r="D374" i="5"/>
  <c r="G374" i="5"/>
  <c r="H374" i="5" l="1"/>
  <c r="C375" i="5"/>
  <c r="D375" i="5"/>
  <c r="F375" i="5"/>
  <c r="B376" i="5"/>
  <c r="G375" i="5"/>
  <c r="E375" i="5"/>
  <c r="H375" i="5" l="1"/>
  <c r="C376" i="5"/>
  <c r="F376" i="5"/>
  <c r="D376" i="5"/>
  <c r="G376" i="5"/>
  <c r="E376" i="5"/>
  <c r="B377" i="5"/>
  <c r="G377" i="5" l="1"/>
  <c r="D377" i="5"/>
  <c r="B378" i="5"/>
  <c r="C377" i="5"/>
  <c r="E377" i="5"/>
  <c r="F377" i="5"/>
  <c r="H376" i="5"/>
  <c r="H377" i="5" l="1"/>
  <c r="F378" i="5"/>
  <c r="G378" i="5"/>
  <c r="B379" i="5"/>
  <c r="C378" i="5"/>
  <c r="E378" i="5"/>
  <c r="D378" i="5"/>
  <c r="C379" i="5" l="1"/>
  <c r="D379" i="5"/>
  <c r="F379" i="5"/>
  <c r="B380" i="5"/>
  <c r="E379" i="5"/>
  <c r="G379" i="5"/>
  <c r="H378" i="5"/>
  <c r="G380" i="5" l="1"/>
  <c r="E380" i="5"/>
  <c r="C380" i="5"/>
  <c r="F380" i="5"/>
  <c r="D380" i="5"/>
  <c r="B381" i="5"/>
  <c r="H379" i="5"/>
  <c r="H380" i="5" l="1"/>
  <c r="D381" i="5"/>
  <c r="G381" i="5"/>
  <c r="B382" i="5"/>
  <c r="E381" i="5"/>
  <c r="F381" i="5"/>
  <c r="C381" i="5"/>
  <c r="H381" i="5" l="1"/>
  <c r="B383" i="5"/>
  <c r="G382" i="5"/>
  <c r="E382" i="5"/>
  <c r="D382" i="5"/>
  <c r="F382" i="5"/>
  <c r="C382" i="5"/>
  <c r="H382" i="5" l="1"/>
  <c r="G383" i="5"/>
  <c r="E383" i="5"/>
  <c r="F383" i="5"/>
  <c r="C383" i="5"/>
  <c r="B384" i="5"/>
  <c r="D383" i="5"/>
  <c r="H383" i="5" l="1"/>
  <c r="B385" i="5"/>
  <c r="F384" i="5"/>
  <c r="D384" i="5"/>
  <c r="E384" i="5"/>
  <c r="G384" i="5"/>
  <c r="C384" i="5"/>
  <c r="H384" i="5" l="1"/>
  <c r="B386" i="5"/>
  <c r="C385" i="5"/>
  <c r="E385" i="5"/>
  <c r="F385" i="5"/>
  <c r="D385" i="5"/>
  <c r="G385" i="5"/>
  <c r="H385" i="5" l="1"/>
  <c r="F386" i="5"/>
  <c r="G386" i="5"/>
  <c r="B387" i="5"/>
  <c r="C386" i="5"/>
  <c r="E386" i="5"/>
  <c r="D386" i="5"/>
  <c r="H386" i="5" l="1"/>
  <c r="C387" i="5"/>
  <c r="F387" i="5"/>
  <c r="B388" i="5"/>
  <c r="D387" i="5"/>
  <c r="G387" i="5"/>
  <c r="E387" i="5"/>
  <c r="H387" i="5" l="1"/>
  <c r="G388" i="5"/>
  <c r="E388" i="5"/>
  <c r="C388" i="5"/>
  <c r="D388" i="5"/>
  <c r="B389" i="5"/>
  <c r="F388" i="5"/>
  <c r="H388" i="5" l="1"/>
  <c r="D389" i="5"/>
  <c r="G389" i="5"/>
  <c r="B390" i="5"/>
  <c r="C389" i="5"/>
  <c r="F389" i="5"/>
  <c r="E389" i="5"/>
  <c r="E390" i="5" l="1"/>
  <c r="B391" i="5"/>
  <c r="C390" i="5"/>
  <c r="D390" i="5"/>
  <c r="F390" i="5"/>
  <c r="G390" i="5"/>
  <c r="H389" i="5"/>
  <c r="F391" i="5" l="1"/>
  <c r="C391" i="5"/>
  <c r="D391" i="5"/>
  <c r="B392" i="5"/>
  <c r="G391" i="5"/>
  <c r="E391" i="5"/>
  <c r="H390" i="5"/>
  <c r="C392" i="5" l="1"/>
  <c r="E392" i="5"/>
  <c r="F392" i="5"/>
  <c r="D392" i="5"/>
  <c r="B393" i="5"/>
  <c r="G392" i="5"/>
  <c r="H391" i="5"/>
  <c r="H392" i="5" l="1"/>
  <c r="D393" i="5"/>
  <c r="G393" i="5"/>
  <c r="E393" i="5"/>
  <c r="F393" i="5"/>
  <c r="B394" i="5"/>
  <c r="C393" i="5"/>
  <c r="H393" i="5" l="1"/>
  <c r="F394" i="5"/>
  <c r="G394" i="5"/>
  <c r="B395" i="5"/>
  <c r="C394" i="5"/>
  <c r="E394" i="5"/>
  <c r="D394" i="5"/>
  <c r="H394" i="5" l="1"/>
  <c r="B396" i="5"/>
  <c r="G395" i="5"/>
  <c r="E395" i="5"/>
  <c r="C395" i="5"/>
  <c r="D395" i="5"/>
  <c r="F395" i="5"/>
  <c r="H395" i="5" l="1"/>
  <c r="C396" i="5"/>
  <c r="B397" i="5"/>
  <c r="E396" i="5"/>
  <c r="F396" i="5"/>
  <c r="D396" i="5"/>
  <c r="G396" i="5"/>
  <c r="H396" i="5" l="1"/>
  <c r="D397" i="5"/>
  <c r="G397" i="5"/>
  <c r="B398" i="5"/>
  <c r="C397" i="5"/>
  <c r="F397" i="5"/>
  <c r="E397" i="5"/>
  <c r="H397" i="5" l="1"/>
  <c r="F398" i="5"/>
  <c r="C398" i="5"/>
  <c r="B399" i="5"/>
  <c r="G398" i="5"/>
  <c r="E398" i="5"/>
  <c r="D398" i="5"/>
  <c r="H398" i="5" l="1"/>
  <c r="G399" i="5"/>
  <c r="E399" i="5"/>
  <c r="C399" i="5"/>
  <c r="D399" i="5"/>
  <c r="F399" i="5"/>
  <c r="B400" i="5"/>
  <c r="H399" i="5" l="1"/>
  <c r="G400" i="5"/>
  <c r="B401" i="5"/>
  <c r="F400" i="5"/>
  <c r="C400" i="5"/>
  <c r="D400" i="5"/>
  <c r="E400" i="5"/>
  <c r="H400" i="5" l="1"/>
  <c r="E401" i="5"/>
  <c r="F401" i="5"/>
  <c r="D401" i="5"/>
  <c r="G401" i="5"/>
  <c r="B402" i="5"/>
  <c r="C401" i="5"/>
  <c r="H401" i="5" l="1"/>
  <c r="E402" i="5"/>
  <c r="D402" i="5"/>
  <c r="C402" i="5"/>
  <c r="F402" i="5"/>
  <c r="G402" i="5"/>
  <c r="B403" i="5"/>
  <c r="H402" i="5" l="1"/>
  <c r="C403" i="5"/>
  <c r="D403" i="5"/>
  <c r="B404" i="5"/>
  <c r="F403" i="5"/>
  <c r="G403" i="5"/>
  <c r="E403" i="5"/>
  <c r="H403" i="5" l="1"/>
  <c r="F404" i="5"/>
  <c r="B405" i="5"/>
  <c r="D404" i="5"/>
  <c r="G404" i="5"/>
  <c r="E404" i="5"/>
  <c r="C404" i="5"/>
  <c r="H404" i="5" l="1"/>
  <c r="E405" i="5"/>
  <c r="F405" i="5"/>
  <c r="D405" i="5"/>
  <c r="G405" i="5"/>
  <c r="B406" i="5"/>
  <c r="C405" i="5"/>
  <c r="H405" i="5" l="1"/>
  <c r="B407" i="5"/>
  <c r="C406" i="5"/>
  <c r="E406" i="5"/>
  <c r="D406" i="5"/>
  <c r="F406" i="5"/>
  <c r="G406" i="5"/>
  <c r="H406" i="5" l="1"/>
  <c r="C407" i="5"/>
  <c r="D407" i="5"/>
  <c r="B408" i="5"/>
  <c r="E407" i="5"/>
  <c r="G407" i="5"/>
  <c r="F407" i="5"/>
  <c r="H407" i="5" l="1"/>
  <c r="G408" i="5"/>
  <c r="E408" i="5"/>
  <c r="F408" i="5"/>
  <c r="B409" i="5"/>
  <c r="C408" i="5"/>
  <c r="D408" i="5"/>
  <c r="B410" i="5" l="1"/>
  <c r="C409" i="5"/>
  <c r="E409" i="5"/>
  <c r="F409" i="5"/>
  <c r="D409" i="5"/>
  <c r="G409" i="5"/>
  <c r="H408" i="5"/>
  <c r="H409" i="5" l="1"/>
  <c r="E410" i="5"/>
  <c r="D410" i="5"/>
  <c r="F410" i="5"/>
  <c r="C410" i="5"/>
  <c r="G410" i="5"/>
  <c r="B411" i="5"/>
  <c r="H410" i="5" l="1"/>
  <c r="B412" i="5"/>
  <c r="G411" i="5"/>
  <c r="C411" i="5"/>
  <c r="D411" i="5"/>
  <c r="F411" i="5"/>
  <c r="E411" i="5"/>
  <c r="H411" i="5" l="1"/>
  <c r="C412" i="5"/>
  <c r="D412" i="5"/>
  <c r="G412" i="5"/>
  <c r="F412" i="5"/>
  <c r="B413" i="5"/>
  <c r="E412" i="5"/>
  <c r="H412" i="5" l="1"/>
  <c r="D413" i="5"/>
  <c r="G413" i="5"/>
  <c r="B414" i="5"/>
  <c r="C413" i="5"/>
  <c r="E413" i="5"/>
  <c r="F413" i="5"/>
  <c r="H413" i="5" l="1"/>
  <c r="D414" i="5"/>
  <c r="C414" i="5"/>
  <c r="G414" i="5"/>
  <c r="B415" i="5"/>
  <c r="F414" i="5"/>
  <c r="E414" i="5"/>
  <c r="H414" i="5" l="1"/>
  <c r="E415" i="5"/>
  <c r="G415" i="5"/>
  <c r="F415" i="5"/>
  <c r="D415" i="5"/>
  <c r="B416" i="5"/>
  <c r="C415" i="5"/>
  <c r="H415" i="5" l="1"/>
  <c r="D416" i="5"/>
  <c r="B417" i="5"/>
  <c r="E416" i="5"/>
  <c r="C416" i="5"/>
  <c r="G416" i="5"/>
  <c r="F416" i="5"/>
  <c r="H416" i="5" l="1"/>
  <c r="C417" i="5"/>
  <c r="B418" i="5"/>
  <c r="F417" i="5"/>
  <c r="E417" i="5"/>
  <c r="D417" i="5"/>
  <c r="G417" i="5"/>
  <c r="H417" i="5" l="1"/>
  <c r="E418" i="5"/>
  <c r="B419" i="5"/>
  <c r="G418" i="5"/>
  <c r="D418" i="5"/>
  <c r="C418" i="5"/>
  <c r="F418" i="5"/>
  <c r="H418" i="5" l="1"/>
  <c r="D419" i="5"/>
  <c r="C419" i="5"/>
  <c r="G419" i="5"/>
  <c r="F419" i="5"/>
  <c r="B420" i="5"/>
  <c r="E419" i="5"/>
  <c r="H419" i="5" l="1"/>
  <c r="C420" i="5"/>
  <c r="G420" i="5"/>
  <c r="E420" i="5"/>
  <c r="F420" i="5"/>
  <c r="D420" i="5"/>
  <c r="B421" i="5"/>
  <c r="H420" i="5" l="1"/>
  <c r="F421" i="5"/>
  <c r="E421" i="5"/>
  <c r="D421" i="5"/>
  <c r="G421" i="5"/>
  <c r="B422" i="5"/>
  <c r="C421" i="5"/>
  <c r="H421" i="5" l="1"/>
  <c r="E422" i="5"/>
  <c r="F422" i="5"/>
  <c r="B423" i="5"/>
  <c r="C422" i="5"/>
  <c r="D422" i="5"/>
  <c r="G422" i="5"/>
  <c r="B424" i="5" l="1"/>
  <c r="F423" i="5"/>
  <c r="D423" i="5"/>
  <c r="E423" i="5"/>
  <c r="C423" i="5"/>
  <c r="G423" i="5"/>
  <c r="H422" i="5"/>
  <c r="H423" i="5" l="1"/>
  <c r="F424" i="5"/>
  <c r="D424" i="5"/>
  <c r="G424" i="5"/>
  <c r="C424" i="5"/>
  <c r="E424" i="5"/>
  <c r="B425" i="5"/>
  <c r="C425" i="5" l="1"/>
  <c r="F425" i="5"/>
  <c r="E425" i="5"/>
  <c r="B426" i="5"/>
  <c r="G425" i="5"/>
  <c r="D425" i="5"/>
  <c r="H424" i="5"/>
  <c r="B427" i="5" l="1"/>
  <c r="G426" i="5"/>
  <c r="E426" i="5"/>
  <c r="F426" i="5"/>
  <c r="D426" i="5"/>
  <c r="C426" i="5"/>
  <c r="H425" i="5"/>
  <c r="H426" i="5" l="1"/>
  <c r="F427" i="5"/>
  <c r="D427" i="5"/>
  <c r="B428" i="5"/>
  <c r="C427" i="5"/>
  <c r="G427" i="5"/>
  <c r="E427" i="5"/>
  <c r="G428" i="5" l="1"/>
  <c r="B429" i="5"/>
  <c r="C428" i="5"/>
  <c r="D428" i="5"/>
  <c r="E428" i="5"/>
  <c r="F428" i="5"/>
  <c r="H427" i="5"/>
  <c r="H428" i="5" l="1"/>
  <c r="D429" i="5"/>
  <c r="G429" i="5"/>
  <c r="F429" i="5"/>
  <c r="B430" i="5"/>
  <c r="C429" i="5"/>
  <c r="E429" i="5"/>
  <c r="H429" i="5" l="1"/>
  <c r="B431" i="5"/>
  <c r="C430" i="5"/>
  <c r="E430" i="5"/>
  <c r="F430" i="5"/>
  <c r="D430" i="5"/>
  <c r="G430" i="5"/>
  <c r="H430" i="5" l="1"/>
  <c r="F431" i="5"/>
  <c r="C431" i="5"/>
  <c r="B432" i="5"/>
  <c r="D431" i="5"/>
  <c r="G431" i="5"/>
  <c r="E431" i="5"/>
  <c r="G432" i="5" l="1"/>
  <c r="E432" i="5"/>
  <c r="B433" i="5"/>
  <c r="C432" i="5"/>
  <c r="F432" i="5"/>
  <c r="D432" i="5"/>
  <c r="H431" i="5"/>
  <c r="H432" i="5" l="1"/>
  <c r="D433" i="5"/>
  <c r="G433" i="5"/>
  <c r="C433" i="5"/>
  <c r="E433" i="5"/>
  <c r="F433" i="5"/>
  <c r="B434" i="5"/>
  <c r="H433" i="5" l="1"/>
  <c r="F434" i="5"/>
  <c r="G434" i="5"/>
  <c r="B435" i="5"/>
  <c r="C434" i="5"/>
  <c r="E434" i="5"/>
  <c r="D434" i="5"/>
  <c r="H434" i="5" l="1"/>
  <c r="E435" i="5"/>
  <c r="C435" i="5"/>
  <c r="F435" i="5"/>
  <c r="B436" i="5"/>
  <c r="G435" i="5"/>
  <c r="D435" i="5"/>
  <c r="C436" i="5" l="1"/>
  <c r="F436" i="5"/>
  <c r="D436" i="5"/>
  <c r="B437" i="5"/>
  <c r="G436" i="5"/>
  <c r="E436" i="5"/>
  <c r="H435" i="5"/>
  <c r="D437" i="5" l="1"/>
  <c r="G437" i="5"/>
  <c r="B438" i="5"/>
  <c r="C437" i="5"/>
  <c r="E437" i="5"/>
  <c r="F437" i="5"/>
  <c r="H436" i="5"/>
  <c r="H437" i="5" l="1"/>
  <c r="B439" i="5"/>
  <c r="C438" i="5"/>
  <c r="E438" i="5"/>
  <c r="D438" i="5"/>
  <c r="F438" i="5"/>
  <c r="G438" i="5"/>
  <c r="H438" i="5" l="1"/>
  <c r="G439" i="5"/>
  <c r="E439" i="5"/>
  <c r="C439" i="5"/>
  <c r="D439" i="5"/>
  <c r="B440" i="5"/>
  <c r="F439" i="5"/>
  <c r="H439" i="5" l="1"/>
  <c r="G440" i="5"/>
  <c r="E440" i="5"/>
  <c r="C440" i="5"/>
  <c r="F440" i="5"/>
  <c r="D440" i="5"/>
  <c r="B441" i="5"/>
  <c r="H440" i="5" l="1"/>
  <c r="E441" i="5"/>
  <c r="F441" i="5"/>
  <c r="D441" i="5"/>
  <c r="G441" i="5"/>
  <c r="B442" i="5"/>
  <c r="C441" i="5"/>
  <c r="H441" i="5" l="1"/>
  <c r="B443" i="5"/>
  <c r="G442" i="5"/>
  <c r="C442" i="5"/>
  <c r="E442" i="5"/>
  <c r="D442" i="5"/>
  <c r="F442" i="5"/>
  <c r="H442" i="5" l="1"/>
  <c r="F443" i="5"/>
  <c r="B444" i="5"/>
  <c r="G443" i="5"/>
  <c r="E443" i="5"/>
  <c r="C443" i="5"/>
  <c r="D443" i="5"/>
  <c r="G444" i="5" l="1"/>
  <c r="B445" i="5"/>
  <c r="C444" i="5"/>
  <c r="D444" i="5"/>
  <c r="E444" i="5"/>
  <c r="F444" i="5"/>
  <c r="H443" i="5"/>
  <c r="H444" i="5" l="1"/>
  <c r="E445" i="5"/>
  <c r="F445" i="5"/>
  <c r="B446" i="5"/>
  <c r="D445" i="5"/>
  <c r="C445" i="5"/>
  <c r="G445" i="5"/>
  <c r="E446" i="5" l="1"/>
  <c r="D446" i="5"/>
  <c r="F446" i="5"/>
  <c r="G446" i="5"/>
  <c r="B447" i="5"/>
  <c r="C446" i="5"/>
  <c r="H445" i="5"/>
  <c r="H446" i="5" l="1"/>
  <c r="F447" i="5"/>
  <c r="D447" i="5"/>
  <c r="B448" i="5"/>
  <c r="G447" i="5"/>
  <c r="E447" i="5"/>
  <c r="C447" i="5"/>
  <c r="G448" i="5" l="1"/>
  <c r="E448" i="5"/>
  <c r="C448" i="5"/>
  <c r="D448" i="5"/>
  <c r="B449" i="5"/>
  <c r="F448" i="5"/>
  <c r="H447" i="5"/>
  <c r="H448" i="5" l="1"/>
  <c r="E449" i="5"/>
  <c r="F449" i="5"/>
  <c r="D449" i="5"/>
  <c r="B450" i="5"/>
  <c r="C449" i="5"/>
  <c r="G449" i="5"/>
  <c r="B451" i="5" l="1"/>
  <c r="C450" i="5"/>
  <c r="E450" i="5"/>
  <c r="F450" i="5"/>
  <c r="G450" i="5"/>
  <c r="D450" i="5"/>
  <c r="H449" i="5"/>
  <c r="H450" i="5" l="1"/>
  <c r="C451" i="5"/>
  <c r="D451" i="5"/>
  <c r="F451" i="5"/>
  <c r="G451" i="5"/>
  <c r="E451" i="5"/>
  <c r="B452" i="5"/>
  <c r="H451" i="5" l="1"/>
  <c r="C452" i="5"/>
  <c r="F452" i="5"/>
  <c r="D452" i="5"/>
  <c r="B453" i="5"/>
  <c r="G452" i="5"/>
  <c r="E452" i="5"/>
  <c r="E453" i="5" l="1"/>
  <c r="D453" i="5"/>
  <c r="F453" i="5"/>
  <c r="G453" i="5"/>
  <c r="B454" i="5"/>
  <c r="C453" i="5"/>
  <c r="H452" i="5"/>
  <c r="H453" i="5" l="1"/>
  <c r="F454" i="5"/>
  <c r="G454" i="5"/>
  <c r="B455" i="5"/>
  <c r="C454" i="5"/>
  <c r="E454" i="5"/>
  <c r="D454" i="5"/>
  <c r="H454" i="5" l="1"/>
  <c r="C455" i="5"/>
  <c r="D455" i="5"/>
  <c r="G455" i="5"/>
  <c r="E455" i="5"/>
  <c r="F455" i="5"/>
  <c r="B456" i="5"/>
  <c r="H455" i="5" l="1"/>
  <c r="D456" i="5"/>
  <c r="B457" i="5"/>
  <c r="G456" i="5"/>
  <c r="E456" i="5"/>
  <c r="F456" i="5"/>
  <c r="C456" i="5"/>
  <c r="H456" i="5" l="1"/>
  <c r="B458" i="5"/>
  <c r="C457" i="5"/>
  <c r="E457" i="5"/>
  <c r="D457" i="5"/>
  <c r="G457" i="5"/>
  <c r="F457" i="5"/>
  <c r="H457" i="5" l="1"/>
  <c r="F458" i="5"/>
  <c r="C458" i="5"/>
  <c r="B459" i="5"/>
  <c r="G458" i="5"/>
  <c r="E458" i="5"/>
  <c r="D458" i="5"/>
  <c r="H458" i="5" l="1"/>
  <c r="D459" i="5"/>
  <c r="C459" i="5"/>
  <c r="F459" i="5"/>
  <c r="B460" i="5"/>
  <c r="G459" i="5"/>
  <c r="E459" i="5"/>
  <c r="C460" i="5" l="1"/>
  <c r="F460" i="5"/>
  <c r="D460" i="5"/>
  <c r="G460" i="5"/>
  <c r="B461" i="5"/>
  <c r="E460" i="5"/>
  <c r="H459" i="5"/>
  <c r="H460" i="5" l="1"/>
  <c r="F461" i="5"/>
  <c r="C461" i="5"/>
  <c r="E461" i="5"/>
  <c r="G461" i="5"/>
  <c r="D461" i="5"/>
  <c r="B462" i="5"/>
  <c r="G462" i="5" l="1"/>
  <c r="C462" i="5"/>
  <c r="F462" i="5"/>
  <c r="D462" i="5"/>
  <c r="B463" i="5"/>
  <c r="E462" i="5"/>
  <c r="H461" i="5"/>
  <c r="H462" i="5" l="1"/>
  <c r="D463" i="5"/>
  <c r="B464" i="5"/>
  <c r="G463" i="5"/>
  <c r="E463" i="5"/>
  <c r="C463" i="5"/>
  <c r="F463" i="5"/>
  <c r="H463" i="5" l="1"/>
  <c r="C464" i="5"/>
  <c r="D464" i="5"/>
  <c r="B465" i="5"/>
  <c r="E464" i="5"/>
  <c r="G464" i="5"/>
  <c r="F464" i="5"/>
  <c r="H464" i="5" l="1"/>
  <c r="F465" i="5"/>
  <c r="B466" i="5"/>
  <c r="E465" i="5"/>
  <c r="G465" i="5"/>
  <c r="C465" i="5"/>
  <c r="D465" i="5"/>
  <c r="G466" i="5" l="1"/>
  <c r="B467" i="5"/>
  <c r="C466" i="5"/>
  <c r="D466" i="5"/>
  <c r="E466" i="5"/>
  <c r="F466" i="5"/>
  <c r="H465" i="5"/>
  <c r="H466" i="5" l="1"/>
  <c r="B468" i="5"/>
  <c r="C467" i="5"/>
  <c r="E467" i="5"/>
  <c r="G467" i="5"/>
  <c r="D467" i="5"/>
  <c r="F467" i="5"/>
  <c r="H467" i="5" l="1"/>
  <c r="F468" i="5"/>
  <c r="D468" i="5"/>
  <c r="B469" i="5"/>
  <c r="C468" i="5"/>
  <c r="G468" i="5"/>
  <c r="E468" i="5"/>
  <c r="C469" i="5" l="1"/>
  <c r="F469" i="5"/>
  <c r="D469" i="5"/>
  <c r="B470" i="5"/>
  <c r="E469" i="5"/>
  <c r="G469" i="5"/>
  <c r="H468" i="5"/>
  <c r="E470" i="5" l="1"/>
  <c r="D470" i="5"/>
  <c r="G470" i="5"/>
  <c r="B471" i="5"/>
  <c r="C470" i="5"/>
  <c r="F470" i="5"/>
  <c r="H469" i="5"/>
  <c r="H470" i="5" l="1"/>
  <c r="F471" i="5"/>
  <c r="G471" i="5"/>
  <c r="C471" i="5"/>
  <c r="E471" i="5"/>
  <c r="D471" i="5"/>
  <c r="B472" i="5"/>
  <c r="H471" i="5" l="1"/>
  <c r="F472" i="5"/>
  <c r="B473" i="5"/>
  <c r="G472" i="5"/>
  <c r="E472" i="5"/>
  <c r="D472" i="5"/>
  <c r="C472" i="5"/>
  <c r="H472" i="5" l="1"/>
  <c r="E473" i="5"/>
  <c r="C473" i="5"/>
  <c r="D473" i="5"/>
  <c r="F473" i="5"/>
  <c r="G473" i="5"/>
  <c r="B474" i="5"/>
  <c r="H473" i="5" l="1"/>
  <c r="E474" i="5"/>
  <c r="F474" i="5"/>
  <c r="C474" i="5"/>
  <c r="D474" i="5"/>
  <c r="G474" i="5"/>
  <c r="B475" i="5"/>
  <c r="B476" i="5" l="1"/>
  <c r="G475" i="5"/>
  <c r="E475" i="5"/>
  <c r="D475" i="5"/>
  <c r="F475" i="5"/>
  <c r="C475" i="5"/>
  <c r="H474" i="5"/>
  <c r="H475" i="5" l="1"/>
  <c r="B477" i="5"/>
  <c r="G476" i="5"/>
  <c r="E476" i="5"/>
  <c r="C476" i="5"/>
  <c r="D476" i="5"/>
  <c r="F476" i="5"/>
  <c r="H476" i="5" l="1"/>
  <c r="G477" i="5"/>
  <c r="B478" i="5"/>
  <c r="C477" i="5"/>
  <c r="D477" i="5"/>
  <c r="F477" i="5"/>
  <c r="H477" i="5" s="1"/>
  <c r="E477" i="5"/>
  <c r="E478" i="5" l="1"/>
  <c r="F478" i="5"/>
  <c r="D478" i="5"/>
  <c r="G478" i="5"/>
  <c r="B479" i="5"/>
  <c r="C478" i="5"/>
  <c r="H478" i="5" l="1"/>
  <c r="D479" i="5"/>
  <c r="F479" i="5"/>
  <c r="G479" i="5"/>
  <c r="B480" i="5"/>
  <c r="C479" i="5"/>
  <c r="E479" i="5"/>
  <c r="H479" i="5" l="1"/>
  <c r="C480" i="5"/>
  <c r="F480" i="5"/>
  <c r="B481" i="5"/>
  <c r="D480" i="5"/>
  <c r="G480" i="5"/>
  <c r="E480" i="5"/>
  <c r="H480" i="5" l="1"/>
  <c r="C481" i="5"/>
  <c r="F481" i="5"/>
  <c r="D481" i="5"/>
  <c r="B482" i="5"/>
  <c r="G481" i="5"/>
  <c r="E481" i="5"/>
  <c r="H481" i="5" l="1"/>
  <c r="E482" i="5"/>
  <c r="F482" i="5"/>
  <c r="G482" i="5"/>
  <c r="D482" i="5"/>
  <c r="B483" i="5"/>
  <c r="C482" i="5"/>
  <c r="H482" i="5" l="1"/>
  <c r="F483" i="5"/>
  <c r="G483" i="5"/>
  <c r="B484" i="5"/>
  <c r="C483" i="5"/>
  <c r="E483" i="5"/>
  <c r="D483" i="5"/>
  <c r="H483" i="5" l="1"/>
  <c r="F484" i="5"/>
  <c r="G484" i="5"/>
  <c r="E484" i="5"/>
  <c r="C484" i="5"/>
  <c r="D484" i="5"/>
  <c r="B485" i="5"/>
  <c r="G485" i="5" l="1"/>
  <c r="E485" i="5"/>
  <c r="D485" i="5"/>
  <c r="C485" i="5"/>
  <c r="F485" i="5"/>
  <c r="B486" i="5"/>
  <c r="H484" i="5"/>
  <c r="H485" i="5" l="1"/>
  <c r="E486" i="5"/>
  <c r="D486" i="5"/>
  <c r="F486" i="5"/>
  <c r="G486" i="5"/>
  <c r="B487" i="5"/>
  <c r="C486" i="5"/>
  <c r="H486" i="5" l="1"/>
  <c r="B488" i="5"/>
  <c r="C487" i="5"/>
  <c r="E487" i="5"/>
  <c r="D487" i="5"/>
  <c r="F487" i="5"/>
  <c r="G487" i="5"/>
  <c r="H487" i="5" l="1"/>
  <c r="F488" i="5"/>
  <c r="G488" i="5"/>
  <c r="C488" i="5"/>
  <c r="D488" i="5"/>
  <c r="B489" i="5"/>
  <c r="E488" i="5"/>
  <c r="E489" i="5" l="1"/>
  <c r="G489" i="5"/>
  <c r="C489" i="5"/>
  <c r="F489" i="5"/>
  <c r="D489" i="5"/>
  <c r="B490" i="5"/>
  <c r="H488" i="5"/>
  <c r="H489" i="5" l="1"/>
  <c r="D490" i="5"/>
  <c r="G490" i="5"/>
  <c r="B491" i="5"/>
  <c r="C490" i="5"/>
  <c r="F490" i="5"/>
  <c r="E490" i="5"/>
  <c r="H490" i="5" l="1"/>
  <c r="F491" i="5"/>
  <c r="C491" i="5"/>
  <c r="G491" i="5"/>
  <c r="E491" i="5"/>
  <c r="D491" i="5"/>
  <c r="B492" i="5"/>
  <c r="H491" i="5" l="1"/>
  <c r="C492" i="5"/>
  <c r="D492" i="5"/>
  <c r="F492" i="5"/>
  <c r="B493" i="5"/>
  <c r="G492" i="5"/>
  <c r="E492" i="5"/>
  <c r="H492" i="5" l="1"/>
  <c r="D493" i="5"/>
  <c r="G493" i="5"/>
  <c r="B494" i="5"/>
  <c r="C493" i="5"/>
  <c r="F493" i="5"/>
  <c r="E493" i="5"/>
  <c r="H493" i="5" l="1"/>
  <c r="D494" i="5"/>
  <c r="G494" i="5"/>
  <c r="F494" i="5"/>
  <c r="B495" i="5"/>
  <c r="C494" i="5"/>
  <c r="E494" i="5"/>
  <c r="H494" i="5" l="1"/>
  <c r="F495" i="5"/>
  <c r="G495" i="5"/>
  <c r="B496" i="5"/>
  <c r="C495" i="5"/>
  <c r="E495" i="5"/>
  <c r="D495" i="5"/>
  <c r="E496" i="5" l="1"/>
  <c r="C496" i="5"/>
  <c r="F496" i="5"/>
  <c r="B497" i="5"/>
  <c r="G496" i="5"/>
  <c r="D496" i="5"/>
  <c r="H495" i="5"/>
  <c r="F497" i="5" l="1"/>
  <c r="D497" i="5"/>
  <c r="B498" i="5"/>
  <c r="G497" i="5"/>
  <c r="E497" i="5"/>
  <c r="C497" i="5"/>
  <c r="H496" i="5"/>
  <c r="H497" i="5" l="1"/>
  <c r="D498" i="5"/>
  <c r="G498" i="5"/>
  <c r="B499" i="5"/>
  <c r="C498" i="5"/>
  <c r="F498" i="5"/>
  <c r="E498" i="5"/>
  <c r="H498" i="5" l="1"/>
  <c r="F499" i="5"/>
  <c r="G499" i="5"/>
  <c r="B500" i="5"/>
  <c r="C499" i="5"/>
  <c r="E499" i="5"/>
  <c r="D499" i="5"/>
  <c r="B501" i="5" l="1"/>
  <c r="E500" i="5"/>
  <c r="F500" i="5"/>
  <c r="G500" i="5"/>
  <c r="D500" i="5"/>
  <c r="C500" i="5"/>
  <c r="H499" i="5"/>
  <c r="F501" i="5" l="1"/>
  <c r="G501" i="5"/>
  <c r="C501" i="5"/>
  <c r="D501" i="5"/>
  <c r="B502" i="5"/>
  <c r="E501" i="5"/>
  <c r="H500" i="5"/>
  <c r="E502" i="5" l="1"/>
  <c r="F502" i="5"/>
  <c r="D502" i="5"/>
  <c r="G502" i="5"/>
  <c r="B503" i="5"/>
  <c r="C502" i="5"/>
  <c r="H501" i="5"/>
  <c r="H502" i="5" l="1"/>
  <c r="F503" i="5"/>
  <c r="G503" i="5"/>
  <c r="B504" i="5"/>
  <c r="C503" i="5"/>
  <c r="E503" i="5"/>
  <c r="D503" i="5"/>
  <c r="B505" i="5" l="1"/>
  <c r="E504" i="5"/>
  <c r="F504" i="5"/>
  <c r="G504" i="5"/>
  <c r="D504" i="5"/>
  <c r="C504" i="5"/>
  <c r="H503" i="5"/>
  <c r="H504" i="5" l="1"/>
  <c r="G505" i="5"/>
  <c r="C505" i="5"/>
  <c r="F505" i="5"/>
  <c r="D505" i="5"/>
  <c r="B506" i="5"/>
  <c r="E505" i="5"/>
  <c r="H505" i="5" l="1"/>
  <c r="F506" i="5"/>
  <c r="G506" i="5"/>
  <c r="B507" i="5"/>
  <c r="C506" i="5"/>
  <c r="D506" i="5"/>
  <c r="E506" i="5"/>
  <c r="E507" i="5" l="1"/>
  <c r="D507" i="5"/>
  <c r="F507" i="5"/>
  <c r="C507" i="5"/>
  <c r="B508" i="5"/>
  <c r="G507" i="5"/>
  <c r="H506" i="5"/>
  <c r="H507" i="5" l="1"/>
  <c r="G508" i="5"/>
  <c r="C508" i="5"/>
  <c r="D508" i="5"/>
  <c r="F508" i="5"/>
  <c r="B509" i="5"/>
  <c r="E508" i="5"/>
  <c r="H508" i="5" l="1"/>
  <c r="D509" i="5"/>
  <c r="E509" i="5"/>
  <c r="G509" i="5"/>
  <c r="B510" i="5"/>
  <c r="C509" i="5"/>
  <c r="F509" i="5"/>
  <c r="G510" i="5" l="1"/>
  <c r="B511" i="5"/>
  <c r="C510" i="5"/>
  <c r="D510" i="5"/>
  <c r="E510" i="5"/>
  <c r="F510" i="5"/>
  <c r="H509" i="5"/>
  <c r="H510" i="5" l="1"/>
  <c r="C511" i="5"/>
  <c r="E511" i="5"/>
  <c r="G511" i="5"/>
  <c r="H7" i="5" s="1"/>
  <c r="F511" i="5"/>
  <c r="D511" i="5"/>
  <c r="B4" i="5"/>
  <c r="H511" i="5" l="1"/>
  <c r="H8" i="5" s="1"/>
  <c r="H6" i="5"/>
  <c r="H5" i="5" l="1"/>
</calcChain>
</file>

<file path=xl/sharedStrings.xml><?xml version="1.0" encoding="utf-8"?>
<sst xmlns="http://schemas.openxmlformats.org/spreadsheetml/2006/main" count="1439" uniqueCount="464">
  <si>
    <t>NAMA AKUN</t>
  </si>
  <si>
    <t>DEBET</t>
  </si>
  <si>
    <t>KREDIT</t>
  </si>
  <si>
    <t>DAFTAR KODE AKUN</t>
  </si>
  <si>
    <t>TANGGAL</t>
  </si>
  <si>
    <t>JUMLAH</t>
  </si>
  <si>
    <t>KODE</t>
  </si>
  <si>
    <t>AKUN</t>
  </si>
  <si>
    <t>KETERANGAN</t>
  </si>
  <si>
    <t>NO</t>
  </si>
  <si>
    <t>AKUN 1</t>
  </si>
  <si>
    <t>AKUN 2</t>
  </si>
  <si>
    <t>TGL</t>
  </si>
  <si>
    <t>POS AKUN</t>
  </si>
  <si>
    <t>JURNAL UMUM</t>
  </si>
  <si>
    <t>BUKU BESAR</t>
  </si>
  <si>
    <t>SALDO</t>
  </si>
  <si>
    <t>Saldo Awal</t>
  </si>
  <si>
    <t>NO BUKTI</t>
  </si>
  <si>
    <t>NERACA SALDO</t>
  </si>
  <si>
    <t>AYAT JURNAL PENYESUAIAN</t>
  </si>
  <si>
    <t>NERACA SALDO DISESUAIKAN</t>
  </si>
  <si>
    <t>LABA RUGI</t>
  </si>
  <si>
    <t>NERACA</t>
  </si>
  <si>
    <t>NERACA LAJUR</t>
  </si>
  <si>
    <t>JUMLAH AKTIVA LANCAR</t>
  </si>
  <si>
    <t>TOTAL AKTIVA</t>
  </si>
  <si>
    <t>JUMLAH KEWAJIBAN</t>
  </si>
  <si>
    <t>JUMLAH EKUITAS</t>
  </si>
  <si>
    <t>TOTAL KEWAJIBAN DAN EKUITAS</t>
  </si>
  <si>
    <t>TABEL BANTUAN RUMUS</t>
  </si>
  <si>
    <t>POS</t>
  </si>
  <si>
    <t>LAPORAN</t>
  </si>
  <si>
    <t>JUMLAH HPP</t>
  </si>
  <si>
    <t>HARGA POKOK PENJUALAN</t>
  </si>
  <si>
    <t>LABA KOTOR</t>
  </si>
  <si>
    <t>JUMLAH PENJUALAN BERSIH</t>
  </si>
  <si>
    <t>JUMLAH BIAYA DAN BEBAN</t>
  </si>
  <si>
    <t>JUMLAH AKTIVA LAIN-LAIN</t>
  </si>
  <si>
    <t>JUMLAH AKTIVA TETAP KOTOR</t>
  </si>
  <si>
    <t>JUMLAH AKTIVA TETAP BERSIH</t>
  </si>
  <si>
    <t>JUMLAH KEWAJIBAN LANCAR</t>
  </si>
  <si>
    <t>JUMLAH KEWAJIBAN JANGKA PANJANG</t>
  </si>
  <si>
    <t>AKUMULASI PENYUSUTAN AKTIVA TETAP</t>
  </si>
  <si>
    <t>PERIODE</t>
  </si>
  <si>
    <t>SAMPAI DENGAN</t>
  </si>
  <si>
    <t>Jumlah Debet</t>
  </si>
  <si>
    <t>Saldo Akhir</t>
  </si>
  <si>
    <t>Jumlah Kredit</t>
  </si>
  <si>
    <t>Kode Akun</t>
  </si>
  <si>
    <t>Nama Akun</t>
  </si>
  <si>
    <t>Pos Saldo</t>
  </si>
  <si>
    <t>BUKTI</t>
  </si>
  <si>
    <t>JURNAL PENYESUAIAN</t>
  </si>
  <si>
    <t>(%)</t>
  </si>
  <si>
    <t>NAMA PERUSAHAAN ANDA</t>
  </si>
  <si>
    <t>KODE AKUN</t>
  </si>
  <si>
    <t>Persediaan Awal Barang Dalam Proses</t>
  </si>
  <si>
    <t>Pemakaian Bahan Baku</t>
  </si>
  <si>
    <t>Persediaan Awal Bahan Baku</t>
  </si>
  <si>
    <t>Pembelian Bahan Baku</t>
  </si>
  <si>
    <t>PEMAKAIAN BAHAN BAKU</t>
  </si>
  <si>
    <t>Persediaan Awal Barang Jadi</t>
  </si>
  <si>
    <t>Ongkos Angkut Bahan Baku</t>
  </si>
  <si>
    <t>Potongan Pembelian Bahan Baku</t>
  </si>
  <si>
    <t>Retur Pembelian Bahan Baku</t>
  </si>
  <si>
    <t>Upah langsung</t>
  </si>
  <si>
    <t>BIAYA OVERHEAD PRODUKSI</t>
  </si>
  <si>
    <t>Biaya Overhead Produksi</t>
  </si>
  <si>
    <t>Barang Jadi Hasil Produksi</t>
  </si>
  <si>
    <t>BIAYA TENAGA KERJA LANGSUNG</t>
  </si>
  <si>
    <t>Potongan &amp; Retur Pembelian Bahan Baku</t>
  </si>
  <si>
    <t>Sub Total Biaya Langsung</t>
  </si>
  <si>
    <t>Jumlah Proses Produksi Periode ini</t>
  </si>
  <si>
    <t>Harga Pokok Penjualan</t>
  </si>
  <si>
    <t>KONTROL BALANCE</t>
  </si>
  <si>
    <t>Pembelian Bahan Baku dan Ongkos Angkut</t>
  </si>
  <si>
    <t>Jumlah Penerimaan Bahan Baku Bersih</t>
  </si>
  <si>
    <t>Jumlah Persediaan Bahan Baku periode ini</t>
  </si>
  <si>
    <t>Jumlah Persediaan Barang Jadi Periode ini</t>
  </si>
  <si>
    <t>Persediaan Barang Jadi Selama Periode Ini</t>
  </si>
  <si>
    <t>Pos Laporan</t>
  </si>
  <si>
    <t>PERSEDIAAN AWAL</t>
  </si>
  <si>
    <t>PANDUAN PENGISIAN HPP</t>
  </si>
  <si>
    <t/>
  </si>
  <si>
    <t>JANGAN DI HAPUS</t>
  </si>
  <si>
    <t>Biaya overhead produksi 1</t>
  </si>
  <si>
    <t>Biaya overhead produksi 2</t>
  </si>
  <si>
    <t>Biaya overhead produksi 3</t>
  </si>
  <si>
    <t>Biaya overhead produksi 4</t>
  </si>
  <si>
    <t>Biaya overhead produksi 5</t>
  </si>
  <si>
    <t>Biaya overhead produksi 6</t>
  </si>
  <si>
    <t>Biaya overhead produksi 7</t>
  </si>
  <si>
    <t>Biaya overhead produksi 8</t>
  </si>
  <si>
    <t>Biaya overhead produksi 9</t>
  </si>
  <si>
    <t>Biaya overhead produksi 10</t>
  </si>
  <si>
    <t>Biaya overhead produksi 11</t>
  </si>
  <si>
    <t>Biaya overhead produksi 12</t>
  </si>
  <si>
    <t>Biaya overhead produksi 13</t>
  </si>
  <si>
    <t>Biaya overhead produksi 14</t>
  </si>
  <si>
    <t>Biaya overhead produksi 15</t>
  </si>
  <si>
    <t>Biaya overhead produksi 16</t>
  </si>
  <si>
    <t>Biaya overhead produksi 17</t>
  </si>
  <si>
    <t>Biaya overhead produksi 18</t>
  </si>
  <si>
    <t>Biaya overhead produksi 19</t>
  </si>
  <si>
    <t>Biaya overhead produksi 20</t>
  </si>
  <si>
    <t>Biaya overhead produksi 21</t>
  </si>
  <si>
    <t>Biaya overhead produksi 22</t>
  </si>
  <si>
    <t>Biaya overhead produksi 23</t>
  </si>
  <si>
    <t>Biaya overhead produksi 24</t>
  </si>
  <si>
    <t>Biaya overhead produksi 25</t>
  </si>
  <si>
    <t>Biaya overhead produksi 26</t>
  </si>
  <si>
    <t>Biaya overhead produksi 27</t>
  </si>
  <si>
    <t>Biaya overhead produksi 28</t>
  </si>
  <si>
    <t>Biaya overhead produksi 29</t>
  </si>
  <si>
    <t>Biaya overhead produksi 30</t>
  </si>
  <si>
    <t>Biaya overhead produksi 31</t>
  </si>
  <si>
    <t>Biaya overhead produksi 32</t>
  </si>
  <si>
    <t>Biaya overhead produksi 33</t>
  </si>
  <si>
    <t>Biaya overhead produksi 34</t>
  </si>
  <si>
    <t>Biaya overhead produksi 35</t>
  </si>
  <si>
    <t>Biaya overhead produksi 36</t>
  </si>
  <si>
    <t>Biaya overhead produksi 37</t>
  </si>
  <si>
    <t>Biaya overhead produksi 38</t>
  </si>
  <si>
    <t>Biaya overhead produksi 39</t>
  </si>
  <si>
    <t>Biaya overhead produksi 40</t>
  </si>
  <si>
    <t>Biaya overhead produksi 41</t>
  </si>
  <si>
    <t>Biaya overhead produksi 42</t>
  </si>
  <si>
    <t>Biaya overhead produksi 43</t>
  </si>
  <si>
    <t>Biaya overhead produksi 44</t>
  </si>
  <si>
    <t>Biaya overhead produksi 45</t>
  </si>
  <si>
    <t>Biaya overhead produksi 46</t>
  </si>
  <si>
    <t>Biaya overhead produksi 47</t>
  </si>
  <si>
    <t>Biaya overhead produksi 48</t>
  </si>
  <si>
    <t>Biaya overhead produksi 49</t>
  </si>
  <si>
    <t>Biaya overhead produksi 50</t>
  </si>
  <si>
    <t>Biaya overhead produksi 51</t>
  </si>
  <si>
    <t>Biaya overhead produksi 52</t>
  </si>
  <si>
    <t>Biaya overhead produksi 53</t>
  </si>
  <si>
    <t>Biaya overhead produksi 54</t>
  </si>
  <si>
    <t>Biaya overhead produksi 55</t>
  </si>
  <si>
    <t>Biaya overhead produksi 56</t>
  </si>
  <si>
    <t>Biaya overhead produksi 57</t>
  </si>
  <si>
    <t>Biaya overhead produksi 58</t>
  </si>
  <si>
    <t>Biaya overhead produksi 59</t>
  </si>
  <si>
    <t>Biaya overhead produksi 60</t>
  </si>
  <si>
    <t>Persediaan Bahan Baku ( ISI MANUAL)</t>
  </si>
  <si>
    <t>Persediaan Barang Dalam Proses (ISI MANUAL)</t>
  </si>
  <si>
    <t>Persediaan Barang Jadi (ISI MANUAL)</t>
  </si>
  <si>
    <t>Retur dan Potongan Penjualan</t>
  </si>
  <si>
    <t>HOME</t>
  </si>
  <si>
    <t>ADA</t>
  </si>
  <si>
    <t>DAFTAR HUTANG PIUTANG</t>
  </si>
  <si>
    <t>PENYUSUTAN AKTIVA TETAP</t>
  </si>
  <si>
    <t>JURNAL PENYUSUTAN AKTIVA TETAP</t>
  </si>
  <si>
    <t>AYAT JURNAL PENYUSUAIAN (AJP)</t>
  </si>
  <si>
    <t>HARGA POKOK PENJUALAN (HPP)</t>
  </si>
  <si>
    <t>NERACA PERBANDINGAN</t>
  </si>
  <si>
    <t>ARUS KAS</t>
  </si>
  <si>
    <t>BUKU BESAR HUTANG PIUTANG</t>
  </si>
  <si>
    <t>LAPORAN PIUTANG</t>
  </si>
  <si>
    <t>LAPORAN HUTANG</t>
  </si>
  <si>
    <t>REKONSILIASI BANK</t>
  </si>
  <si>
    <t>PROGRAM AKUNTANSI MANUFAKTUR</t>
  </si>
  <si>
    <t>FITUR PROGRAM</t>
  </si>
  <si>
    <t>STANDAR</t>
  </si>
  <si>
    <t>LENGKAP</t>
  </si>
  <si>
    <t>HUTANG PIUTANG JATUH TEMPO</t>
  </si>
  <si>
    <t>BONUS # 1 PROGRAM INVOICE DESAIN A</t>
  </si>
  <si>
    <t>BONUS # 2 PROGRAM INVOICE DESAIN B</t>
  </si>
  <si>
    <t>BONUS # 3 PROGRAM INVOICE DESAIN C</t>
  </si>
  <si>
    <t>BONUS # 4 PROGRAM INVOICE DESAIN D</t>
  </si>
  <si>
    <t>BONUS # 5 PROGRAM INVOICE DESAIN E</t>
  </si>
  <si>
    <t>BONUS # 6 PROGRAM PURCHASE ORDER DESAIN A</t>
  </si>
  <si>
    <t>BONUS # 7 PROGRAM PURCHASE ORDER DESAIN B</t>
  </si>
  <si>
    <t>BONUS # 8 PROGRAM PURCHASE ORDER DESAIN C</t>
  </si>
  <si>
    <t>BONUS # 9 PROGRAM PURCHASE ORDER DESAIN D</t>
  </si>
  <si>
    <t>BONUS # 10 PROGRAM PURCHASE ORDER DESAIN E</t>
  </si>
  <si>
    <t>BONUS # 11 PROGRAM BILLING STATEMENT</t>
  </si>
  <si>
    <t>BONUS # 12 PROGRAM CAR RENT SERVICE INVOICE</t>
  </si>
  <si>
    <t>BONUS # 13 PROGRAM KALKULATOR KREDIT ANUITAS</t>
  </si>
  <si>
    <t>BONUS # 14 PROGRAM KALKULATOR KREDIT FLAT</t>
  </si>
  <si>
    <t>BONUS # 15 PROGRAM THERMOMETER PENJUALAN</t>
  </si>
  <si>
    <t>BONUS # 16 PROGRAM KALKULATOR INFLASI</t>
  </si>
  <si>
    <t>DAFTAR PRODUK</t>
  </si>
  <si>
    <t>DAFTAR RESELLER</t>
  </si>
  <si>
    <t>JURNAL</t>
  </si>
  <si>
    <t>LAPORAN PENJUALAN RESELLER PER PRODUK</t>
  </si>
  <si>
    <t>LAPORAN PENJUALAN PRODUK PER RESELLER</t>
  </si>
  <si>
    <t>Rp. 385.000</t>
  </si>
  <si>
    <t>TANGGAL KADALUARSA PROGRAM EXCEL INI ADALAH</t>
  </si>
  <si>
    <t>PROGRAM STOK BARANG</t>
  </si>
  <si>
    <t>Rp. 585.000</t>
  </si>
  <si>
    <t>TOTAL HARGA</t>
  </si>
  <si>
    <t>WA : 0852 1355 6300</t>
  </si>
  <si>
    <t>-</t>
  </si>
  <si>
    <t>HARGA PROGRAM SEUMUR HIDUP</t>
  </si>
  <si>
    <t>HUBUNGI KAMI</t>
  </si>
  <si>
    <t>EMAIL : admin@programexcel.id</t>
  </si>
  <si>
    <t>Rp 585.000</t>
  </si>
  <si>
    <t>Rp 385.000</t>
  </si>
  <si>
    <t>Januari</t>
  </si>
  <si>
    <t>Desember</t>
  </si>
  <si>
    <t>AKTIVA</t>
  </si>
  <si>
    <t>D</t>
  </si>
  <si>
    <t>N</t>
  </si>
  <si>
    <t>AKTIVA LANCAR</t>
  </si>
  <si>
    <t>Kas</t>
  </si>
  <si>
    <t>Bank</t>
  </si>
  <si>
    <t>Piutang Dagang</t>
  </si>
  <si>
    <t>Cadangan Kerugian Piutang</t>
  </si>
  <si>
    <t>Piutang Karyawan</t>
  </si>
  <si>
    <t>Piutang Lain Lain</t>
  </si>
  <si>
    <t>Persediaan Barang Jadi</t>
  </si>
  <si>
    <t>Persediaan Barang Dalam Proses</t>
  </si>
  <si>
    <t>Persediaan Bahan Baku</t>
  </si>
  <si>
    <t>Sewa Dibayar Dimuka</t>
  </si>
  <si>
    <t>Asuransi Dibayar Dimuka</t>
  </si>
  <si>
    <t>Bunga Bank Dibayar Dimuka</t>
  </si>
  <si>
    <t>Investasi Saham / Obligasi</t>
  </si>
  <si>
    <t>AKTIVA TETAP</t>
  </si>
  <si>
    <t>Tanah</t>
  </si>
  <si>
    <t>Bangunan Pabrik</t>
  </si>
  <si>
    <t>Kendaraan Pabrik</t>
  </si>
  <si>
    <t>Inventaris Pabrik</t>
  </si>
  <si>
    <t>Bangunan Kantor</t>
  </si>
  <si>
    <t>Kendaraan Kantor</t>
  </si>
  <si>
    <t>Inventaris Kantor</t>
  </si>
  <si>
    <t>Akum. Penyusutan Bangunan Pabrik</t>
  </si>
  <si>
    <t>K</t>
  </si>
  <si>
    <t>Akum. Penyusutan Kendaraan Pabrik</t>
  </si>
  <si>
    <t>Akum. Penyusutan Inventaris Pabrik</t>
  </si>
  <si>
    <t>Akum. Penyusutan Bangunan Kantor</t>
  </si>
  <si>
    <t>Akum. Penyusutan Kendaraan Kantor</t>
  </si>
  <si>
    <t>Akum. Penyusutan Inventaris Kantor</t>
  </si>
  <si>
    <t>AKTIVA LAIN-LAIN</t>
  </si>
  <si>
    <t>Bangunan Dalam Proses</t>
  </si>
  <si>
    <t>Goodwill</t>
  </si>
  <si>
    <t>Penyertaan Usaha Baru</t>
  </si>
  <si>
    <t>KEWAJIBAN</t>
  </si>
  <si>
    <t>KEWAJIBAN LANCAR</t>
  </si>
  <si>
    <t>Hutang Dagang</t>
  </si>
  <si>
    <t>Hutang Kartu Kredit</t>
  </si>
  <si>
    <t>Hutang Lainnya</t>
  </si>
  <si>
    <t>Hutang Pihak Ketiga</t>
  </si>
  <si>
    <t>Pendapatan Diterima Dimuka</t>
  </si>
  <si>
    <t>KEWAJIBAN JANGKA PANJANG</t>
  </si>
  <si>
    <t>Hutang Jangka Panjang</t>
  </si>
  <si>
    <t>Hutang Jangka Panjang Lainnya</t>
  </si>
  <si>
    <t>EKUITAS</t>
  </si>
  <si>
    <t>Modal</t>
  </si>
  <si>
    <t>Laba Bersih</t>
  </si>
  <si>
    <t>Laba Ditahan</t>
  </si>
  <si>
    <t>PENJUALAN</t>
  </si>
  <si>
    <t>L/R</t>
  </si>
  <si>
    <t>Penjualan Barang</t>
  </si>
  <si>
    <t>Retur Penjualan Barang</t>
  </si>
  <si>
    <t>Potongan Penjualan</t>
  </si>
  <si>
    <t>Persediaan Akhir Barang Jadi</t>
  </si>
  <si>
    <t>HARGA POKOK PRODUKSI</t>
  </si>
  <si>
    <t>Pemakaian Bahan Penolong</t>
  </si>
  <si>
    <t>Persediaan Akhir Barang Dalam Proses</t>
  </si>
  <si>
    <t>Penutup Perkiraan Harga Pokok Produksi</t>
  </si>
  <si>
    <t>Persediaan Akhir Bahan Baku</t>
  </si>
  <si>
    <t>Penutup Perkiraan Pemakaian Bahan Baku</t>
  </si>
  <si>
    <t>Gaji Karyawan</t>
  </si>
  <si>
    <t>Biaya Listrik dan Gas</t>
  </si>
  <si>
    <t>Biaya Alat Tulis Kantor</t>
  </si>
  <si>
    <t>Biaya Sewa Gedung Pabrik</t>
  </si>
  <si>
    <t>Biaya Peralatan dan Mesin Perlengkapan</t>
  </si>
  <si>
    <t>Biaya Perjalanan Dinas</t>
  </si>
  <si>
    <t>Biaya Kendaraan</t>
  </si>
  <si>
    <t>Biaya Transportasi</t>
  </si>
  <si>
    <t>Biaya Bahan Penolong</t>
  </si>
  <si>
    <t>Beban Penyusutan Bangunan Pabrik</t>
  </si>
  <si>
    <t>Beban Penyusutan Kendaraan Pabrik</t>
  </si>
  <si>
    <t>Beban Penyusutan Inventaris Pabrik</t>
  </si>
  <si>
    <t>Penutup Perkiraan Biaya &amp; Beban Pabrikasi</t>
  </si>
  <si>
    <t>BIAYA BEBAN OPERASIONAL UMUM</t>
  </si>
  <si>
    <t>Gaji Lainnya</t>
  </si>
  <si>
    <t>Komisi Penjualan</t>
  </si>
  <si>
    <t>Biaya Expedisi</t>
  </si>
  <si>
    <t>Biaya Listrik</t>
  </si>
  <si>
    <t>Biaya Telepon &amp; Internet</t>
  </si>
  <si>
    <t>Biaya Sewa Gudang</t>
  </si>
  <si>
    <t>Biaya Peralatan dan Perlengkapan Kantor</t>
  </si>
  <si>
    <t>Beban Penyusutan Bangunan Kantor</t>
  </si>
  <si>
    <t>Beban Penyusutan Kendaraan Kantor</t>
  </si>
  <si>
    <t>Beban Penyusutan Inventaris Kantor</t>
  </si>
  <si>
    <t>Biaya Penjualan</t>
  </si>
  <si>
    <t>Biaya Promosi &amp; Pemasaran</t>
  </si>
  <si>
    <t>Zakat, Infaq dan Shodaqoh</t>
  </si>
  <si>
    <t>Biaya Administrasi Bank</t>
  </si>
  <si>
    <t>Biaya dan Bunga Bank</t>
  </si>
  <si>
    <t>Biaya Lain-Lain</t>
  </si>
  <si>
    <t>Penutup Perkiraan Biaya Operasional</t>
  </si>
  <si>
    <t>PENDAPATAN LAIN-LAIN</t>
  </si>
  <si>
    <t>Pendapatan Lain-lain Diluar Usaha</t>
  </si>
  <si>
    <t>BIAYA LAIN-LAIN</t>
  </si>
  <si>
    <t>Biaya Lain-lain Diluar Usaha</t>
  </si>
  <si>
    <t>Setoran dari Kas ke Bank</t>
  </si>
  <si>
    <t>Isi bensin, tol dan parkir</t>
  </si>
  <si>
    <t>Penerimaan pembayaran piutang dagang</t>
  </si>
  <si>
    <t>Bayar Listrik Pabrik</t>
  </si>
  <si>
    <t>Bayar Listrik Kantor</t>
  </si>
  <si>
    <t>Penerimaan Bunga Bank</t>
  </si>
  <si>
    <t>Pendapatan Bunga Bank</t>
  </si>
  <si>
    <t>Bayar Kartu Kredit</t>
  </si>
  <si>
    <t>Gaji Karyawan Produksi</t>
  </si>
  <si>
    <t>Bayar telepon dan internet</t>
  </si>
  <si>
    <t>Penjualan barang dagangan</t>
  </si>
  <si>
    <t>Belanja Bahan baku untuk produksi</t>
  </si>
  <si>
    <t>Belanja Bahan penolong untuk produksi</t>
  </si>
  <si>
    <t>Pembayaran hutang bahan produksi</t>
  </si>
  <si>
    <t>Gaji Karyawan Kantor</t>
  </si>
  <si>
    <t>Belanja bahan penolong untuk produksi</t>
  </si>
  <si>
    <t>Bayar komisi penjualan</t>
  </si>
  <si>
    <t>Beli Pulsa Telepon</t>
  </si>
  <si>
    <t>Biaya paket keluar kota</t>
  </si>
  <si>
    <t>Pembayaran Hutang</t>
  </si>
  <si>
    <t>Belanja bahan baku produksi</t>
  </si>
  <si>
    <t>Beli Karet dari Bandung</t>
  </si>
  <si>
    <t>Service printer</t>
  </si>
  <si>
    <t>Beli pulsa telepon</t>
  </si>
  <si>
    <t>Penjualan barang tunai</t>
  </si>
  <si>
    <t>Beli bahan baku untuk produksi</t>
  </si>
  <si>
    <t>Bayar hutang bahan baku untuk produksi</t>
  </si>
  <si>
    <t>Bayar Listrik</t>
  </si>
  <si>
    <t>Kas Bon Karyawan</t>
  </si>
  <si>
    <t>Beli Form Invoice (Faktur)</t>
  </si>
  <si>
    <t>Belanja bahan penolong produksi</t>
  </si>
  <si>
    <t>Sedekah ke panti asuhan</t>
  </si>
  <si>
    <t>Potongan pembelian bahan baku produksi</t>
  </si>
  <si>
    <t>Belanja bahan pembantu produksi</t>
  </si>
  <si>
    <t>Ongkos kirim bahan baku produksi</t>
  </si>
  <si>
    <t>Beli alat tulis kantor</t>
  </si>
  <si>
    <t>Beli Printer Barcode</t>
  </si>
  <si>
    <t>Biaya pengiriman barang</t>
  </si>
  <si>
    <t>Biaya penggantian plat nomor mobil</t>
  </si>
  <si>
    <t>Bayar telepon kantor</t>
  </si>
  <si>
    <t>Belanja bahan baku untuk produksi</t>
  </si>
  <si>
    <t>Hutang pihak ketiga</t>
  </si>
  <si>
    <t>Bayar hutang pihak ketiga</t>
  </si>
  <si>
    <t>Ongkos angkut bahan baku</t>
  </si>
  <si>
    <t>Diskon toko</t>
  </si>
  <si>
    <t>Biaya ongkos kirim barang keluar kota</t>
  </si>
  <si>
    <t>Hutang gaji karyawan</t>
  </si>
  <si>
    <t>Biaya ongkos kirim bahan baku</t>
  </si>
  <si>
    <t>Beli peralatan untuk produksi</t>
  </si>
  <si>
    <t>Penyertaan usaha baru</t>
  </si>
  <si>
    <t>Beli Pulsa Listrik</t>
  </si>
  <si>
    <t>Biaya promosi</t>
  </si>
  <si>
    <t>Pengatur suhu hidrolik mesin produksi</t>
  </si>
  <si>
    <t>Perbaikan Matress untuk mesin produksi</t>
  </si>
  <si>
    <t>Belanja bahan penolong</t>
  </si>
  <si>
    <t>Beli perlengkapan untuk packing</t>
  </si>
  <si>
    <t>Beli Gas untuk produksi</t>
  </si>
  <si>
    <t>Ongkos transport kirim barang</t>
  </si>
  <si>
    <t>Cicilan Mobil ke 16</t>
  </si>
  <si>
    <t>Bayar sambungan internet</t>
  </si>
  <si>
    <t>Pembelian Bahan Baku untuk produksi</t>
  </si>
  <si>
    <t>Pelepasan Penyertaan</t>
  </si>
  <si>
    <t>Penjualan sebagian bidang tanah</t>
  </si>
  <si>
    <t>Pembelian tanah u/ Pabrik &amp; Gudang</t>
  </si>
  <si>
    <t>Pinjaman dari pemegang saham</t>
  </si>
  <si>
    <t>Setoran tambahan modal usaha</t>
  </si>
  <si>
    <t>SIMAK VIDEO INI UNTUK MENGETAHUI BAGAIMANA CARA MENGGUNAKAN PROGRAM EXCEL ?</t>
  </si>
  <si>
    <t>PAKET BUNDLING HARGA LEBIH HEMAT</t>
  </si>
  <si>
    <t>PAKET HEMAT</t>
  </si>
  <si>
    <t>JASA</t>
  </si>
  <si>
    <t>DAGANG</t>
  </si>
  <si>
    <t>MANUFAKTUR</t>
  </si>
  <si>
    <t>STOK BARANG</t>
  </si>
  <si>
    <t>BUKU</t>
  </si>
  <si>
    <t>16 BONUS GRATIS</t>
  </si>
  <si>
    <t>HARGA TOTAL</t>
  </si>
  <si>
    <t>ANDA HEMAT</t>
  </si>
  <si>
    <t>HARGA PAKET</t>
  </si>
  <si>
    <t>Lengkap</t>
  </si>
  <si>
    <t>Standar</t>
  </si>
  <si>
    <t>KAS</t>
  </si>
  <si>
    <t>Paket Nanas</t>
  </si>
  <si>
    <t>585.000</t>
  </si>
  <si>
    <t>385.000</t>
  </si>
  <si>
    <t>1.500.000</t>
  </si>
  <si>
    <t>2.470.000</t>
  </si>
  <si>
    <t>1.600.000</t>
  </si>
  <si>
    <t>870.000</t>
  </si>
  <si>
    <t>Paket Strawberry</t>
  </si>
  <si>
    <t>Paket Jeruk</t>
  </si>
  <si>
    <t>Paket Kiwi</t>
  </si>
  <si>
    <t>2.270.000</t>
  </si>
  <si>
    <t>670.000</t>
  </si>
  <si>
    <t>Paket Jambu</t>
  </si>
  <si>
    <t>Paket Melon</t>
  </si>
  <si>
    <t>Paket Mangga</t>
  </si>
  <si>
    <t>Paket Semangka</t>
  </si>
  <si>
    <t>Paket Apel</t>
  </si>
  <si>
    <t>185.000</t>
  </si>
  <si>
    <t>2.070.000</t>
  </si>
  <si>
    <t>470.000</t>
  </si>
  <si>
    <t>Paket Alpukat</t>
  </si>
  <si>
    <t>Paket Anggur</t>
  </si>
  <si>
    <t>3.255.000</t>
  </si>
  <si>
    <t>1.800.000</t>
  </si>
  <si>
    <t>1.455.000</t>
  </si>
  <si>
    <t>Paket Cherry</t>
  </si>
  <si>
    <t>PEMBELIAN PAKET BUNDLING HARGA HEMAT</t>
  </si>
  <si>
    <t>1. TRANSFER</t>
  </si>
  <si>
    <r>
      <t xml:space="preserve">Contoh No HP : 0812 88899 </t>
    </r>
    <r>
      <rPr>
        <b/>
        <sz val="14"/>
        <rFont val="Calibri"/>
        <family val="2"/>
        <scheme val="minor"/>
      </rPr>
      <t>123</t>
    </r>
  </si>
  <si>
    <t>Jumlah yang di Transfer :</t>
  </si>
  <si>
    <t>Anda Hemat Rp 100.000</t>
  </si>
  <si>
    <t>NOMOR REKENING PEMBAYARAN</t>
  </si>
  <si>
    <t>BCA : 066 2941 652</t>
  </si>
  <si>
    <t>MANDIRI : 900 00 20 222 627</t>
  </si>
  <si>
    <t>BNI : 042 7132 273</t>
  </si>
  <si>
    <t>ATAS NAMA   : RITA YUNIARTI KHADIJAH</t>
  </si>
  <si>
    <t>2. KONFIRMASI</t>
  </si>
  <si>
    <t>Kirim Konfirmasi Pembayaran Anda dan alamat email Anda melalui :</t>
  </si>
  <si>
    <t>WA :    0852 1355 6300</t>
  </si>
  <si>
    <t>3. KIRIM</t>
  </si>
  <si>
    <t>Setelah konfirmasi pembayaran kami terima,</t>
  </si>
  <si>
    <t>Program Excel akan segera dikirim via email pada hari yang sama.</t>
  </si>
  <si>
    <t>https://www.programexcel.id/</t>
  </si>
  <si>
    <t>PROGRAM AKUNTANSI MANUFAKTUR VERSI STANDAR</t>
  </si>
  <si>
    <t>PROGRAM AKUNTANSI VERSI STANDAR + STOK BARANG LENGKAP</t>
  </si>
  <si>
    <t>1.870.000</t>
  </si>
  <si>
    <t>270.000</t>
  </si>
  <si>
    <t>2.655.000</t>
  </si>
  <si>
    <t>855.000</t>
  </si>
  <si>
    <t>HARGA NORMAL</t>
  </si>
  <si>
    <t>Rp 1.170.000</t>
  </si>
  <si>
    <t>Rp 770.000</t>
  </si>
  <si>
    <t>Rp 370.000</t>
  </si>
  <si>
    <t>HARGA PROMO 50%</t>
  </si>
  <si>
    <t>Rp 185.000</t>
  </si>
  <si>
    <t>16 BONUS SEHARGA Rp. 1.500.000</t>
  </si>
  <si>
    <t>GRATIS</t>
  </si>
  <si>
    <t>Rp. 185.000</t>
  </si>
  <si>
    <t>TOTAL HARGA = Rp. 385.000 + 3 Digit Terakhir No HP</t>
  </si>
  <si>
    <t>Rp 385.000 + Rp 123 = Rp 385.123</t>
  </si>
  <si>
    <t>TOTAL HARGA = Rp. 670.000 + 3 Digit Terakhir No HP</t>
  </si>
  <si>
    <t>Rp 670.000 + Rp 123 = Rp 670.123</t>
  </si>
  <si>
    <t>SILAHKAN DI BACA DAN DI MENGERTI DAHULU..</t>
  </si>
  <si>
    <r>
      <t xml:space="preserve">1. Pertama kali.. Silahkan </t>
    </r>
    <r>
      <rPr>
        <b/>
        <sz val="14"/>
        <rFont val="Candara"/>
        <family val="2"/>
      </rPr>
      <t>Klik</t>
    </r>
    <r>
      <rPr>
        <sz val="14"/>
        <rFont val="Candara"/>
        <family val="2"/>
      </rPr>
      <t xml:space="preserve"> </t>
    </r>
    <r>
      <rPr>
        <b/>
        <sz val="14"/>
        <rFont val="Candara"/>
        <family val="2"/>
      </rPr>
      <t>enable editing</t>
    </r>
    <r>
      <rPr>
        <sz val="14"/>
        <rFont val="Candara"/>
        <family val="2"/>
      </rPr>
      <t xml:space="preserve"> pada bagian atas berwarna kuning agar program excel ini bisa diedit.</t>
    </r>
  </si>
  <si>
    <r>
      <t xml:space="preserve">2. Mau Edit dan gonti-ganti angkanya? </t>
    </r>
    <r>
      <rPr>
        <b/>
        <sz val="14"/>
        <rFont val="Candara"/>
        <family val="2"/>
      </rPr>
      <t>Bagian yg bisa diedit adalah kolom yg berwarna putih.</t>
    </r>
    <r>
      <rPr>
        <sz val="14"/>
        <rFont val="Candara"/>
        <family val="2"/>
      </rPr>
      <t xml:space="preserve"> Kolom yang berwarna </t>
    </r>
    <r>
      <rPr>
        <b/>
        <sz val="14"/>
        <rFont val="Candara"/>
        <family val="2"/>
      </rPr>
      <t>kebiruan tidak bisa diedit</t>
    </r>
    <r>
      <rPr>
        <sz val="14"/>
        <rFont val="Candara"/>
        <family val="2"/>
      </rPr>
      <t xml:space="preserve"> karena merupakan rumus yang angkanya akan muncul otomatis.</t>
    </r>
  </si>
  <si>
    <r>
      <t xml:space="preserve">3. Binggung cara mulainya? Silahkan simak </t>
    </r>
    <r>
      <rPr>
        <b/>
        <sz val="14"/>
        <rFont val="Candara"/>
        <family val="2"/>
      </rPr>
      <t>video tutorial</t>
    </r>
    <r>
      <rPr>
        <sz val="14"/>
        <rFont val="Candara"/>
        <family val="2"/>
      </rPr>
      <t xml:space="preserve"> penggunaannya yang ada di bagian bawah tabel ini.</t>
    </r>
  </si>
  <si>
    <t>DAFTAR AGEN</t>
  </si>
  <si>
    <t>DAFTAR RETAILER</t>
  </si>
  <si>
    <t>LAPORAN KARTU STOK OTOMATIS</t>
  </si>
  <si>
    <t>LAPORAN SISA STOK OTOMATIS</t>
  </si>
  <si>
    <t>LAPORAN PEMBELIAN PRODUK</t>
  </si>
  <si>
    <t>LAPORAN PENJUALAN PRODUK</t>
  </si>
  <si>
    <t>LAPORAN PENJUALAN AGEN</t>
  </si>
  <si>
    <t>LAPORAN PENJUALAN PRODUK PER AGEN</t>
  </si>
  <si>
    <t>LAPORAN PENJUALAN AGEN PER PRODUK</t>
  </si>
  <si>
    <t>LAPORAN PENJUALAN RESELLER</t>
  </si>
  <si>
    <t>LAPORAN PENJUALAN RETAILER</t>
  </si>
  <si>
    <t>LAPORAN PENJUALAN PRODUK PER RETAILER</t>
  </si>
  <si>
    <t>16 BONUS GRATIS SEHARGA 1.5 JUTA</t>
  </si>
  <si>
    <t>SEMUA BARIS BISA DITAMBAHKAN PADA PROGRAM EXCEL FULL VERSION SEUMUR HIDUP</t>
  </si>
  <si>
    <t>INVOICE DAN SURAT JALAN OTOMATIS</t>
  </si>
  <si>
    <t>SHEET INI TIDAK ADA PADA PROGRAM LISENSI BERBAYAR SEUMUR HIDUP</t>
  </si>
  <si>
    <t>CARA PEMBELIAN LISENSI SEUMUR HIDUP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</si>
</sst>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21]dd\ mmm\ yy"/>
    <numFmt numFmtId="168" formatCode="[$-21]mmmm\ yyyy"/>
    <numFmt numFmtId="169" formatCode="[$-21]dd\ mmmm\ yyyy"/>
    <numFmt numFmtId="170" formatCode="[$-421]dd\ mmmm\ yyyy;@"/>
    <numFmt numFmtId="171" formatCode="_-* #,##0.00_-;\-* #,##0.00_-;_-* &quot;-&quot;??_-;_-@"/>
    <numFmt numFmtId="172" formatCode="_-* #,##0_-;\-* #,##0_-;_-* &quot;-&quot;??_-;_-@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3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4" tint="0.7999816888943144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name val="Cambria"/>
      <family val="1"/>
      <scheme val="major"/>
    </font>
    <font>
      <b/>
      <sz val="20"/>
      <color theme="3"/>
      <name val="Cambria"/>
      <family val="1"/>
      <scheme val="major"/>
    </font>
    <font>
      <u/>
      <sz val="11"/>
      <color theme="1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8"/>
      <color rgb="FFFF0000"/>
      <name val="Calibri"/>
      <family val="2"/>
      <scheme val="minor"/>
    </font>
    <font>
      <b/>
      <sz val="14"/>
      <color rgb="FFFFFF00"/>
      <name val="Cambria"/>
      <family val="1"/>
      <scheme val="major"/>
    </font>
    <font>
      <b/>
      <sz val="12"/>
      <color theme="3"/>
      <name val="Cambria"/>
      <family val="1"/>
      <scheme val="major"/>
    </font>
    <font>
      <b/>
      <sz val="13"/>
      <color rgb="FFFFFF00"/>
      <name val="Cambria"/>
      <family val="1"/>
      <scheme val="major"/>
    </font>
    <font>
      <sz val="13"/>
      <color theme="1"/>
      <name val="Calibri"/>
      <family val="2"/>
      <charset val="1"/>
      <scheme val="minor"/>
    </font>
    <font>
      <b/>
      <sz val="13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u/>
      <sz val="11"/>
      <name val="Calibri"/>
      <family val="2"/>
      <scheme val="minor"/>
    </font>
    <font>
      <b/>
      <sz val="14"/>
      <color rgb="FFFFFF00"/>
      <name val="Cambria"/>
      <family val="1"/>
    </font>
    <font>
      <b/>
      <sz val="12"/>
      <color theme="1"/>
      <name val="Cambria"/>
      <family val="1"/>
      <scheme val="major"/>
    </font>
    <font>
      <sz val="13"/>
      <color rgb="FFFF0000"/>
      <name val="Cambria"/>
      <family val="1"/>
      <scheme val="major"/>
    </font>
    <font>
      <b/>
      <sz val="14"/>
      <color theme="3"/>
      <name val="Calibri"/>
      <family val="2"/>
      <scheme val="minor"/>
    </font>
    <font>
      <b/>
      <sz val="13"/>
      <color theme="6" tint="-0.499984740745262"/>
      <name val="Cambria"/>
      <family val="1"/>
      <scheme val="major"/>
    </font>
    <font>
      <b/>
      <sz val="14"/>
      <color theme="6" tint="-0.499984740745262"/>
      <name val="Calibri"/>
      <family val="2"/>
      <scheme val="minor"/>
    </font>
    <font>
      <b/>
      <sz val="11"/>
      <name val="Cambria"/>
      <family val="1"/>
      <scheme val="major"/>
    </font>
    <font>
      <b/>
      <sz val="11"/>
      <name val="Calibri"/>
      <family val="2"/>
    </font>
    <font>
      <b/>
      <sz val="20"/>
      <color rgb="FFFF0000"/>
      <name val="Webdings"/>
      <family val="1"/>
      <charset val="2"/>
    </font>
    <font>
      <b/>
      <sz val="8"/>
      <color rgb="FFC00000"/>
      <name val="Calibri"/>
      <family val="2"/>
      <scheme val="minor"/>
    </font>
    <font>
      <sz val="26"/>
      <color theme="1"/>
      <name val="Cambria"/>
      <family val="1"/>
      <scheme val="major"/>
    </font>
    <font>
      <b/>
      <sz val="13"/>
      <color rgb="FFFFFF00"/>
      <name val="Cambria"/>
      <family val="1"/>
    </font>
    <font>
      <sz val="13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sz val="14"/>
      <color rgb="FFFFFF00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5"/>
      <name val="Calibri"/>
      <family val="2"/>
      <scheme val="minor"/>
    </font>
    <font>
      <b/>
      <sz val="8"/>
      <color rgb="FFC00000"/>
      <name val="Book Antiqua"/>
      <family val="1"/>
    </font>
    <font>
      <sz val="14"/>
      <color theme="1"/>
      <name val="Calibri"/>
      <family val="2"/>
    </font>
    <font>
      <sz val="13"/>
      <color rgb="FFC00000"/>
      <name val="Calibri"/>
      <family val="2"/>
      <scheme val="minor"/>
    </font>
    <font>
      <sz val="13"/>
      <color theme="3"/>
      <name val="Calibri"/>
      <family val="2"/>
      <scheme val="minor"/>
    </font>
    <font>
      <b/>
      <sz val="11"/>
      <color rgb="FFC00000"/>
      <name val="Cambria"/>
      <family val="1"/>
      <scheme val="major"/>
    </font>
    <font>
      <sz val="11"/>
      <color rgb="FFC00000"/>
      <name val="Calibri"/>
      <family val="2"/>
      <scheme val="minor"/>
    </font>
    <font>
      <b/>
      <strike/>
      <sz val="14"/>
      <color rgb="FFC00000"/>
      <name val="Cambria"/>
      <family val="1"/>
      <scheme val="major"/>
    </font>
    <font>
      <sz val="13"/>
      <color rgb="FFC00000"/>
      <name val="Cambria"/>
      <family val="1"/>
      <scheme val="major"/>
    </font>
    <font>
      <b/>
      <u/>
      <sz val="18"/>
      <color rgb="FFC00000"/>
      <name val="Cambria"/>
      <family val="1"/>
      <scheme val="major"/>
    </font>
    <font>
      <sz val="14"/>
      <name val="Candara"/>
      <family val="2"/>
    </font>
    <font>
      <b/>
      <sz val="14"/>
      <name val="Candara"/>
      <family val="2"/>
    </font>
    <font>
      <sz val="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theme="0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EC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0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0"/>
      </top>
      <bottom style="thin">
        <color theme="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/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0"/>
      </right>
      <top/>
      <bottom style="thin">
        <color theme="4"/>
      </bottom>
      <diagonal/>
    </border>
    <border>
      <left style="thin">
        <color theme="0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double">
        <color theme="4"/>
      </top>
      <bottom style="thin">
        <color theme="4"/>
      </bottom>
      <diagonal/>
    </border>
    <border>
      <left/>
      <right/>
      <top style="double">
        <color theme="4"/>
      </top>
      <bottom style="thin">
        <color theme="4"/>
      </bottom>
      <diagonal/>
    </border>
    <border>
      <left/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0"/>
      </right>
      <top style="double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double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double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0"/>
      </bottom>
      <diagonal/>
    </border>
    <border>
      <left/>
      <right style="thin">
        <color theme="4"/>
      </right>
      <top style="thin">
        <color theme="1"/>
      </top>
      <bottom/>
      <diagonal/>
    </border>
    <border>
      <left/>
      <right style="thin">
        <color theme="4"/>
      </right>
      <top style="thin">
        <color theme="1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409">
    <xf numFmtId="0" fontId="0" fillId="0" borderId="0" xfId="0"/>
    <xf numFmtId="0" fontId="0" fillId="3" borderId="0" xfId="0" applyFill="1" applyProtection="1">
      <protection locked="0"/>
    </xf>
    <xf numFmtId="166" fontId="0" fillId="0" borderId="1" xfId="1" applyNumberFormat="1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3" borderId="0" xfId="0" applyFont="1" applyFill="1" applyProtection="1">
      <protection locked="0"/>
    </xf>
    <xf numFmtId="165" fontId="0" fillId="0" borderId="1" xfId="1" applyFont="1" applyBorder="1" applyAlignment="1" applyProtection="1">
      <alignment horizontal="left"/>
      <protection locked="0"/>
    </xf>
    <xf numFmtId="166" fontId="0" fillId="0" borderId="5" xfId="1" applyNumberFormat="1" applyFont="1" applyBorder="1" applyProtection="1">
      <protection locked="0"/>
    </xf>
    <xf numFmtId="165" fontId="0" fillId="0" borderId="1" xfId="1" applyFont="1" applyBorder="1" applyProtection="1">
      <protection locked="0"/>
    </xf>
    <xf numFmtId="166" fontId="0" fillId="0" borderId="1" xfId="1" applyNumberFormat="1" applyFont="1" applyBorder="1" applyAlignment="1" applyProtection="1">
      <alignment horizontal="center"/>
      <protection locked="0"/>
    </xf>
    <xf numFmtId="166" fontId="0" fillId="0" borderId="1" xfId="1" applyNumberFormat="1" applyFont="1" applyFill="1" applyBorder="1" applyProtection="1">
      <protection locked="0"/>
    </xf>
    <xf numFmtId="0" fontId="0" fillId="0" borderId="1" xfId="1" quotePrefix="1" applyNumberFormat="1" applyFont="1" applyBorder="1" applyAlignment="1" applyProtection="1">
      <alignment horizontal="center"/>
      <protection locked="0"/>
    </xf>
    <xf numFmtId="0" fontId="0" fillId="0" borderId="1" xfId="0" quotePrefix="1" applyBorder="1" applyAlignment="1" applyProtection="1">
      <alignment horizontal="center"/>
      <protection locked="0"/>
    </xf>
    <xf numFmtId="166" fontId="0" fillId="0" borderId="1" xfId="1" quotePrefix="1" applyNumberFormat="1" applyFont="1" applyBorder="1" applyProtection="1">
      <protection locked="0"/>
    </xf>
    <xf numFmtId="0" fontId="17" fillId="0" borderId="3" xfId="1" applyNumberFormat="1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0" fillId="3" borderId="0" xfId="0" applyFont="1" applyFill="1" applyProtection="1">
      <protection locked="0" hidden="1"/>
    </xf>
    <xf numFmtId="165" fontId="10" fillId="3" borderId="0" xfId="1" applyFont="1" applyFill="1" applyAlignment="1" applyProtection="1">
      <alignment horizontal="right" vertical="center"/>
      <protection locked="0"/>
    </xf>
    <xf numFmtId="0" fontId="10" fillId="3" borderId="0" xfId="1" applyNumberFormat="1" applyFont="1" applyFill="1" applyAlignment="1" applyProtection="1">
      <alignment horizontal="left" vertical="center"/>
      <protection locked="0"/>
    </xf>
    <xf numFmtId="167" fontId="10" fillId="3" borderId="0" xfId="0" applyNumberFormat="1" applyFont="1" applyFill="1" applyProtection="1">
      <protection locked="0" hidden="1"/>
    </xf>
    <xf numFmtId="0" fontId="11" fillId="3" borderId="0" xfId="0" applyFont="1" applyFill="1" applyProtection="1">
      <protection locked="0" hidden="1"/>
    </xf>
    <xf numFmtId="0" fontId="0" fillId="3" borderId="0" xfId="0" applyFill="1" applyProtection="1">
      <protection locked="0" hidden="1"/>
    </xf>
    <xf numFmtId="165" fontId="0" fillId="0" borderId="1" xfId="1" applyFont="1" applyFill="1" applyBorder="1" applyProtection="1">
      <protection locked="0"/>
    </xf>
    <xf numFmtId="165" fontId="0" fillId="0" borderId="5" xfId="1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/>
      <protection locked="0"/>
    </xf>
    <xf numFmtId="0" fontId="8" fillId="4" borderId="33" xfId="0" applyFont="1" applyFill="1" applyBorder="1" applyAlignment="1" applyProtection="1">
      <alignment horizontal="center" vertical="center"/>
      <protection locked="0"/>
    </xf>
    <xf numFmtId="0" fontId="8" fillId="4" borderId="13" xfId="0" applyFont="1" applyFill="1" applyBorder="1" applyAlignment="1" applyProtection="1">
      <alignment horizontal="center" vertical="center"/>
      <protection locked="0"/>
    </xf>
    <xf numFmtId="164" fontId="8" fillId="4" borderId="13" xfId="2" applyFont="1" applyFill="1" applyBorder="1" applyAlignment="1" applyProtection="1">
      <alignment vertical="center"/>
      <protection locked="0"/>
    </xf>
    <xf numFmtId="0" fontId="0" fillId="3" borderId="0" xfId="0" applyFill="1"/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165" fontId="0" fillId="4" borderId="1" xfId="1" quotePrefix="1" applyFont="1" applyFill="1" applyBorder="1" applyProtection="1">
      <protection hidden="1"/>
    </xf>
    <xf numFmtId="165" fontId="0" fillId="4" borderId="1" xfId="1" quotePrefix="1" applyFont="1" applyFill="1" applyBorder="1" applyAlignment="1" applyProtection="1">
      <alignment horizontal="left"/>
      <protection hidden="1"/>
    </xf>
    <xf numFmtId="166" fontId="5" fillId="2" borderId="2" xfId="1" quotePrefix="1" applyNumberFormat="1" applyFont="1" applyFill="1" applyBorder="1" applyAlignment="1" applyProtection="1">
      <alignment vertical="center"/>
      <protection hidden="1"/>
    </xf>
    <xf numFmtId="0" fontId="13" fillId="2" borderId="2" xfId="1" quotePrefix="1" applyNumberFormat="1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6" fontId="0" fillId="4" borderId="1" xfId="1" applyNumberFormat="1" applyFont="1" applyFill="1" applyBorder="1" applyProtection="1">
      <protection hidden="1"/>
    </xf>
    <xf numFmtId="166" fontId="0" fillId="4" borderId="1" xfId="1" quotePrefix="1" applyNumberFormat="1" applyFont="1" applyFill="1" applyBorder="1" applyProtection="1">
      <protection hidden="1"/>
    </xf>
    <xf numFmtId="167" fontId="0" fillId="4" borderId="1" xfId="0" quotePrefix="1" applyNumberFormat="1" applyFill="1" applyBorder="1" applyAlignment="1" applyProtection="1">
      <alignment horizontal="center"/>
      <protection hidden="1"/>
    </xf>
    <xf numFmtId="0" fontId="0" fillId="4" borderId="1" xfId="0" quotePrefix="1" applyFill="1" applyBorder="1" applyAlignment="1" applyProtection="1">
      <alignment horizontal="center"/>
      <protection hidden="1"/>
    </xf>
    <xf numFmtId="166" fontId="0" fillId="4" borderId="1" xfId="1" quotePrefix="1" applyNumberFormat="1" applyFont="1" applyFill="1" applyBorder="1" applyAlignment="1" applyProtection="1">
      <alignment horizontal="center"/>
      <protection hidden="1"/>
    </xf>
    <xf numFmtId="165" fontId="0" fillId="4" borderId="1" xfId="1" applyFont="1" applyFill="1" applyBorder="1" applyProtection="1">
      <protection hidden="1"/>
    </xf>
    <xf numFmtId="164" fontId="0" fillId="0" borderId="14" xfId="2" quotePrefix="1" applyFont="1" applyBorder="1" applyProtection="1">
      <protection hidden="1"/>
    </xf>
    <xf numFmtId="0" fontId="3" fillId="3" borderId="0" xfId="0" applyFont="1" applyFill="1" applyProtection="1">
      <protection hidden="1"/>
    </xf>
    <xf numFmtId="168" fontId="2" fillId="3" borderId="0" xfId="0" quotePrefix="1" applyNumberFormat="1" applyFont="1" applyFill="1" applyAlignment="1" applyProtection="1">
      <alignment vertical="top"/>
      <protection hidden="1"/>
    </xf>
    <xf numFmtId="0" fontId="8" fillId="4" borderId="5" xfId="0" quotePrefix="1" applyFont="1" applyFill="1" applyBorder="1" applyAlignment="1" applyProtection="1">
      <alignment horizontal="center"/>
      <protection hidden="1"/>
    </xf>
    <xf numFmtId="164" fontId="8" fillId="4" borderId="5" xfId="2" quotePrefix="1" applyFont="1" applyFill="1" applyBorder="1" applyProtection="1">
      <protection hidden="1"/>
    </xf>
    <xf numFmtId="0" fontId="8" fillId="4" borderId="5" xfId="2" quotePrefix="1" applyNumberFormat="1" applyFont="1" applyFill="1" applyBorder="1" applyAlignment="1" applyProtection="1">
      <alignment horizontal="center"/>
      <protection hidden="1"/>
    </xf>
    <xf numFmtId="0" fontId="8" fillId="4" borderId="6" xfId="0" quotePrefix="1" applyFont="1" applyFill="1" applyBorder="1" applyAlignment="1" applyProtection="1">
      <alignment horizontal="center"/>
      <protection hidden="1"/>
    </xf>
    <xf numFmtId="164" fontId="8" fillId="4" borderId="6" xfId="2" quotePrefix="1" applyFont="1" applyFill="1" applyBorder="1" applyProtection="1">
      <protection hidden="1"/>
    </xf>
    <xf numFmtId="0" fontId="8" fillId="4" borderId="6" xfId="2" quotePrefix="1" applyNumberFormat="1" applyFont="1" applyFill="1" applyBorder="1" applyAlignment="1" applyProtection="1">
      <alignment horizontal="center"/>
      <protection hidden="1"/>
    </xf>
    <xf numFmtId="0" fontId="5" fillId="2" borderId="52" xfId="1" applyNumberFormat="1" applyFont="1" applyFill="1" applyBorder="1" applyAlignment="1" applyProtection="1">
      <alignment vertical="center"/>
      <protection hidden="1"/>
    </xf>
    <xf numFmtId="166" fontId="5" fillId="2" borderId="52" xfId="1" applyNumberFormat="1" applyFont="1" applyFill="1" applyBorder="1" applyAlignment="1" applyProtection="1">
      <alignment vertical="center"/>
      <protection hidden="1"/>
    </xf>
    <xf numFmtId="166" fontId="5" fillId="2" borderId="53" xfId="1" applyNumberFormat="1" applyFont="1" applyFill="1" applyBorder="1" applyAlignment="1" applyProtection="1">
      <alignment vertical="center"/>
      <protection hidden="1"/>
    </xf>
    <xf numFmtId="0" fontId="5" fillId="2" borderId="2" xfId="1" applyNumberFormat="1" applyFont="1" applyFill="1" applyBorder="1" applyProtection="1">
      <protection hidden="1"/>
    </xf>
    <xf numFmtId="166" fontId="5" fillId="2" borderId="2" xfId="1" applyNumberFormat="1" applyFont="1" applyFill="1" applyBorder="1" applyProtection="1">
      <protection hidden="1"/>
    </xf>
    <xf numFmtId="164" fontId="5" fillId="2" borderId="2" xfId="2" quotePrefix="1" applyFont="1" applyFill="1" applyBorder="1" applyAlignment="1" applyProtection="1">
      <alignment vertical="center"/>
      <protection hidden="1"/>
    </xf>
    <xf numFmtId="164" fontId="5" fillId="2" borderId="55" xfId="2" quotePrefix="1" applyFont="1" applyFill="1" applyBorder="1" applyAlignment="1" applyProtection="1">
      <alignment vertical="center"/>
      <protection hidden="1"/>
    </xf>
    <xf numFmtId="0" fontId="5" fillId="2" borderId="11" xfId="1" applyNumberFormat="1" applyFont="1" applyFill="1" applyBorder="1" applyAlignment="1" applyProtection="1">
      <alignment horizontal="center" vertical="center"/>
      <protection hidden="1"/>
    </xf>
    <xf numFmtId="166" fontId="5" fillId="2" borderId="11" xfId="1" applyNumberFormat="1" applyFont="1" applyFill="1" applyBorder="1" applyProtection="1">
      <protection hidden="1"/>
    </xf>
    <xf numFmtId="164" fontId="5" fillId="2" borderId="11" xfId="2" quotePrefix="1" applyFont="1" applyFill="1" applyBorder="1" applyAlignment="1" applyProtection="1">
      <alignment vertical="center"/>
      <protection hidden="1"/>
    </xf>
    <xf numFmtId="164" fontId="5" fillId="2" borderId="28" xfId="2" quotePrefix="1" applyFont="1" applyFill="1" applyBorder="1" applyAlignment="1" applyProtection="1">
      <alignment vertical="center"/>
      <protection hidden="1"/>
    </xf>
    <xf numFmtId="164" fontId="8" fillId="4" borderId="21" xfId="2" quotePrefix="1" applyFont="1" applyFill="1" applyBorder="1" applyAlignment="1" applyProtection="1">
      <alignment vertical="center"/>
      <protection hidden="1"/>
    </xf>
    <xf numFmtId="166" fontId="8" fillId="4" borderId="21" xfId="1" applyNumberFormat="1" applyFont="1" applyFill="1" applyBorder="1" applyAlignment="1" applyProtection="1">
      <alignment vertical="center"/>
      <protection hidden="1"/>
    </xf>
    <xf numFmtId="164" fontId="8" fillId="4" borderId="0" xfId="2" quotePrefix="1" applyFont="1" applyFill="1" applyBorder="1" applyAlignment="1" applyProtection="1">
      <alignment vertical="center"/>
      <protection hidden="1"/>
    </xf>
    <xf numFmtId="166" fontId="8" fillId="4" borderId="0" xfId="1" applyNumberFormat="1" applyFont="1" applyFill="1" applyBorder="1" applyAlignment="1" applyProtection="1">
      <alignment vertical="center"/>
      <protection hidden="1"/>
    </xf>
    <xf numFmtId="0" fontId="8" fillId="4" borderId="0" xfId="0" applyFont="1" applyFill="1" applyAlignment="1" applyProtection="1">
      <alignment vertical="center"/>
      <protection hidden="1"/>
    </xf>
    <xf numFmtId="166" fontId="8" fillId="4" borderId="12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center" vertical="center"/>
    </xf>
    <xf numFmtId="164" fontId="0" fillId="4" borderId="21" xfId="2" applyFont="1" applyFill="1" applyBorder="1" applyAlignment="1" applyProtection="1">
      <alignment vertical="center"/>
      <protection hidden="1"/>
    </xf>
    <xf numFmtId="164" fontId="0" fillId="4" borderId="22" xfId="2" quotePrefix="1" applyFont="1" applyFill="1" applyBorder="1" applyAlignment="1" applyProtection="1">
      <alignment vertical="center"/>
      <protection hidden="1"/>
    </xf>
    <xf numFmtId="0" fontId="1" fillId="4" borderId="0" xfId="2" quotePrefix="1" applyNumberFormat="1" applyFont="1" applyFill="1" applyBorder="1" applyAlignment="1" applyProtection="1">
      <alignment vertical="center"/>
      <protection hidden="1"/>
    </xf>
    <xf numFmtId="0" fontId="0" fillId="4" borderId="0" xfId="2" quotePrefix="1" applyNumberFormat="1" applyFont="1" applyFill="1" applyBorder="1" applyAlignment="1" applyProtection="1">
      <alignment vertical="center"/>
      <protection hidden="1"/>
    </xf>
    <xf numFmtId="164" fontId="0" fillId="4" borderId="0" xfId="2" applyFont="1" applyFill="1" applyBorder="1" applyAlignment="1" applyProtection="1">
      <alignment vertical="center"/>
      <protection hidden="1"/>
    </xf>
    <xf numFmtId="164" fontId="0" fillId="4" borderId="12" xfId="2" quotePrefix="1" applyFont="1" applyFill="1" applyBorder="1" applyAlignment="1" applyProtection="1">
      <alignment vertical="center"/>
      <protection hidden="1"/>
    </xf>
    <xf numFmtId="164" fontId="0" fillId="4" borderId="0" xfId="2" quotePrefix="1" applyFont="1" applyFill="1" applyBorder="1" applyAlignment="1" applyProtection="1">
      <alignment vertical="center"/>
      <protection hidden="1"/>
    </xf>
    <xf numFmtId="164" fontId="0" fillId="4" borderId="12" xfId="2" applyFont="1" applyFill="1" applyBorder="1" applyAlignment="1" applyProtection="1">
      <alignment vertical="center"/>
      <protection hidden="1"/>
    </xf>
    <xf numFmtId="164" fontId="0" fillId="4" borderId="29" xfId="2" quotePrefix="1" applyFont="1" applyFill="1" applyBorder="1" applyAlignment="1" applyProtection="1">
      <alignment vertical="center"/>
      <protection hidden="1"/>
    </xf>
    <xf numFmtId="164" fontId="2" fillId="4" borderId="31" xfId="2" applyFont="1" applyFill="1" applyBorder="1" applyAlignment="1" applyProtection="1">
      <alignment vertical="center"/>
      <protection hidden="1"/>
    </xf>
    <xf numFmtId="164" fontId="0" fillId="4" borderId="38" xfId="2" applyFont="1" applyFill="1" applyBorder="1" applyAlignment="1" applyProtection="1">
      <alignment vertical="center"/>
      <protection hidden="1"/>
    </xf>
    <xf numFmtId="164" fontId="0" fillId="4" borderId="56" xfId="2" quotePrefix="1" applyFont="1" applyFill="1" applyBorder="1" applyAlignment="1" applyProtection="1">
      <alignment vertical="center"/>
      <protection hidden="1"/>
    </xf>
    <xf numFmtId="164" fontId="2" fillId="4" borderId="57" xfId="2" quotePrefix="1" applyFont="1" applyFill="1" applyBorder="1" applyAlignment="1" applyProtection="1">
      <alignment vertical="center"/>
      <protection hidden="1"/>
    </xf>
    <xf numFmtId="164" fontId="2" fillId="4" borderId="37" xfId="2" quotePrefix="1" applyFont="1" applyFill="1" applyBorder="1" applyAlignment="1" applyProtection="1">
      <alignment vertical="center"/>
    </xf>
    <xf numFmtId="164" fontId="2" fillId="4" borderId="5" xfId="2" quotePrefix="1" applyFont="1" applyFill="1" applyBorder="1" applyAlignment="1" applyProtection="1">
      <alignment vertical="center"/>
    </xf>
    <xf numFmtId="0" fontId="0" fillId="3" borderId="33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164" fontId="0" fillId="3" borderId="29" xfId="2" applyFont="1" applyFill="1" applyBorder="1" applyAlignment="1" applyProtection="1">
      <alignment vertical="center"/>
      <protection locked="0"/>
    </xf>
    <xf numFmtId="164" fontId="0" fillId="3" borderId="12" xfId="2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166" fontId="0" fillId="4" borderId="12" xfId="1" applyNumberFormat="1" applyFont="1" applyFill="1" applyBorder="1" applyAlignment="1" applyProtection="1">
      <alignment vertical="center"/>
      <protection hidden="1"/>
    </xf>
    <xf numFmtId="166" fontId="21" fillId="2" borderId="0" xfId="1" applyNumberFormat="1" applyFont="1" applyFill="1" applyBorder="1" applyAlignment="1" applyProtection="1">
      <alignment vertical="center"/>
      <protection hidden="1"/>
    </xf>
    <xf numFmtId="166" fontId="21" fillId="2" borderId="12" xfId="1" applyNumberFormat="1" applyFont="1" applyFill="1" applyBorder="1" applyAlignment="1" applyProtection="1">
      <alignment vertical="center"/>
      <protection hidden="1"/>
    </xf>
    <xf numFmtId="164" fontId="21" fillId="2" borderId="0" xfId="2" applyFont="1" applyFill="1" applyBorder="1" applyAlignment="1" applyProtection="1">
      <alignment vertical="center"/>
    </xf>
    <xf numFmtId="166" fontId="21" fillId="2" borderId="0" xfId="1" quotePrefix="1" applyNumberFormat="1" applyFont="1" applyFill="1" applyBorder="1" applyAlignment="1" applyProtection="1">
      <alignment vertical="center"/>
      <protection hidden="1"/>
    </xf>
    <xf numFmtId="166" fontId="21" fillId="2" borderId="12" xfId="1" quotePrefix="1" applyNumberFormat="1" applyFont="1" applyFill="1" applyBorder="1" applyAlignment="1" applyProtection="1">
      <alignment vertical="center"/>
      <protection hidden="1"/>
    </xf>
    <xf numFmtId="0" fontId="21" fillId="2" borderId="0" xfId="0" applyFont="1" applyFill="1" applyAlignment="1" applyProtection="1">
      <alignment vertical="center"/>
      <protection hidden="1"/>
    </xf>
    <xf numFmtId="164" fontId="21" fillId="2" borderId="12" xfId="2" quotePrefix="1" applyFont="1" applyFill="1" applyBorder="1" applyAlignment="1" applyProtection="1">
      <alignment vertical="center"/>
      <protection hidden="1"/>
    </xf>
    <xf numFmtId="166" fontId="21" fillId="2" borderId="0" xfId="0" applyNumberFormat="1" applyFont="1" applyFill="1" applyAlignment="1" applyProtection="1">
      <alignment vertical="center"/>
      <protection hidden="1"/>
    </xf>
    <xf numFmtId="0" fontId="6" fillId="2" borderId="31" xfId="0" applyFont="1" applyFill="1" applyBorder="1" applyAlignment="1" applyProtection="1">
      <alignment vertical="center"/>
      <protection hidden="1"/>
    </xf>
    <xf numFmtId="164" fontId="6" fillId="2" borderId="32" xfId="2" quotePrefix="1" applyFont="1" applyFill="1" applyBorder="1" applyAlignment="1" applyProtection="1">
      <alignment vertical="center"/>
      <protection hidden="1"/>
    </xf>
    <xf numFmtId="0" fontId="21" fillId="2" borderId="21" xfId="0" applyFont="1" applyFill="1" applyBorder="1" applyAlignment="1" applyProtection="1">
      <alignment vertical="center"/>
      <protection hidden="1"/>
    </xf>
    <xf numFmtId="166" fontId="21" fillId="2" borderId="31" xfId="1" quotePrefix="1" applyNumberFormat="1" applyFont="1" applyFill="1" applyBorder="1" applyAlignment="1" applyProtection="1">
      <alignment vertical="center"/>
      <protection hidden="1"/>
    </xf>
    <xf numFmtId="166" fontId="21" fillId="2" borderId="32" xfId="1" quotePrefix="1" applyNumberFormat="1" applyFont="1" applyFill="1" applyBorder="1" applyAlignment="1" applyProtection="1">
      <alignment vertical="center"/>
      <protection hidden="1"/>
    </xf>
    <xf numFmtId="9" fontId="7" fillId="4" borderId="12" xfId="3" applyFont="1" applyFill="1" applyBorder="1" applyAlignment="1" applyProtection="1">
      <alignment horizontal="center" vertical="center"/>
      <protection hidden="1"/>
    </xf>
    <xf numFmtId="9" fontId="7" fillId="4" borderId="22" xfId="3" applyFont="1" applyFill="1" applyBorder="1" applyAlignment="1" applyProtection="1">
      <alignment horizontal="center" vertical="center"/>
      <protection hidden="1"/>
    </xf>
    <xf numFmtId="9" fontId="21" fillId="2" borderId="12" xfId="3" applyFont="1" applyFill="1" applyBorder="1" applyAlignment="1" applyProtection="1">
      <alignment horizontal="center" vertical="center"/>
      <protection hidden="1"/>
    </xf>
    <xf numFmtId="0" fontId="21" fillId="2" borderId="31" xfId="0" applyFont="1" applyFill="1" applyBorder="1" applyAlignment="1" applyProtection="1">
      <alignment vertical="center"/>
      <protection hidden="1"/>
    </xf>
    <xf numFmtId="166" fontId="21" fillId="2" borderId="31" xfId="1" applyNumberFormat="1" applyFont="1" applyFill="1" applyBorder="1" applyAlignment="1" applyProtection="1">
      <alignment vertical="center"/>
      <protection hidden="1"/>
    </xf>
    <xf numFmtId="9" fontId="21" fillId="2" borderId="32" xfId="3" applyFont="1" applyFill="1" applyBorder="1" applyAlignment="1" applyProtection="1">
      <alignment horizontal="center" vertical="center"/>
      <protection hidden="1"/>
    </xf>
    <xf numFmtId="164" fontId="21" fillId="2" borderId="21" xfId="2" quotePrefix="1" applyFont="1" applyFill="1" applyBorder="1" applyAlignment="1" applyProtection="1">
      <alignment vertical="center"/>
      <protection hidden="1"/>
    </xf>
    <xf numFmtId="166" fontId="21" fillId="2" borderId="21" xfId="1" quotePrefix="1" applyNumberFormat="1" applyFont="1" applyFill="1" applyBorder="1" applyAlignment="1" applyProtection="1">
      <alignment vertical="center"/>
      <protection hidden="1"/>
    </xf>
    <xf numFmtId="164" fontId="21" fillId="2" borderId="13" xfId="2" quotePrefix="1" applyFont="1" applyFill="1" applyBorder="1" applyAlignment="1" applyProtection="1">
      <alignment vertical="center"/>
    </xf>
    <xf numFmtId="0" fontId="0" fillId="5" borderId="0" xfId="0" applyFill="1"/>
    <xf numFmtId="166" fontId="5" fillId="2" borderId="47" xfId="1" quotePrefix="1" applyNumberFormat="1" applyFont="1" applyFill="1" applyBorder="1" applyAlignment="1" applyProtection="1">
      <alignment horizontal="center" vertical="center"/>
      <protection hidden="1"/>
    </xf>
    <xf numFmtId="166" fontId="5" fillId="2" borderId="48" xfId="1" quotePrefix="1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 wrapText="1"/>
      <protection hidden="1"/>
    </xf>
    <xf numFmtId="0" fontId="5" fillId="2" borderId="39" xfId="0" applyFont="1" applyFill="1" applyBorder="1" applyAlignment="1" applyProtection="1">
      <alignment horizontal="center" vertical="center"/>
      <protection locked="0"/>
    </xf>
    <xf numFmtId="0" fontId="5" fillId="2" borderId="40" xfId="0" applyFont="1" applyFill="1" applyBorder="1" applyAlignment="1" applyProtection="1">
      <alignment horizontal="center" vertical="center"/>
      <protection locked="0"/>
    </xf>
    <xf numFmtId="0" fontId="5" fillId="2" borderId="41" xfId="0" applyFont="1" applyFill="1" applyBorder="1" applyAlignment="1" applyProtection="1">
      <alignment horizontal="center" vertical="center"/>
      <protection locked="0"/>
    </xf>
    <xf numFmtId="0" fontId="5" fillId="2" borderId="42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43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164" fontId="2" fillId="4" borderId="3" xfId="2" quotePrefix="1" applyFont="1" applyFill="1" applyBorder="1" applyAlignment="1" applyProtection="1">
      <alignment vertical="center"/>
    </xf>
    <xf numFmtId="164" fontId="1" fillId="4" borderId="37" xfId="2" quotePrefix="1" applyFont="1" applyFill="1" applyBorder="1" applyAlignment="1" applyProtection="1">
      <alignment vertical="center"/>
    </xf>
    <xf numFmtId="164" fontId="22" fillId="4" borderId="37" xfId="2" quotePrefix="1" applyFont="1" applyFill="1" applyBorder="1" applyAlignment="1" applyProtection="1">
      <alignment vertical="center"/>
    </xf>
    <xf numFmtId="164" fontId="0" fillId="4" borderId="37" xfId="2" quotePrefix="1" applyFont="1" applyFill="1" applyBorder="1" applyAlignment="1" applyProtection="1">
      <alignment vertical="center"/>
    </xf>
    <xf numFmtId="0" fontId="18" fillId="2" borderId="19" xfId="0" applyFont="1" applyFill="1" applyBorder="1" applyAlignment="1" applyProtection="1">
      <alignment horizontal="center" vertical="center"/>
      <protection locked="0"/>
    </xf>
    <xf numFmtId="0" fontId="0" fillId="4" borderId="21" xfId="2" quotePrefix="1" applyNumberFormat="1" applyFont="1" applyFill="1" applyBorder="1" applyAlignment="1" applyProtection="1">
      <alignment vertical="center"/>
      <protection locked="0"/>
    </xf>
    <xf numFmtId="0" fontId="0" fillId="4" borderId="0" xfId="2" quotePrefix="1" applyNumberFormat="1" applyFont="1" applyFill="1" applyBorder="1" applyAlignment="1" applyProtection="1">
      <alignment vertical="center"/>
      <protection locked="0"/>
    </xf>
    <xf numFmtId="0" fontId="2" fillId="4" borderId="31" xfId="2" quotePrefix="1" applyNumberFormat="1" applyFont="1" applyFill="1" applyBorder="1" applyAlignment="1" applyProtection="1">
      <alignment vertical="center"/>
      <protection locked="0"/>
    </xf>
    <xf numFmtId="0" fontId="5" fillId="2" borderId="39" xfId="0" applyFont="1" applyFill="1" applyBorder="1" applyAlignment="1" applyProtection="1">
      <alignment horizontal="center" vertical="center" wrapText="1"/>
      <protection locked="0"/>
    </xf>
    <xf numFmtId="0" fontId="5" fillId="2" borderId="40" xfId="0" applyFont="1" applyFill="1" applyBorder="1" applyAlignment="1" applyProtection="1">
      <alignment horizontal="center" vertical="center" wrapText="1"/>
      <protection locked="0"/>
    </xf>
    <xf numFmtId="0" fontId="5" fillId="2" borderId="42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0" fontId="18" fillId="2" borderId="9" xfId="0" applyFont="1" applyFill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164" fontId="21" fillId="2" borderId="13" xfId="2" applyFont="1" applyFill="1" applyBorder="1" applyAlignment="1" applyProtection="1">
      <alignment vertical="center"/>
      <protection locked="0"/>
    </xf>
    <xf numFmtId="164" fontId="21" fillId="2" borderId="0" xfId="2" applyFont="1" applyFill="1" applyBorder="1" applyAlignment="1" applyProtection="1">
      <alignment vertical="center"/>
      <protection locked="0"/>
    </xf>
    <xf numFmtId="164" fontId="21" fillId="2" borderId="13" xfId="2" quotePrefix="1" applyFont="1" applyFill="1" applyBorder="1" applyAlignment="1" applyProtection="1">
      <alignment vertical="center"/>
      <protection locked="0"/>
    </xf>
    <xf numFmtId="164" fontId="21" fillId="2" borderId="0" xfId="2" quotePrefix="1" applyFont="1" applyFill="1" applyBorder="1" applyAlignment="1" applyProtection="1">
      <alignment vertical="center"/>
      <protection locked="0"/>
    </xf>
    <xf numFmtId="164" fontId="21" fillId="2" borderId="30" xfId="2" applyFont="1" applyFill="1" applyBorder="1" applyAlignment="1" applyProtection="1">
      <alignment vertical="center"/>
      <protection locked="0"/>
    </xf>
    <xf numFmtId="164" fontId="21" fillId="2" borderId="31" xfId="2" applyFont="1" applyFill="1" applyBorder="1" applyAlignment="1" applyProtection="1">
      <alignment vertical="center"/>
      <protection locked="0"/>
    </xf>
    <xf numFmtId="0" fontId="18" fillId="2" borderId="23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18" fillId="2" borderId="24" xfId="0" applyFont="1" applyFill="1" applyBorder="1" applyAlignment="1" applyProtection="1">
      <alignment vertical="center"/>
      <protection locked="0"/>
    </xf>
    <xf numFmtId="164" fontId="6" fillId="2" borderId="30" xfId="2" applyFont="1" applyFill="1" applyBorder="1" applyAlignment="1" applyProtection="1">
      <alignment vertical="center"/>
      <protection locked="0"/>
    </xf>
    <xf numFmtId="164" fontId="6" fillId="2" borderId="31" xfId="2" applyFont="1" applyFill="1" applyBorder="1" applyAlignment="1" applyProtection="1">
      <alignment vertical="center"/>
      <protection locked="0"/>
    </xf>
    <xf numFmtId="167" fontId="0" fillId="0" borderId="1" xfId="0" quotePrefix="1" applyNumberFormat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166" fontId="0" fillId="3" borderId="0" xfId="0" applyNumberFormat="1" applyFill="1"/>
    <xf numFmtId="0" fontId="0" fillId="3" borderId="0" xfId="0" applyFill="1" applyAlignment="1">
      <alignment horizontal="center"/>
    </xf>
    <xf numFmtId="0" fontId="14" fillId="3" borderId="0" xfId="0" applyFont="1" applyFill="1"/>
    <xf numFmtId="0" fontId="23" fillId="3" borderId="0" xfId="0" applyFont="1" applyFill="1"/>
    <xf numFmtId="0" fontId="23" fillId="0" borderId="0" xfId="0" applyFont="1"/>
    <xf numFmtId="0" fontId="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/>
    </xf>
    <xf numFmtId="168" fontId="2" fillId="0" borderId="0" xfId="0" applyNumberFormat="1" applyFont="1" applyAlignment="1" applyProtection="1">
      <alignment horizontal="center" vertical="center"/>
      <protection hidden="1"/>
    </xf>
    <xf numFmtId="164" fontId="0" fillId="3" borderId="0" xfId="2" applyFont="1" applyFill="1" applyBorder="1" applyProtection="1"/>
    <xf numFmtId="0" fontId="0" fillId="3" borderId="0" xfId="0" applyFill="1" applyAlignment="1" applyProtection="1">
      <alignment vertical="center"/>
      <protection hidden="1"/>
    </xf>
    <xf numFmtId="164" fontId="0" fillId="3" borderId="0" xfId="2" quotePrefix="1" applyFont="1" applyFill="1" applyBorder="1" applyProtection="1"/>
    <xf numFmtId="164" fontId="0" fillId="0" borderId="0" xfId="2" quotePrefix="1" applyFont="1" applyFill="1" applyBorder="1" applyProtection="1"/>
    <xf numFmtId="164" fontId="0" fillId="0" borderId="0" xfId="2" applyFont="1" applyFill="1" applyBorder="1" applyProtection="1"/>
    <xf numFmtId="0" fontId="0" fillId="3" borderId="0" xfId="0" applyFill="1" applyAlignment="1">
      <alignment horizontal="left"/>
    </xf>
    <xf numFmtId="0" fontId="0" fillId="0" borderId="0" xfId="0" applyAlignment="1">
      <alignment horizontal="center"/>
    </xf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 applyAlignment="1">
      <alignment vertical="top"/>
    </xf>
    <xf numFmtId="164" fontId="0" fillId="3" borderId="0" xfId="0" applyNumberFormat="1" applyFill="1"/>
    <xf numFmtId="0" fontId="20" fillId="0" borderId="1" xfId="0" applyFont="1" applyBorder="1" applyAlignment="1" applyProtection="1">
      <alignment horizontal="center" vertical="center"/>
      <protection locked="0"/>
    </xf>
    <xf numFmtId="164" fontId="0" fillId="0" borderId="58" xfId="2" quotePrefix="1" applyFont="1" applyBorder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4" fontId="6" fillId="0" borderId="0" xfId="2" quotePrefix="1" applyFont="1" applyBorder="1" applyProtection="1">
      <protection hidden="1"/>
    </xf>
    <xf numFmtId="0" fontId="24" fillId="3" borderId="0" xfId="0" applyFont="1" applyFill="1" applyAlignment="1" applyProtection="1">
      <alignment vertical="center"/>
      <protection hidden="1"/>
    </xf>
    <xf numFmtId="0" fontId="24" fillId="3" borderId="59" xfId="0" applyFont="1" applyFill="1" applyBorder="1" applyAlignment="1" applyProtection="1">
      <alignment horizontal="center" vertical="center"/>
      <protection hidden="1"/>
    </xf>
    <xf numFmtId="0" fontId="24" fillId="3" borderId="59" xfId="0" quotePrefix="1" applyFont="1" applyFill="1" applyBorder="1" applyAlignment="1" applyProtection="1">
      <alignment horizontal="center"/>
      <protection hidden="1"/>
    </xf>
    <xf numFmtId="167" fontId="24" fillId="3" borderId="59" xfId="0" applyNumberFormat="1" applyFont="1" applyFill="1" applyBorder="1" applyAlignment="1" applyProtection="1">
      <alignment horizontal="center"/>
      <protection hidden="1"/>
    </xf>
    <xf numFmtId="0" fontId="24" fillId="3" borderId="59" xfId="0" applyFont="1" applyFill="1" applyBorder="1" applyAlignment="1" applyProtection="1">
      <alignment horizontal="center"/>
      <protection hidden="1"/>
    </xf>
    <xf numFmtId="167" fontId="24" fillId="3" borderId="59" xfId="0" quotePrefix="1" applyNumberFormat="1" applyFont="1" applyFill="1" applyBorder="1" applyAlignment="1" applyProtection="1">
      <alignment horizontal="center"/>
      <protection hidden="1"/>
    </xf>
    <xf numFmtId="0" fontId="6" fillId="4" borderId="3" xfId="0" applyFont="1" applyFill="1" applyBorder="1"/>
    <xf numFmtId="0" fontId="6" fillId="4" borderId="37" xfId="0" applyFont="1" applyFill="1" applyBorder="1"/>
    <xf numFmtId="0" fontId="6" fillId="4" borderId="5" xfId="0" applyFont="1" applyFill="1" applyBorder="1"/>
    <xf numFmtId="0" fontId="3" fillId="3" borderId="0" xfId="0" quotePrefix="1" applyFont="1" applyFill="1" applyProtection="1">
      <protection hidden="1"/>
    </xf>
    <xf numFmtId="170" fontId="27" fillId="6" borderId="14" xfId="0" quotePrefix="1" applyNumberFormat="1" applyFont="1" applyFill="1" applyBorder="1" applyAlignment="1" applyProtection="1">
      <alignment horizontal="center" vertical="center"/>
      <protection hidden="1"/>
    </xf>
    <xf numFmtId="0" fontId="25" fillId="9" borderId="60" xfId="0" applyFont="1" applyFill="1" applyBorder="1"/>
    <xf numFmtId="0" fontId="25" fillId="9" borderId="61" xfId="0" applyFont="1" applyFill="1" applyBorder="1" applyAlignment="1">
      <alignment horizontal="center" vertical="center"/>
    </xf>
    <xf numFmtId="0" fontId="25" fillId="9" borderId="62" xfId="0" applyFont="1" applyFill="1" applyBorder="1"/>
    <xf numFmtId="0" fontId="28" fillId="9" borderId="64" xfId="0" applyFont="1" applyFill="1" applyBorder="1" applyAlignment="1" applyProtection="1">
      <alignment horizontal="left" vertical="center"/>
      <protection hidden="1"/>
    </xf>
    <xf numFmtId="0" fontId="26" fillId="9" borderId="63" xfId="0" applyFont="1" applyFill="1" applyBorder="1" applyAlignment="1" applyProtection="1">
      <alignment horizontal="left" vertical="center"/>
      <protection hidden="1"/>
    </xf>
    <xf numFmtId="0" fontId="0" fillId="7" borderId="0" xfId="0" applyFill="1" applyAlignment="1">
      <alignment vertical="center"/>
    </xf>
    <xf numFmtId="0" fontId="0" fillId="7" borderId="0" xfId="0" applyFill="1"/>
    <xf numFmtId="0" fontId="34" fillId="7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6" fillId="7" borderId="0" xfId="0" applyFont="1" applyFill="1"/>
    <xf numFmtId="0" fontId="37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64" fontId="7" fillId="0" borderId="14" xfId="2" applyFont="1" applyBorder="1" applyAlignment="1">
      <alignment vertical="center"/>
    </xf>
    <xf numFmtId="164" fontId="7" fillId="7" borderId="0" xfId="2" applyFont="1" applyFill="1" applyAlignment="1">
      <alignment horizontal="center" vertical="center"/>
    </xf>
    <xf numFmtId="164" fontId="38" fillId="6" borderId="14" xfId="2" applyFont="1" applyFill="1" applyBorder="1" applyAlignment="1">
      <alignment horizontal="center" vertical="center"/>
    </xf>
    <xf numFmtId="0" fontId="39" fillId="7" borderId="0" xfId="0" applyFont="1" applyFill="1"/>
    <xf numFmtId="164" fontId="7" fillId="6" borderId="14" xfId="2" applyFont="1" applyFill="1" applyBorder="1" applyAlignment="1">
      <alignment horizontal="center" vertical="center"/>
    </xf>
    <xf numFmtId="0" fontId="35" fillId="8" borderId="69" xfId="0" applyFont="1" applyFill="1" applyBorder="1" applyAlignment="1">
      <alignment horizontal="center" vertical="center"/>
    </xf>
    <xf numFmtId="164" fontId="35" fillId="8" borderId="69" xfId="2" applyFont="1" applyFill="1" applyBorder="1" applyAlignment="1" applyProtection="1">
      <alignment horizontal="center" vertical="center"/>
    </xf>
    <xf numFmtId="0" fontId="22" fillId="7" borderId="0" xfId="0" applyFont="1" applyFill="1" applyAlignment="1">
      <alignment vertical="center"/>
    </xf>
    <xf numFmtId="0" fontId="43" fillId="7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44" fillId="7" borderId="0" xfId="0" applyFont="1" applyFill="1" applyAlignment="1">
      <alignment vertical="center"/>
    </xf>
    <xf numFmtId="0" fontId="45" fillId="7" borderId="0" xfId="0" applyFont="1" applyFill="1" applyAlignment="1">
      <alignment horizontal="center" vertical="center"/>
    </xf>
    <xf numFmtId="0" fontId="44" fillId="0" borderId="0" xfId="0" applyFont="1" applyAlignment="1">
      <alignment vertical="center"/>
    </xf>
    <xf numFmtId="0" fontId="46" fillId="7" borderId="0" xfId="0" applyFont="1" applyFill="1" applyAlignment="1">
      <alignment vertical="center"/>
    </xf>
    <xf numFmtId="0" fontId="46" fillId="0" borderId="0" xfId="0" applyFont="1" applyAlignment="1">
      <alignment vertical="center"/>
    </xf>
    <xf numFmtId="164" fontId="7" fillId="7" borderId="0" xfId="2" applyFont="1" applyFill="1" applyBorder="1" applyAlignment="1" applyProtection="1">
      <alignment horizontal="center" vertical="center"/>
    </xf>
    <xf numFmtId="0" fontId="35" fillId="8" borderId="14" xfId="0" applyFont="1" applyFill="1" applyBorder="1" applyAlignment="1">
      <alignment horizontal="center" vertical="center"/>
    </xf>
    <xf numFmtId="164" fontId="33" fillId="8" borderId="14" xfId="2" applyFont="1" applyFill="1" applyBorder="1" applyAlignment="1" applyProtection="1">
      <alignment horizontal="center" vertical="center"/>
    </xf>
    <xf numFmtId="0" fontId="40" fillId="0" borderId="73" xfId="4" applyFont="1" applyFill="1" applyBorder="1" applyAlignment="1">
      <alignment vertical="center"/>
    </xf>
    <xf numFmtId="0" fontId="40" fillId="0" borderId="74" xfId="4" applyFont="1" applyFill="1" applyBorder="1" applyAlignment="1">
      <alignment vertical="center"/>
    </xf>
    <xf numFmtId="0" fontId="40" fillId="0" borderId="75" xfId="4" applyFont="1" applyFill="1" applyBorder="1" applyAlignment="1">
      <alignment vertical="center"/>
    </xf>
    <xf numFmtId="164" fontId="37" fillId="10" borderId="14" xfId="2" applyFont="1" applyFill="1" applyBorder="1" applyAlignment="1" applyProtection="1">
      <alignment horizontal="center" vertical="center"/>
    </xf>
    <xf numFmtId="164" fontId="48" fillId="6" borderId="14" xfId="2" applyFont="1" applyFill="1" applyBorder="1" applyAlignment="1" applyProtection="1">
      <alignment horizontal="center" vertical="center"/>
    </xf>
    <xf numFmtId="164" fontId="49" fillId="6" borderId="14" xfId="2" applyFont="1" applyFill="1" applyBorder="1" applyAlignment="1">
      <alignment horizontal="center" vertical="center"/>
    </xf>
    <xf numFmtId="164" fontId="35" fillId="8" borderId="14" xfId="2" applyFont="1" applyFill="1" applyBorder="1" applyAlignment="1" applyProtection="1">
      <alignment horizontal="center" vertical="center"/>
    </xf>
    <xf numFmtId="164" fontId="0" fillId="9" borderId="67" xfId="2" applyFont="1" applyFill="1" applyBorder="1" applyAlignment="1" applyProtection="1">
      <alignment horizontal="center" vertical="center"/>
    </xf>
    <xf numFmtId="164" fontId="0" fillId="9" borderId="68" xfId="2" applyFont="1" applyFill="1" applyBorder="1" applyAlignment="1" applyProtection="1">
      <alignment vertical="center"/>
    </xf>
    <xf numFmtId="164" fontId="7" fillId="9" borderId="61" xfId="2" applyFont="1" applyFill="1" applyBorder="1" applyAlignment="1" applyProtection="1">
      <alignment horizontal="center" vertical="center" wrapText="1"/>
    </xf>
    <xf numFmtId="0" fontId="32" fillId="7" borderId="0" xfId="0" applyFont="1" applyFill="1" applyAlignment="1">
      <alignment vertical="center"/>
    </xf>
    <xf numFmtId="0" fontId="32" fillId="7" borderId="0" xfId="0" applyFont="1" applyFill="1" applyAlignment="1">
      <alignment vertical="top"/>
    </xf>
    <xf numFmtId="0" fontId="52" fillId="11" borderId="84" xfId="0" applyFont="1" applyFill="1" applyBorder="1" applyAlignment="1">
      <alignment horizontal="center"/>
    </xf>
    <xf numFmtId="164" fontId="35" fillId="11" borderId="89" xfId="2" applyFont="1" applyFill="1" applyBorder="1" applyAlignment="1" applyProtection="1">
      <alignment horizontal="center" vertical="center"/>
    </xf>
    <xf numFmtId="0" fontId="35" fillId="11" borderId="89" xfId="0" applyFont="1" applyFill="1" applyBorder="1" applyAlignment="1">
      <alignment horizontal="center" vertical="center"/>
    </xf>
    <xf numFmtId="164" fontId="7" fillId="0" borderId="14" xfId="2" applyFont="1" applyFill="1" applyBorder="1" applyAlignment="1" applyProtection="1">
      <alignment vertical="center"/>
    </xf>
    <xf numFmtId="164" fontId="7" fillId="0" borderId="58" xfId="2" applyFont="1" applyBorder="1" applyAlignment="1">
      <alignment vertical="center"/>
    </xf>
    <xf numFmtId="164" fontId="48" fillId="6" borderId="58" xfId="2" applyFont="1" applyFill="1" applyBorder="1" applyAlignment="1" applyProtection="1">
      <alignment horizontal="center" vertical="center"/>
    </xf>
    <xf numFmtId="171" fontId="53" fillId="0" borderId="94" xfId="0" applyNumberFormat="1" applyFont="1" applyBorder="1" applyAlignment="1">
      <alignment horizontal="center" vertical="center"/>
    </xf>
    <xf numFmtId="0" fontId="53" fillId="0" borderId="94" xfId="0" applyFont="1" applyBorder="1" applyAlignment="1">
      <alignment horizontal="center" vertical="center"/>
    </xf>
    <xf numFmtId="172" fontId="53" fillId="0" borderId="94" xfId="0" quotePrefix="1" applyNumberFormat="1" applyFont="1" applyBorder="1" applyAlignment="1">
      <alignment horizontal="center" vertical="center"/>
    </xf>
    <xf numFmtId="0" fontId="53" fillId="0" borderId="94" xfId="0" quotePrefix="1" applyFont="1" applyBorder="1" applyAlignment="1">
      <alignment horizontal="center" vertical="center"/>
    </xf>
    <xf numFmtId="0" fontId="17" fillId="0" borderId="94" xfId="0" quotePrefix="1" applyFont="1" applyBorder="1" applyAlignment="1">
      <alignment horizontal="center" vertical="center"/>
    </xf>
    <xf numFmtId="171" fontId="53" fillId="10" borderId="94" xfId="0" applyNumberFormat="1" applyFont="1" applyFill="1" applyBorder="1" applyAlignment="1">
      <alignment horizontal="center" vertical="center"/>
    </xf>
    <xf numFmtId="0" fontId="53" fillId="10" borderId="94" xfId="0" applyFont="1" applyFill="1" applyBorder="1" applyAlignment="1">
      <alignment horizontal="center" vertical="center"/>
    </xf>
    <xf numFmtId="172" fontId="53" fillId="10" borderId="94" xfId="0" quotePrefix="1" applyNumberFormat="1" applyFont="1" applyFill="1" applyBorder="1" applyAlignment="1">
      <alignment horizontal="center" vertical="center"/>
    </xf>
    <xf numFmtId="0" fontId="53" fillId="10" borderId="94" xfId="0" quotePrefix="1" applyFont="1" applyFill="1" applyBorder="1" applyAlignment="1">
      <alignment horizontal="center" vertical="center"/>
    </xf>
    <xf numFmtId="0" fontId="17" fillId="10" borderId="94" xfId="0" quotePrefix="1" applyFont="1" applyFill="1" applyBorder="1" applyAlignment="1">
      <alignment horizontal="center" vertical="center"/>
    </xf>
    <xf numFmtId="171" fontId="53" fillId="10" borderId="95" xfId="0" applyNumberFormat="1" applyFont="1" applyFill="1" applyBorder="1" applyAlignment="1">
      <alignment horizontal="center" vertical="center"/>
    </xf>
    <xf numFmtId="0" fontId="53" fillId="10" borderId="95" xfId="0" applyFont="1" applyFill="1" applyBorder="1" applyAlignment="1">
      <alignment horizontal="center" vertical="center"/>
    </xf>
    <xf numFmtId="172" fontId="53" fillId="10" borderId="95" xfId="0" quotePrefix="1" applyNumberFormat="1" applyFont="1" applyFill="1" applyBorder="1" applyAlignment="1">
      <alignment horizontal="center" vertical="center"/>
    </xf>
    <xf numFmtId="0" fontId="53" fillId="10" borderId="95" xfId="0" quotePrefix="1" applyFont="1" applyFill="1" applyBorder="1" applyAlignment="1">
      <alignment horizontal="center" vertical="center"/>
    </xf>
    <xf numFmtId="0" fontId="17" fillId="10" borderId="95" xfId="0" quotePrefix="1" applyFont="1" applyFill="1" applyBorder="1" applyAlignment="1">
      <alignment horizontal="center" vertical="center"/>
    </xf>
    <xf numFmtId="164" fontId="7" fillId="6" borderId="58" xfId="2" applyFont="1" applyFill="1" applyBorder="1" applyAlignment="1">
      <alignment horizontal="center" vertical="center"/>
    </xf>
    <xf numFmtId="164" fontId="33" fillId="11" borderId="89" xfId="2" applyFont="1" applyFill="1" applyBorder="1" applyAlignment="1" applyProtection="1">
      <alignment horizontal="center" vertical="center"/>
    </xf>
    <xf numFmtId="0" fontId="55" fillId="3" borderId="0" xfId="0" applyFont="1" applyFill="1" applyAlignment="1">
      <alignment vertical="center"/>
    </xf>
    <xf numFmtId="0" fontId="56" fillId="3" borderId="0" xfId="0" applyFont="1" applyFill="1" applyAlignment="1">
      <alignment horizontal="center" vertical="center"/>
    </xf>
    <xf numFmtId="0" fontId="56" fillId="3" borderId="0" xfId="0" applyFont="1" applyFill="1" applyAlignment="1">
      <alignment vertical="center"/>
    </xf>
    <xf numFmtId="0" fontId="58" fillId="3" borderId="0" xfId="0" applyFont="1" applyFill="1" applyAlignment="1">
      <alignment horizontal="center" vertical="center"/>
    </xf>
    <xf numFmtId="0" fontId="59" fillId="7" borderId="0" xfId="0" applyFont="1" applyFill="1"/>
    <xf numFmtId="0" fontId="59" fillId="0" borderId="0" xfId="0" applyFont="1"/>
    <xf numFmtId="0" fontId="61" fillId="7" borderId="0" xfId="0" applyFont="1" applyFill="1"/>
    <xf numFmtId="0" fontId="62" fillId="7" borderId="0" xfId="0" applyFont="1" applyFill="1"/>
    <xf numFmtId="0" fontId="62" fillId="0" borderId="0" xfId="0" applyFont="1"/>
    <xf numFmtId="0" fontId="63" fillId="3" borderId="0" xfId="4" applyFont="1" applyFill="1" applyAlignment="1" applyProtection="1">
      <alignment vertical="center"/>
    </xf>
    <xf numFmtId="0" fontId="64" fillId="0" borderId="77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4" fillId="0" borderId="78" xfId="0" applyFont="1" applyBorder="1" applyAlignment="1">
      <alignment horizontal="center" vertical="center"/>
    </xf>
    <xf numFmtId="0" fontId="50" fillId="7" borderId="0" xfId="0" applyFont="1" applyFill="1" applyAlignment="1">
      <alignment horizontal="center" vertical="top"/>
    </xf>
    <xf numFmtId="0" fontId="66" fillId="0" borderId="0" xfId="0" applyFont="1" applyAlignment="1">
      <alignment horizontal="center"/>
    </xf>
    <xf numFmtId="0" fontId="66" fillId="0" borderId="0" xfId="0" applyFont="1"/>
    <xf numFmtId="0" fontId="31" fillId="0" borderId="0" xfId="0" applyFont="1"/>
    <xf numFmtId="0" fontId="67" fillId="0" borderId="94" xfId="0" quotePrefix="1" applyFont="1" applyBorder="1" applyAlignment="1">
      <alignment horizontal="center" vertical="center"/>
    </xf>
    <xf numFmtId="0" fontId="68" fillId="0" borderId="94" xfId="0" quotePrefix="1" applyFont="1" applyBorder="1" applyAlignment="1">
      <alignment horizontal="center" vertical="center"/>
    </xf>
    <xf numFmtId="0" fontId="67" fillId="10" borderId="94" xfId="0" quotePrefix="1" applyFont="1" applyFill="1" applyBorder="1" applyAlignment="1">
      <alignment horizontal="center" vertical="center"/>
    </xf>
    <xf numFmtId="0" fontId="68" fillId="10" borderId="94" xfId="0" quotePrefix="1" applyFont="1" applyFill="1" applyBorder="1" applyAlignment="1">
      <alignment horizontal="center" vertical="center"/>
    </xf>
    <xf numFmtId="0" fontId="67" fillId="10" borderId="95" xfId="0" quotePrefix="1" applyFont="1" applyFill="1" applyBorder="1" applyAlignment="1">
      <alignment horizontal="center" vertical="center"/>
    </xf>
    <xf numFmtId="0" fontId="68" fillId="10" borderId="95" xfId="0" quotePrefix="1" applyFont="1" applyFill="1" applyBorder="1" applyAlignment="1">
      <alignment horizontal="center" vertical="center"/>
    </xf>
    <xf numFmtId="164" fontId="69" fillId="10" borderId="14" xfId="2" applyFont="1" applyFill="1" applyBorder="1" applyAlignment="1" applyProtection="1">
      <alignment vertical="center"/>
    </xf>
    <xf numFmtId="0" fontId="70" fillId="7" borderId="0" xfId="0" applyFont="1" applyFill="1" applyAlignment="1">
      <alignment vertical="center"/>
    </xf>
    <xf numFmtId="164" fontId="71" fillId="10" borderId="14" xfId="2" applyFont="1" applyFill="1" applyBorder="1" applyAlignment="1" applyProtection="1">
      <alignment horizontal="center" vertical="center"/>
    </xf>
    <xf numFmtId="0" fontId="72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vertical="center"/>
    </xf>
    <xf numFmtId="164" fontId="47" fillId="10" borderId="14" xfId="2" applyFont="1" applyFill="1" applyBorder="1" applyAlignment="1" applyProtection="1">
      <alignment vertical="center"/>
    </xf>
    <xf numFmtId="0" fontId="55" fillId="7" borderId="0" xfId="0" applyFont="1" applyFill="1" applyAlignment="1">
      <alignment vertical="center"/>
    </xf>
    <xf numFmtId="0" fontId="73" fillId="3" borderId="96" xfId="0" applyFont="1" applyFill="1" applyBorder="1" applyAlignment="1" applyProtection="1">
      <alignment horizontal="center" vertical="center"/>
      <protection locked="0"/>
    </xf>
    <xf numFmtId="0" fontId="74" fillId="3" borderId="98" xfId="0" applyFont="1" applyFill="1" applyBorder="1" applyAlignment="1" applyProtection="1">
      <alignment vertical="top" wrapText="1"/>
      <protection locked="0"/>
    </xf>
    <xf numFmtId="167" fontId="0" fillId="4" borderId="1" xfId="1" quotePrefix="1" applyNumberFormat="1" applyFont="1" applyFill="1" applyBorder="1" applyAlignment="1" applyProtection="1">
      <alignment horizontal="center"/>
      <protection hidden="1"/>
    </xf>
    <xf numFmtId="0" fontId="0" fillId="4" borderId="1" xfId="1" quotePrefix="1" applyNumberFormat="1" applyFont="1" applyFill="1" applyBorder="1" applyAlignment="1" applyProtection="1">
      <alignment horizontal="center"/>
      <protection hidden="1"/>
    </xf>
    <xf numFmtId="166" fontId="0" fillId="4" borderId="1" xfId="1" quotePrefix="1" applyNumberFormat="1" applyFont="1" applyFill="1" applyBorder="1" applyAlignment="1" applyProtection="1">
      <alignment horizontal="left"/>
      <protection hidden="1"/>
    </xf>
    <xf numFmtId="0" fontId="76" fillId="3" borderId="0" xfId="0" applyFont="1" applyFill="1" applyProtection="1">
      <protection locked="0"/>
    </xf>
    <xf numFmtId="0" fontId="77" fillId="7" borderId="0" xfId="0" applyFont="1" applyFill="1" applyAlignment="1">
      <alignment vertical="top"/>
    </xf>
    <xf numFmtId="0" fontId="74" fillId="3" borderId="97" xfId="0" applyFont="1" applyFill="1" applyBorder="1" applyAlignment="1" applyProtection="1">
      <alignment horizontal="left" vertical="top" wrapText="1"/>
      <protection locked="0"/>
    </xf>
    <xf numFmtId="0" fontId="12" fillId="9" borderId="65" xfId="0" quotePrefix="1" applyFont="1" applyFill="1" applyBorder="1" applyAlignment="1" applyProtection="1">
      <alignment horizontal="center" vertical="top" wrapText="1"/>
      <protection hidden="1"/>
    </xf>
    <xf numFmtId="0" fontId="12" fillId="9" borderId="29" xfId="0" applyFont="1" applyFill="1" applyBorder="1" applyAlignment="1" applyProtection="1">
      <alignment horizontal="center" vertical="top" wrapText="1"/>
      <protection hidden="1"/>
    </xf>
    <xf numFmtId="0" fontId="12" fillId="9" borderId="66" xfId="0" applyFont="1" applyFill="1" applyBorder="1" applyAlignment="1" applyProtection="1">
      <alignment horizontal="center" vertical="top" wrapText="1"/>
      <protection hidden="1"/>
    </xf>
    <xf numFmtId="0" fontId="15" fillId="2" borderId="34" xfId="0" applyFont="1" applyFill="1" applyBorder="1" applyAlignment="1" applyProtection="1">
      <alignment horizontal="center" vertical="center"/>
      <protection locked="0"/>
    </xf>
    <xf numFmtId="0" fontId="15" fillId="2" borderId="35" xfId="0" applyFont="1" applyFill="1" applyBorder="1" applyAlignment="1" applyProtection="1">
      <alignment horizontal="center" vertical="center"/>
      <protection locked="0"/>
    </xf>
    <xf numFmtId="0" fontId="15" fillId="2" borderId="36" xfId="0" applyFont="1" applyFill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12" fillId="9" borderId="63" xfId="0" quotePrefix="1" applyFont="1" applyFill="1" applyBorder="1" applyAlignment="1" applyProtection="1">
      <alignment horizontal="center"/>
      <protection hidden="1"/>
    </xf>
    <xf numFmtId="0" fontId="12" fillId="9" borderId="0" xfId="0" applyFont="1" applyFill="1" applyAlignment="1" applyProtection="1">
      <alignment horizontal="center"/>
      <protection hidden="1"/>
    </xf>
    <xf numFmtId="0" fontId="12" fillId="9" borderId="64" xfId="0" applyFont="1" applyFill="1" applyBorder="1" applyAlignment="1" applyProtection="1">
      <alignment horizontal="center"/>
      <protection hidden="1"/>
    </xf>
    <xf numFmtId="0" fontId="42" fillId="9" borderId="60" xfId="0" applyFont="1" applyFill="1" applyBorder="1" applyAlignment="1">
      <alignment horizontal="center" vertical="center"/>
    </xf>
    <xf numFmtId="0" fontId="42" fillId="9" borderId="38" xfId="0" applyFont="1" applyFill="1" applyBorder="1" applyAlignment="1">
      <alignment horizontal="center" vertical="center"/>
    </xf>
    <xf numFmtId="0" fontId="42" fillId="9" borderId="62" xfId="0" applyFont="1" applyFill="1" applyBorder="1" applyAlignment="1">
      <alignment horizontal="center" vertical="center"/>
    </xf>
    <xf numFmtId="0" fontId="78" fillId="8" borderId="0" xfId="0" applyFont="1" applyFill="1" applyAlignment="1">
      <alignment horizontal="center" vertical="center"/>
    </xf>
    <xf numFmtId="0" fontId="78" fillId="11" borderId="0" xfId="0" applyFont="1" applyFill="1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51" fillId="7" borderId="0" xfId="0" applyFont="1" applyFill="1" applyAlignment="1">
      <alignment horizontal="center" vertical="center"/>
    </xf>
    <xf numFmtId="0" fontId="33" fillId="8" borderId="67" xfId="0" applyFont="1" applyFill="1" applyBorder="1" applyAlignment="1">
      <alignment horizontal="center" vertical="center"/>
    </xf>
    <xf numFmtId="0" fontId="33" fillId="8" borderId="61" xfId="0" applyFont="1" applyFill="1" applyBorder="1" applyAlignment="1">
      <alignment horizontal="center" vertical="center"/>
    </xf>
    <xf numFmtId="0" fontId="33" fillId="8" borderId="68" xfId="0" applyFont="1" applyFill="1" applyBorder="1" applyAlignment="1">
      <alignment horizontal="center" vertical="center"/>
    </xf>
    <xf numFmtId="0" fontId="41" fillId="11" borderId="79" xfId="0" applyFont="1" applyFill="1" applyBorder="1" applyAlignment="1">
      <alignment horizontal="center" vertical="center"/>
    </xf>
    <xf numFmtId="0" fontId="41" fillId="11" borderId="80" xfId="0" applyFont="1" applyFill="1" applyBorder="1" applyAlignment="1">
      <alignment horizontal="center" vertical="center"/>
    </xf>
    <xf numFmtId="0" fontId="41" fillId="11" borderId="81" xfId="0" applyFont="1" applyFill="1" applyBorder="1" applyAlignment="1">
      <alignment horizontal="center" vertical="center"/>
    </xf>
    <xf numFmtId="0" fontId="52" fillId="11" borderId="82" xfId="0" applyFont="1" applyFill="1" applyBorder="1" applyAlignment="1">
      <alignment horizontal="center" vertical="center" wrapText="1"/>
    </xf>
    <xf numFmtId="0" fontId="52" fillId="11" borderId="86" xfId="0" applyFont="1" applyFill="1" applyBorder="1" applyAlignment="1">
      <alignment horizontal="center" vertical="center" wrapText="1"/>
    </xf>
    <xf numFmtId="0" fontId="52" fillId="11" borderId="90" xfId="0" applyFont="1" applyFill="1" applyBorder="1" applyAlignment="1">
      <alignment horizontal="center" vertical="center" wrapText="1"/>
    </xf>
    <xf numFmtId="0" fontId="52" fillId="11" borderId="83" xfId="0" applyFont="1" applyFill="1" applyBorder="1" applyAlignment="1">
      <alignment horizontal="center" vertical="center"/>
    </xf>
    <xf numFmtId="0" fontId="52" fillId="11" borderId="85" xfId="0" applyFont="1" applyFill="1" applyBorder="1" applyAlignment="1">
      <alignment horizontal="center" vertical="center" wrapText="1"/>
    </xf>
    <xf numFmtId="0" fontId="52" fillId="11" borderId="88" xfId="0" applyFont="1" applyFill="1" applyBorder="1" applyAlignment="1">
      <alignment horizontal="center" vertical="center" wrapText="1"/>
    </xf>
    <xf numFmtId="0" fontId="52" fillId="11" borderId="93" xfId="0" applyFont="1" applyFill="1" applyBorder="1" applyAlignment="1">
      <alignment horizontal="center" vertical="center" wrapText="1"/>
    </xf>
    <xf numFmtId="0" fontId="52" fillId="11" borderId="2" xfId="0" applyFont="1" applyFill="1" applyBorder="1" applyAlignment="1">
      <alignment horizontal="center" vertical="center"/>
    </xf>
    <xf numFmtId="0" fontId="52" fillId="11" borderId="91" xfId="0" applyFont="1" applyFill="1" applyBorder="1" applyAlignment="1">
      <alignment horizontal="center" vertical="center"/>
    </xf>
    <xf numFmtId="0" fontId="52" fillId="11" borderId="83" xfId="0" applyFont="1" applyFill="1" applyBorder="1" applyAlignment="1">
      <alignment horizontal="center" vertical="center" wrapText="1"/>
    </xf>
    <xf numFmtId="0" fontId="52" fillId="11" borderId="2" xfId="0" applyFont="1" applyFill="1" applyBorder="1" applyAlignment="1">
      <alignment horizontal="center" vertical="center" wrapText="1"/>
    </xf>
    <xf numFmtId="0" fontId="52" fillId="11" borderId="91" xfId="0" applyFont="1" applyFill="1" applyBorder="1" applyAlignment="1">
      <alignment horizontal="center" vertical="center" wrapText="1"/>
    </xf>
    <xf numFmtId="0" fontId="54" fillId="11" borderId="0" xfId="0" applyFont="1" applyFill="1" applyAlignment="1">
      <alignment horizontal="center" vertical="center"/>
    </xf>
    <xf numFmtId="0" fontId="56" fillId="3" borderId="0" xfId="0" applyFont="1" applyFill="1" applyAlignment="1">
      <alignment horizontal="center" vertical="center"/>
    </xf>
    <xf numFmtId="0" fontId="52" fillId="11" borderId="87" xfId="0" applyFont="1" applyFill="1" applyBorder="1" applyAlignment="1">
      <alignment horizontal="center" vertical="top"/>
    </xf>
    <xf numFmtId="0" fontId="52" fillId="11" borderId="92" xfId="0" applyFont="1" applyFill="1" applyBorder="1" applyAlignment="1">
      <alignment horizontal="center" vertical="top"/>
    </xf>
    <xf numFmtId="0" fontId="55" fillId="3" borderId="0" xfId="0" applyFont="1" applyFill="1" applyAlignment="1">
      <alignment horizontal="center" vertical="center"/>
    </xf>
    <xf numFmtId="0" fontId="57" fillId="3" borderId="0" xfId="0" applyFont="1" applyFill="1" applyAlignment="1">
      <alignment horizontal="center" vertical="center"/>
    </xf>
    <xf numFmtId="0" fontId="60" fillId="3" borderId="0" xfId="0" applyFont="1" applyFill="1" applyAlignment="1">
      <alignment horizontal="center" vertical="center"/>
    </xf>
    <xf numFmtId="0" fontId="56" fillId="3" borderId="0" xfId="0" applyFont="1" applyFill="1" applyAlignment="1">
      <alignment horizontal="center" vertical="center" wrapText="1"/>
    </xf>
    <xf numFmtId="0" fontId="54" fillId="8" borderId="70" xfId="0" applyFont="1" applyFill="1" applyBorder="1" applyAlignment="1">
      <alignment horizontal="center" vertical="center"/>
    </xf>
    <xf numFmtId="0" fontId="54" fillId="8" borderId="71" xfId="0" applyFont="1" applyFill="1" applyBorder="1" applyAlignment="1">
      <alignment horizontal="center" vertical="center"/>
    </xf>
    <xf numFmtId="0" fontId="54" fillId="8" borderId="72" xfId="0" applyFont="1" applyFill="1" applyBorder="1" applyAlignment="1">
      <alignment horizontal="center" vertical="center"/>
    </xf>
    <xf numFmtId="0" fontId="56" fillId="3" borderId="0" xfId="0" quotePrefix="1" applyFont="1" applyFill="1" applyAlignment="1">
      <alignment horizontal="center"/>
    </xf>
    <xf numFmtId="0" fontId="56" fillId="3" borderId="0" xfId="4" quotePrefix="1" applyFont="1" applyFill="1" applyAlignment="1" applyProtection="1">
      <alignment horizontal="center"/>
    </xf>
    <xf numFmtId="0" fontId="56" fillId="0" borderId="77" xfId="4" applyFont="1" applyFill="1" applyBorder="1" applyAlignment="1">
      <alignment horizontal="center" vertical="center"/>
    </xf>
    <xf numFmtId="0" fontId="56" fillId="0" borderId="0" xfId="4" applyFont="1" applyFill="1" applyBorder="1" applyAlignment="1">
      <alignment horizontal="center" vertical="center"/>
    </xf>
    <xf numFmtId="0" fontId="56" fillId="0" borderId="78" xfId="4" applyFont="1" applyFill="1" applyBorder="1" applyAlignment="1">
      <alignment horizontal="center" vertical="center"/>
    </xf>
    <xf numFmtId="0" fontId="61" fillId="0" borderId="77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78" xfId="0" applyFont="1" applyBorder="1" applyAlignment="1">
      <alignment horizontal="center" vertical="center"/>
    </xf>
    <xf numFmtId="0" fontId="65" fillId="7" borderId="76" xfId="0" applyFont="1" applyFill="1" applyBorder="1" applyAlignment="1">
      <alignment horizontal="center" vertical="top"/>
    </xf>
    <xf numFmtId="0" fontId="5" fillId="2" borderId="44" xfId="0" applyFont="1" applyFill="1" applyBorder="1" applyAlignment="1" applyProtection="1">
      <alignment horizontal="center" vertical="center"/>
      <protection locked="0"/>
    </xf>
    <xf numFmtId="0" fontId="5" fillId="2" borderId="45" xfId="0" applyFont="1" applyFill="1" applyBorder="1" applyAlignment="1" applyProtection="1">
      <alignment horizontal="center" vertical="center"/>
      <protection locked="0"/>
    </xf>
    <xf numFmtId="0" fontId="5" fillId="2" borderId="46" xfId="0" applyFont="1" applyFill="1" applyBorder="1" applyAlignment="1" applyProtection="1">
      <alignment horizontal="center" vertical="center"/>
      <protection locked="0"/>
    </xf>
    <xf numFmtId="0" fontId="5" fillId="2" borderId="25" xfId="0" quotePrefix="1" applyFont="1" applyFill="1" applyBorder="1" applyAlignment="1" applyProtection="1">
      <alignment horizontal="center" vertical="center"/>
      <protection hidden="1"/>
    </xf>
    <xf numFmtId="0" fontId="5" fillId="2" borderId="26" xfId="0" applyFont="1" applyFill="1" applyBorder="1" applyAlignment="1" applyProtection="1">
      <alignment horizontal="center" vertical="center"/>
      <protection hidden="1"/>
    </xf>
    <xf numFmtId="0" fontId="3" fillId="3" borderId="0" xfId="0" quotePrefix="1" applyFont="1" applyFill="1" applyAlignment="1" applyProtection="1">
      <alignment horizontal="center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2" fillId="3" borderId="0" xfId="0" quotePrefix="1" applyFont="1" applyFill="1" applyAlignment="1" applyProtection="1">
      <alignment horizontal="center" vertical="top"/>
      <protection hidden="1"/>
    </xf>
    <xf numFmtId="0" fontId="2" fillId="3" borderId="0" xfId="0" applyFont="1" applyFill="1" applyAlignment="1" applyProtection="1">
      <alignment horizontal="center" vertical="top"/>
      <protection hidden="1"/>
    </xf>
    <xf numFmtId="0" fontId="5" fillId="2" borderId="40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/>
      <protection locked="0"/>
    </xf>
    <xf numFmtId="0" fontId="3" fillId="3" borderId="0" xfId="1" quotePrefix="1" applyNumberFormat="1" applyFont="1" applyFill="1" applyAlignment="1" applyProtection="1">
      <alignment horizontal="center"/>
      <protection hidden="1"/>
    </xf>
    <xf numFmtId="0" fontId="4" fillId="3" borderId="0" xfId="1" applyNumberFormat="1" applyFont="1" applyFill="1" applyAlignment="1" applyProtection="1">
      <alignment horizontal="center"/>
      <protection locked="0"/>
    </xf>
    <xf numFmtId="169" fontId="2" fillId="3" borderId="31" xfId="1" quotePrefix="1" applyNumberFormat="1" applyFont="1" applyFill="1" applyBorder="1" applyAlignment="1" applyProtection="1">
      <alignment horizontal="center" vertical="top"/>
      <protection hidden="1"/>
    </xf>
    <xf numFmtId="0" fontId="5" fillId="2" borderId="49" xfId="0" applyFont="1" applyFill="1" applyBorder="1" applyAlignment="1" applyProtection="1">
      <alignment horizontal="center" vertical="center"/>
      <protection locked="0"/>
    </xf>
    <xf numFmtId="0" fontId="5" fillId="2" borderId="50" xfId="0" applyFont="1" applyFill="1" applyBorder="1" applyAlignment="1" applyProtection="1">
      <alignment horizontal="center" vertical="center"/>
      <protection locked="0"/>
    </xf>
    <xf numFmtId="0" fontId="5" fillId="2" borderId="99" xfId="0" applyFont="1" applyFill="1" applyBorder="1" applyAlignment="1" applyProtection="1">
      <alignment horizontal="center" vertical="center"/>
      <protection locked="0"/>
    </xf>
    <xf numFmtId="0" fontId="5" fillId="2" borderId="18" xfId="0" quotePrefix="1" applyFont="1" applyFill="1" applyBorder="1" applyAlignment="1" applyProtection="1">
      <alignment horizontal="center" vertical="center"/>
      <protection hidden="1"/>
    </xf>
    <xf numFmtId="0" fontId="4" fillId="3" borderId="0" xfId="0" quotePrefix="1" applyFont="1" applyFill="1" applyAlignment="1" applyProtection="1">
      <alignment horizontal="center"/>
      <protection locked="0"/>
    </xf>
    <xf numFmtId="168" fontId="2" fillId="3" borderId="0" xfId="0" quotePrefix="1" applyNumberFormat="1" applyFont="1" applyFill="1" applyAlignment="1" applyProtection="1">
      <alignment horizontal="center" vertical="top"/>
      <protection hidden="1"/>
    </xf>
    <xf numFmtId="0" fontId="5" fillId="2" borderId="39" xfId="0" applyFont="1" applyFill="1" applyBorder="1" applyAlignment="1" applyProtection="1">
      <alignment horizontal="center" vertical="center"/>
      <protection locked="0"/>
    </xf>
    <xf numFmtId="0" fontId="5" fillId="2" borderId="42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49" xfId="0" quotePrefix="1" applyFont="1" applyFill="1" applyBorder="1" applyAlignment="1" applyProtection="1">
      <alignment horizontal="center" vertical="center"/>
      <protection hidden="1"/>
    </xf>
    <xf numFmtId="0" fontId="5" fillId="2" borderId="24" xfId="0" applyFont="1" applyFill="1" applyBorder="1" applyAlignment="1" applyProtection="1">
      <alignment horizontal="center" vertical="center"/>
      <protection hidden="1"/>
    </xf>
    <xf numFmtId="165" fontId="13" fillId="2" borderId="7" xfId="1" quotePrefix="1" applyFont="1" applyFill="1" applyBorder="1" applyAlignment="1" applyProtection="1">
      <alignment horizontal="left" vertical="center"/>
      <protection hidden="1"/>
    </xf>
    <xf numFmtId="165" fontId="13" fillId="2" borderId="8" xfId="1" quotePrefix="1" applyFont="1" applyFill="1" applyBorder="1" applyAlignment="1" applyProtection="1">
      <alignment horizontal="left" vertical="center"/>
      <protection hidden="1"/>
    </xf>
    <xf numFmtId="0" fontId="3" fillId="3" borderId="0" xfId="0" quotePrefix="1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/>
      <protection locked="0"/>
    </xf>
    <xf numFmtId="0" fontId="2" fillId="3" borderId="0" xfId="0" quotePrefix="1" applyFont="1" applyFill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18" fillId="2" borderId="19" xfId="0" applyFont="1" applyFill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8" fillId="2" borderId="9" xfId="0" applyFont="1" applyFill="1" applyBorder="1" applyAlignment="1" applyProtection="1">
      <alignment horizontal="center" vertical="center"/>
      <protection locked="0"/>
    </xf>
    <xf numFmtId="164" fontId="5" fillId="2" borderId="54" xfId="2" quotePrefix="1" applyFont="1" applyFill="1" applyBorder="1" applyAlignment="1" applyProtection="1">
      <alignment horizontal="center" vertical="center"/>
      <protection locked="0"/>
    </xf>
    <xf numFmtId="164" fontId="5" fillId="2" borderId="2" xfId="2" quotePrefix="1" applyFont="1" applyFill="1" applyBorder="1" applyAlignment="1" applyProtection="1">
      <alignment horizontal="center" vertical="center"/>
      <protection locked="0"/>
    </xf>
    <xf numFmtId="166" fontId="5" fillId="2" borderId="27" xfId="1" applyNumberFormat="1" applyFont="1" applyFill="1" applyBorder="1" applyAlignment="1" applyProtection="1">
      <alignment horizontal="center" vertical="center"/>
      <protection locked="0"/>
    </xf>
    <xf numFmtId="166" fontId="5" fillId="2" borderId="11" xfId="1" applyNumberFormat="1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166" fontId="5" fillId="2" borderId="51" xfId="1" applyNumberFormat="1" applyFont="1" applyFill="1" applyBorder="1" applyAlignment="1" applyProtection="1">
      <alignment horizontal="center" vertical="center"/>
      <protection locked="0"/>
    </xf>
    <xf numFmtId="166" fontId="5" fillId="2" borderId="52" xfId="1" applyNumberFormat="1" applyFont="1" applyFill="1" applyBorder="1" applyAlignment="1" applyProtection="1">
      <alignment horizontal="center" vertical="center"/>
      <protection locked="0"/>
    </xf>
    <xf numFmtId="168" fontId="2" fillId="3" borderId="31" xfId="0" quotePrefix="1" applyNumberFormat="1" applyFont="1" applyFill="1" applyBorder="1" applyAlignment="1" applyProtection="1">
      <alignment horizontal="center" vertical="top"/>
      <protection hidden="1"/>
    </xf>
    <xf numFmtId="169" fontId="2" fillId="3" borderId="0" xfId="0" quotePrefix="1" applyNumberFormat="1" applyFont="1" applyFill="1" applyAlignment="1" applyProtection="1">
      <alignment horizontal="center" vertical="top"/>
      <protection hidden="1"/>
    </xf>
  </cellXfs>
  <cellStyles count="5">
    <cellStyle name="Comma" xfId="1" builtinId="3"/>
    <cellStyle name="Comma [0]" xfId="2" builtinId="6"/>
    <cellStyle name="Hyperlink" xfId="4" builtinId="8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9682B4"/>
      <color rgb="FFF1F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Jurnal Umum'!I5"/><Relationship Id="rId3" Type="http://schemas.openxmlformats.org/officeDocument/2006/relationships/hyperlink" Target="#HPP!B5"/><Relationship Id="rId7" Type="http://schemas.openxmlformats.org/officeDocument/2006/relationships/hyperlink" Target="#'Laba Rugi'!B5"/><Relationship Id="rId2" Type="http://schemas.openxmlformats.org/officeDocument/2006/relationships/hyperlink" Target="#'Buku Besar'!D5"/><Relationship Id="rId1" Type="http://schemas.openxmlformats.org/officeDocument/2006/relationships/hyperlink" Target="#'Kode Akun'!B5"/><Relationship Id="rId6" Type="http://schemas.openxmlformats.org/officeDocument/2006/relationships/hyperlink" Target="#AJP!B5"/><Relationship Id="rId11" Type="http://schemas.openxmlformats.org/officeDocument/2006/relationships/image" Target="../media/image2.jpeg"/><Relationship Id="rId5" Type="http://schemas.openxmlformats.org/officeDocument/2006/relationships/hyperlink" Target="#Neraca!B5"/><Relationship Id="rId10" Type="http://schemas.openxmlformats.org/officeDocument/2006/relationships/hyperlink" Target="https://www.programexcel.id/tutorial-manufaktur-standar" TargetMode="External"/><Relationship Id="rId4" Type="http://schemas.openxmlformats.org/officeDocument/2006/relationships/hyperlink" Target="#'Neraca Lajur'!B5"/><Relationship Id="rId9" Type="http://schemas.openxmlformats.org/officeDocument/2006/relationships/hyperlink" Target="#ProgramExcel.id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0</xdr:row>
      <xdr:rowOff>57151</xdr:rowOff>
    </xdr:from>
    <xdr:to>
      <xdr:col>1</xdr:col>
      <xdr:colOff>1885950</xdr:colOff>
      <xdr:row>6</xdr:row>
      <xdr:rowOff>48109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57151"/>
          <a:ext cx="2124074" cy="1133958"/>
        </a:xfrm>
        <a:prstGeom prst="rect">
          <a:avLst/>
        </a:prstGeom>
      </xdr:spPr>
    </xdr:pic>
    <xdr:clientData/>
  </xdr:twoCellAnchor>
  <xdr:twoCellAnchor>
    <xdr:from>
      <xdr:col>1</xdr:col>
      <xdr:colOff>28577</xdr:colOff>
      <xdr:row>56</xdr:row>
      <xdr:rowOff>209550</xdr:rowOff>
    </xdr:from>
    <xdr:to>
      <xdr:col>1</xdr:col>
      <xdr:colOff>466725</xdr:colOff>
      <xdr:row>58</xdr:row>
      <xdr:rowOff>180975</xdr:rowOff>
    </xdr:to>
    <xdr:sp macro="" textlink="">
      <xdr:nvSpPr>
        <xdr:cNvPr id="16" name="8-Point Sta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81077" y="19421475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0</xdr:col>
      <xdr:colOff>1885950</xdr:colOff>
      <xdr:row>53</xdr:row>
      <xdr:rowOff>200026</xdr:rowOff>
    </xdr:from>
    <xdr:to>
      <xdr:col>1</xdr:col>
      <xdr:colOff>1905000</xdr:colOff>
      <xdr:row>55</xdr:row>
      <xdr:rowOff>209550</xdr:rowOff>
    </xdr:to>
    <xdr:sp macro="" textlink="">
      <xdr:nvSpPr>
        <xdr:cNvPr id="17" name="Chevron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52500" y="18697576"/>
          <a:ext cx="1905000" cy="485774"/>
        </a:xfrm>
        <a:prstGeom prst="chevron">
          <a:avLst/>
        </a:prstGeom>
        <a:solidFill>
          <a:schemeClr val="accent4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1</xdr:col>
      <xdr:colOff>1876423</xdr:colOff>
      <xdr:row>53</xdr:row>
      <xdr:rowOff>190501</xdr:rowOff>
    </xdr:from>
    <xdr:to>
      <xdr:col>3</xdr:col>
      <xdr:colOff>555271</xdr:colOff>
      <xdr:row>55</xdr:row>
      <xdr:rowOff>200025</xdr:rowOff>
    </xdr:to>
    <xdr:sp macro="" textlink="">
      <xdr:nvSpPr>
        <xdr:cNvPr id="18" name="Chevron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828923" y="18688051"/>
          <a:ext cx="2088798" cy="485774"/>
        </a:xfrm>
        <a:prstGeom prst="chevron">
          <a:avLst/>
        </a:prstGeom>
        <a:solidFill>
          <a:schemeClr val="accent4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3</xdr:col>
      <xdr:colOff>514349</xdr:colOff>
      <xdr:row>53</xdr:row>
      <xdr:rowOff>190501</xdr:rowOff>
    </xdr:from>
    <xdr:to>
      <xdr:col>6</xdr:col>
      <xdr:colOff>0</xdr:colOff>
      <xdr:row>55</xdr:row>
      <xdr:rowOff>200025</xdr:rowOff>
    </xdr:to>
    <xdr:sp macro="" textlink="">
      <xdr:nvSpPr>
        <xdr:cNvPr id="19" name="Chevron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876799" y="18688051"/>
          <a:ext cx="1847851" cy="485774"/>
        </a:xfrm>
        <a:prstGeom prst="chevron">
          <a:avLst/>
        </a:prstGeom>
        <a:solidFill>
          <a:srgbClr val="9682B4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1</xdr:col>
      <xdr:colOff>28577</xdr:colOff>
      <xdr:row>74</xdr:row>
      <xdr:rowOff>219075</xdr:rowOff>
    </xdr:from>
    <xdr:to>
      <xdr:col>1</xdr:col>
      <xdr:colOff>466725</xdr:colOff>
      <xdr:row>76</xdr:row>
      <xdr:rowOff>190500</xdr:rowOff>
    </xdr:to>
    <xdr:sp macro="" textlink="">
      <xdr:nvSpPr>
        <xdr:cNvPr id="20" name="8-Point Star 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981077" y="246221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1</xdr:col>
      <xdr:colOff>28577</xdr:colOff>
      <xdr:row>81</xdr:row>
      <xdr:rowOff>209550</xdr:rowOff>
    </xdr:from>
    <xdr:to>
      <xdr:col>1</xdr:col>
      <xdr:colOff>466725</xdr:colOff>
      <xdr:row>83</xdr:row>
      <xdr:rowOff>180975</xdr:rowOff>
    </xdr:to>
    <xdr:sp macro="" textlink="">
      <xdr:nvSpPr>
        <xdr:cNvPr id="21" name="8-Point Star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981077" y="2661285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 editAs="oneCell">
    <xdr:from>
      <xdr:col>7</xdr:col>
      <xdr:colOff>1905000</xdr:colOff>
      <xdr:row>0</xdr:row>
      <xdr:rowOff>57151</xdr:rowOff>
    </xdr:from>
    <xdr:to>
      <xdr:col>7</xdr:col>
      <xdr:colOff>1905000</xdr:colOff>
      <xdr:row>6</xdr:row>
      <xdr:rowOff>48109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2150" y="57151"/>
          <a:ext cx="2124074" cy="1133958"/>
        </a:xfrm>
        <a:prstGeom prst="rect">
          <a:avLst/>
        </a:prstGeom>
      </xdr:spPr>
    </xdr:pic>
    <xdr:clientData/>
  </xdr:twoCellAnchor>
  <xdr:twoCellAnchor>
    <xdr:from>
      <xdr:col>7</xdr:col>
      <xdr:colOff>28577</xdr:colOff>
      <xdr:row>56</xdr:row>
      <xdr:rowOff>209550</xdr:rowOff>
    </xdr:from>
    <xdr:to>
      <xdr:col>7</xdr:col>
      <xdr:colOff>466725</xdr:colOff>
      <xdr:row>58</xdr:row>
      <xdr:rowOff>180975</xdr:rowOff>
    </xdr:to>
    <xdr:sp macro="" textlink="">
      <xdr:nvSpPr>
        <xdr:cNvPr id="23" name="8-Point Sta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5727" y="19421475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6</xdr:col>
      <xdr:colOff>1885950</xdr:colOff>
      <xdr:row>53</xdr:row>
      <xdr:rowOff>200026</xdr:rowOff>
    </xdr:from>
    <xdr:to>
      <xdr:col>7</xdr:col>
      <xdr:colOff>1905000</xdr:colOff>
      <xdr:row>55</xdr:row>
      <xdr:rowOff>209550</xdr:rowOff>
    </xdr:to>
    <xdr:sp macro="" textlink="">
      <xdr:nvSpPr>
        <xdr:cNvPr id="24" name="Chevron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677150" y="18697576"/>
          <a:ext cx="1905000" cy="485774"/>
        </a:xfrm>
        <a:prstGeom prst="chevron">
          <a:avLst/>
        </a:prstGeom>
        <a:solidFill>
          <a:schemeClr val="accent4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7</xdr:col>
      <xdr:colOff>1876423</xdr:colOff>
      <xdr:row>53</xdr:row>
      <xdr:rowOff>190501</xdr:rowOff>
    </xdr:from>
    <xdr:to>
      <xdr:col>9</xdr:col>
      <xdr:colOff>555271</xdr:colOff>
      <xdr:row>55</xdr:row>
      <xdr:rowOff>200025</xdr:rowOff>
    </xdr:to>
    <xdr:sp macro="" textlink="">
      <xdr:nvSpPr>
        <xdr:cNvPr id="25" name="Chevron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9553573" y="18688051"/>
          <a:ext cx="2088798" cy="485774"/>
        </a:xfrm>
        <a:prstGeom prst="chevron">
          <a:avLst/>
        </a:prstGeom>
        <a:solidFill>
          <a:schemeClr val="accent4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9</xdr:col>
      <xdr:colOff>514349</xdr:colOff>
      <xdr:row>53</xdr:row>
      <xdr:rowOff>190501</xdr:rowOff>
    </xdr:from>
    <xdr:to>
      <xdr:col>12</xdr:col>
      <xdr:colOff>0</xdr:colOff>
      <xdr:row>55</xdr:row>
      <xdr:rowOff>200025</xdr:rowOff>
    </xdr:to>
    <xdr:sp macro="" textlink="">
      <xdr:nvSpPr>
        <xdr:cNvPr id="26" name="Chevron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1601449" y="18688051"/>
          <a:ext cx="1847851" cy="485774"/>
        </a:xfrm>
        <a:prstGeom prst="chevron">
          <a:avLst/>
        </a:prstGeom>
        <a:solidFill>
          <a:srgbClr val="9682B4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7</xdr:col>
      <xdr:colOff>28577</xdr:colOff>
      <xdr:row>74</xdr:row>
      <xdr:rowOff>219075</xdr:rowOff>
    </xdr:from>
    <xdr:to>
      <xdr:col>7</xdr:col>
      <xdr:colOff>466725</xdr:colOff>
      <xdr:row>76</xdr:row>
      <xdr:rowOff>190500</xdr:rowOff>
    </xdr:to>
    <xdr:sp macro="" textlink="">
      <xdr:nvSpPr>
        <xdr:cNvPr id="27" name="8-Point Star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705727" y="246221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7</xdr:col>
      <xdr:colOff>28577</xdr:colOff>
      <xdr:row>81</xdr:row>
      <xdr:rowOff>209550</xdr:rowOff>
    </xdr:from>
    <xdr:to>
      <xdr:col>7</xdr:col>
      <xdr:colOff>466725</xdr:colOff>
      <xdr:row>83</xdr:row>
      <xdr:rowOff>180975</xdr:rowOff>
    </xdr:to>
    <xdr:sp macro="" textlink="">
      <xdr:nvSpPr>
        <xdr:cNvPr id="28" name="8-Point Star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705727" y="2661285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 editAs="oneCell">
    <xdr:from>
      <xdr:col>1</xdr:col>
      <xdr:colOff>1885950</xdr:colOff>
      <xdr:row>0</xdr:row>
      <xdr:rowOff>57150</xdr:rowOff>
    </xdr:from>
    <xdr:to>
      <xdr:col>3</xdr:col>
      <xdr:colOff>600074</xdr:colOff>
      <xdr:row>1</xdr:row>
      <xdr:rowOff>714858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57150"/>
          <a:ext cx="2124074" cy="1133958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1905000</xdr:colOff>
      <xdr:row>0</xdr:row>
      <xdr:rowOff>57150</xdr:rowOff>
    </xdr:from>
    <xdr:to>
      <xdr:col>9</xdr:col>
      <xdr:colOff>619124</xdr:colOff>
      <xdr:row>1</xdr:row>
      <xdr:rowOff>714858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2150" y="57150"/>
          <a:ext cx="2124074" cy="11339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0</xdr:rowOff>
    </xdr:from>
    <xdr:to>
      <xdr:col>6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4866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9</xdr:row>
      <xdr:rowOff>228600</xdr:rowOff>
    </xdr:from>
    <xdr:to>
      <xdr:col>1</xdr:col>
      <xdr:colOff>2162175</xdr:colOff>
      <xdr:row>10</xdr:row>
      <xdr:rowOff>9525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28775" y="4324350"/>
          <a:ext cx="1962150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KODE AKUN</a:t>
          </a:r>
        </a:p>
      </xdr:txBody>
    </xdr:sp>
    <xdr:clientData/>
  </xdr:twoCellAnchor>
  <xdr:twoCellAnchor>
    <xdr:from>
      <xdr:col>2</xdr:col>
      <xdr:colOff>219075</xdr:colOff>
      <xdr:row>9</xdr:row>
      <xdr:rowOff>228600</xdr:rowOff>
    </xdr:from>
    <xdr:to>
      <xdr:col>2</xdr:col>
      <xdr:colOff>2143124</xdr:colOff>
      <xdr:row>10</xdr:row>
      <xdr:rowOff>9525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029075" y="432435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BUKU BESAR</a:t>
          </a:r>
        </a:p>
      </xdr:txBody>
    </xdr:sp>
    <xdr:clientData/>
  </xdr:twoCellAnchor>
  <xdr:twoCellAnchor>
    <xdr:from>
      <xdr:col>2</xdr:col>
      <xdr:colOff>219075</xdr:colOff>
      <xdr:row>11</xdr:row>
      <xdr:rowOff>133350</xdr:rowOff>
    </xdr:from>
    <xdr:to>
      <xdr:col>2</xdr:col>
      <xdr:colOff>2143124</xdr:colOff>
      <xdr:row>11</xdr:row>
      <xdr:rowOff>485775</xdr:rowOff>
    </xdr:to>
    <xdr:sp macro="" textlink="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029075" y="537210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</a:t>
          </a:r>
          <a:r>
            <a:rPr lang="id-ID" sz="1200" b="0"/>
            <a:t> </a:t>
          </a:r>
          <a:r>
            <a:rPr lang="en-US" sz="1200" b="0"/>
            <a:t>P</a:t>
          </a:r>
          <a:r>
            <a:rPr lang="id-ID" sz="1200" b="0"/>
            <a:t> </a:t>
          </a:r>
          <a:r>
            <a:rPr lang="en-US" sz="1200" b="0"/>
            <a:t>P</a:t>
          </a:r>
        </a:p>
      </xdr:txBody>
    </xdr:sp>
    <xdr:clientData/>
  </xdr:twoCellAnchor>
  <xdr:twoCellAnchor>
    <xdr:from>
      <xdr:col>1</xdr:col>
      <xdr:colOff>200026</xdr:colOff>
      <xdr:row>10</xdr:row>
      <xdr:rowOff>180975</xdr:rowOff>
    </xdr:from>
    <xdr:to>
      <xdr:col>1</xdr:col>
      <xdr:colOff>2162176</xdr:colOff>
      <xdr:row>10</xdr:row>
      <xdr:rowOff>533400</xdr:rowOff>
    </xdr:to>
    <xdr:sp macro="" textlink="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628776" y="4848225"/>
          <a:ext cx="1962150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NERACA LAJUR</a:t>
          </a:r>
        </a:p>
      </xdr:txBody>
    </xdr:sp>
    <xdr:clientData/>
  </xdr:twoCellAnchor>
  <xdr:twoCellAnchor>
    <xdr:from>
      <xdr:col>3</xdr:col>
      <xdr:colOff>190500</xdr:colOff>
      <xdr:row>10</xdr:row>
      <xdr:rowOff>171450</xdr:rowOff>
    </xdr:from>
    <xdr:to>
      <xdr:col>3</xdr:col>
      <xdr:colOff>2190750</xdr:colOff>
      <xdr:row>10</xdr:row>
      <xdr:rowOff>523875</xdr:rowOff>
    </xdr:to>
    <xdr:sp macro="" textlink="">
      <xdr:nvSpPr>
        <xdr:cNvPr id="9" name="Rounded Rectangl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381750" y="4838700"/>
          <a:ext cx="2000250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NERACA</a:t>
          </a:r>
        </a:p>
      </xdr:txBody>
    </xdr:sp>
    <xdr:clientData/>
  </xdr:twoCellAnchor>
  <xdr:twoCellAnchor>
    <xdr:from>
      <xdr:col>3</xdr:col>
      <xdr:colOff>190499</xdr:colOff>
      <xdr:row>9</xdr:row>
      <xdr:rowOff>238125</xdr:rowOff>
    </xdr:from>
    <xdr:to>
      <xdr:col>3</xdr:col>
      <xdr:colOff>2181224</xdr:colOff>
      <xdr:row>10</xdr:row>
      <xdr:rowOff>19050</xdr:rowOff>
    </xdr:to>
    <xdr:sp macro="" textlink="">
      <xdr:nvSpPr>
        <xdr:cNvPr id="14" name="Rounded Rectangl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381749" y="4333875"/>
          <a:ext cx="1990725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0"/>
            <a:t>AYAT JURNAL PENYESUAIAN</a:t>
          </a:r>
          <a:endParaRPr lang="en-US" sz="1200" b="0"/>
        </a:p>
      </xdr:txBody>
    </xdr:sp>
    <xdr:clientData/>
  </xdr:twoCellAnchor>
  <xdr:twoCellAnchor>
    <xdr:from>
      <xdr:col>2</xdr:col>
      <xdr:colOff>219075</xdr:colOff>
      <xdr:row>10</xdr:row>
      <xdr:rowOff>171450</xdr:rowOff>
    </xdr:from>
    <xdr:to>
      <xdr:col>2</xdr:col>
      <xdr:colOff>2143124</xdr:colOff>
      <xdr:row>10</xdr:row>
      <xdr:rowOff>523875</xdr:rowOff>
    </xdr:to>
    <xdr:sp macro="" textlink="">
      <xdr:nvSpPr>
        <xdr:cNvPr id="15" name="Rounded 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029075" y="483870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LABA </a:t>
          </a:r>
          <a:r>
            <a:rPr lang="id-ID" sz="1200" b="0"/>
            <a:t>- </a:t>
          </a:r>
          <a:r>
            <a:rPr lang="en-US" sz="1200" b="0"/>
            <a:t>RUGI</a:t>
          </a:r>
        </a:p>
      </xdr:txBody>
    </xdr:sp>
    <xdr:clientData/>
  </xdr:twoCellAnchor>
  <xdr:twoCellAnchor>
    <xdr:from>
      <xdr:col>1</xdr:col>
      <xdr:colOff>1885949</xdr:colOff>
      <xdr:row>8</xdr:row>
      <xdr:rowOff>152399</xdr:rowOff>
    </xdr:from>
    <xdr:to>
      <xdr:col>3</xdr:col>
      <xdr:colOff>504824</xdr:colOff>
      <xdr:row>8</xdr:row>
      <xdr:rowOff>657224</xdr:rowOff>
    </xdr:to>
    <xdr:sp macro="" textlink="">
      <xdr:nvSpPr>
        <xdr:cNvPr id="22" name="Rounded Rectangle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838449" y="3343274"/>
          <a:ext cx="3381375" cy="5048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J</a:t>
          </a:r>
          <a:r>
            <a:rPr lang="id-ID" sz="1800" b="1"/>
            <a:t> </a:t>
          </a:r>
          <a:r>
            <a:rPr lang="en-US" sz="1800" b="1"/>
            <a:t>U</a:t>
          </a:r>
          <a:r>
            <a:rPr lang="id-ID" sz="1800" b="1"/>
            <a:t> </a:t>
          </a:r>
          <a:r>
            <a:rPr lang="en-US" sz="1800" b="1"/>
            <a:t>R</a:t>
          </a:r>
          <a:r>
            <a:rPr lang="id-ID" sz="1800" b="1"/>
            <a:t> </a:t>
          </a:r>
          <a:r>
            <a:rPr lang="en-US" sz="1800" b="1"/>
            <a:t>N</a:t>
          </a:r>
          <a:r>
            <a:rPr lang="id-ID" sz="1800" b="1"/>
            <a:t> </a:t>
          </a:r>
          <a:r>
            <a:rPr lang="en-US" sz="1800" b="1"/>
            <a:t>A</a:t>
          </a:r>
          <a:r>
            <a:rPr lang="id-ID" sz="1800" b="1"/>
            <a:t> </a:t>
          </a:r>
          <a:r>
            <a:rPr lang="en-US" sz="1800" b="1"/>
            <a:t>L</a:t>
          </a:r>
          <a:r>
            <a:rPr lang="id-ID" sz="1800" b="1"/>
            <a:t>  </a:t>
          </a:r>
          <a:r>
            <a:rPr lang="en-US" sz="1800" b="1"/>
            <a:t> U</a:t>
          </a:r>
          <a:r>
            <a:rPr lang="id-ID" sz="1800" b="1"/>
            <a:t> </a:t>
          </a:r>
          <a:r>
            <a:rPr lang="en-US" sz="1800" b="1"/>
            <a:t>M</a:t>
          </a:r>
          <a:r>
            <a:rPr lang="id-ID" sz="1800" b="1"/>
            <a:t> </a:t>
          </a:r>
          <a:r>
            <a:rPr lang="en-US" sz="1800" b="1"/>
            <a:t>U</a:t>
          </a:r>
          <a:r>
            <a:rPr lang="id-ID" sz="1800" b="1"/>
            <a:t> </a:t>
          </a:r>
          <a:r>
            <a:rPr lang="en-US" sz="1800" b="1"/>
            <a:t>M</a:t>
          </a:r>
        </a:p>
      </xdr:txBody>
    </xdr:sp>
    <xdr:clientData/>
  </xdr:twoCellAnchor>
  <xdr:twoCellAnchor>
    <xdr:from>
      <xdr:col>5</xdr:col>
      <xdr:colOff>1304925</xdr:colOff>
      <xdr:row>12</xdr:row>
      <xdr:rowOff>161925</xdr:rowOff>
    </xdr:from>
    <xdr:to>
      <xdr:col>5</xdr:col>
      <xdr:colOff>3848100</xdr:colOff>
      <xdr:row>12</xdr:row>
      <xdr:rowOff>514351</xdr:rowOff>
    </xdr:to>
    <xdr:sp macro="" textlink="">
      <xdr:nvSpPr>
        <xdr:cNvPr id="13" name="Rounded Rectangle 3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829925" y="5972175"/>
          <a:ext cx="2543175" cy="352426"/>
        </a:xfrm>
        <a:prstGeom prst="roundRect">
          <a:avLst>
            <a:gd name="adj" fmla="val 50000"/>
          </a:avLst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PROGRAM EXCEL</a:t>
          </a:r>
          <a:r>
            <a:rPr lang="id-ID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SEUMUR HIDUP</a:t>
          </a:r>
          <a:endParaRPr lang="en-ID" b="1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2</xdr:col>
      <xdr:colOff>409575</xdr:colOff>
      <xdr:row>15</xdr:row>
      <xdr:rowOff>285750</xdr:rowOff>
    </xdr:from>
    <xdr:to>
      <xdr:col>2</xdr:col>
      <xdr:colOff>2000250</xdr:colOff>
      <xdr:row>15</xdr:row>
      <xdr:rowOff>638176</xdr:rowOff>
    </xdr:to>
    <xdr:sp macro="" textlink="">
      <xdr:nvSpPr>
        <xdr:cNvPr id="11" name="Rounded Rectangle 3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219575" y="8001000"/>
          <a:ext cx="1590675" cy="352426"/>
        </a:xfrm>
        <a:prstGeom prst="roundRect">
          <a:avLst>
            <a:gd name="adj" fmla="val 50000"/>
          </a:avLst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 baseline="0">
              <a:solidFill>
                <a:schemeClr val="tx1"/>
              </a:solidFill>
            </a:rPr>
            <a:t>VIDEO TUTORIAL</a:t>
          </a:r>
        </a:p>
      </xdr:txBody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5236260</xdr:colOff>
      <xdr:row>11</xdr:row>
      <xdr:rowOff>523875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28E73E-0CAC-482F-B3AA-51B21AD35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3286125"/>
          <a:ext cx="5236260" cy="2476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51522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277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1</xdr:row>
      <xdr:rowOff>0</xdr:rowOff>
    </xdr:from>
    <xdr:to>
      <xdr:col>13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66687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65822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1</xdr:row>
      <xdr:rowOff>0</xdr:rowOff>
    </xdr:from>
    <xdr:to>
      <xdr:col>11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95821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</xdr:row>
      <xdr:rowOff>0</xdr:rowOff>
    </xdr:from>
    <xdr:to>
      <xdr:col>15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70878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88963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G994"/>
  <sheetViews>
    <sheetView showGridLines="0" workbookViewId="0"/>
  </sheetViews>
  <sheetFormatPr defaultColWidth="0" defaultRowHeight="15" customHeight="1" zeroHeight="1" x14ac:dyDescent="0.35"/>
  <cols>
    <col min="1" max="1" width="14.26953125" customWidth="1"/>
    <col min="2" max="2" width="50" style="279" customWidth="1"/>
    <col min="3" max="3" width="1.1796875" style="279" customWidth="1"/>
    <col min="4" max="4" width="20" style="279" customWidth="1"/>
    <col min="5" max="5" width="1.1796875" style="279" customWidth="1"/>
    <col min="6" max="6" width="20" style="279" customWidth="1"/>
    <col min="7" max="7" width="14.26953125" style="279" customWidth="1"/>
    <col min="8" max="8" width="50" style="279" customWidth="1"/>
    <col min="9" max="9" width="1.1796875" style="279" customWidth="1"/>
    <col min="10" max="10" width="20" style="279" customWidth="1"/>
    <col min="11" max="11" width="1.1796875" style="279" customWidth="1"/>
    <col min="12" max="12" width="20" style="279" customWidth="1"/>
    <col min="13" max="13" width="14.26953125" style="279" customWidth="1"/>
    <col min="14" max="14" width="24.81640625" customWidth="1"/>
    <col min="15" max="23" width="12.81640625" customWidth="1"/>
    <col min="24" max="27" width="15.7265625" customWidth="1"/>
    <col min="28" max="29" width="14.26953125" style="279" customWidth="1"/>
    <col min="30" max="32" width="14.26953125" hidden="1" customWidth="1"/>
    <col min="33" max="16384" width="9.1796875" hidden="1"/>
  </cols>
  <sheetData>
    <row r="1" spans="1:29" ht="37.5" customHeight="1" x14ac:dyDescent="0.35">
      <c r="A1" s="299" t="s">
        <v>462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</row>
    <row r="2" spans="1:29" ht="60" customHeight="1" x14ac:dyDescent="0.35">
      <c r="A2" s="238"/>
      <c r="B2" s="238"/>
      <c r="C2" s="238"/>
      <c r="D2" s="238"/>
      <c r="E2" s="238"/>
      <c r="F2" s="238"/>
      <c r="G2" s="203"/>
      <c r="H2" s="239"/>
      <c r="I2" s="239"/>
      <c r="J2" s="239"/>
      <c r="K2" s="239"/>
      <c r="L2" s="239"/>
      <c r="M2" s="203"/>
      <c r="N2" s="320" t="s">
        <v>367</v>
      </c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203"/>
      <c r="AC2" s="203"/>
    </row>
    <row r="3" spans="1:29" ht="33.75" customHeight="1" x14ac:dyDescent="0.35">
      <c r="A3" s="204"/>
      <c r="B3" s="321" t="s">
        <v>163</v>
      </c>
      <c r="C3" s="322"/>
      <c r="D3" s="322"/>
      <c r="E3" s="322"/>
      <c r="F3" s="323"/>
      <c r="G3" s="203"/>
      <c r="H3" s="324" t="s">
        <v>191</v>
      </c>
      <c r="I3" s="325"/>
      <c r="J3" s="325"/>
      <c r="K3" s="325"/>
      <c r="L3" s="326"/>
      <c r="M3" s="203"/>
      <c r="N3" s="327" t="s">
        <v>368</v>
      </c>
      <c r="O3" s="330" t="s">
        <v>369</v>
      </c>
      <c r="P3" s="330"/>
      <c r="Q3" s="330" t="s">
        <v>370</v>
      </c>
      <c r="R3" s="330"/>
      <c r="S3" s="330" t="s">
        <v>371</v>
      </c>
      <c r="T3" s="330"/>
      <c r="U3" s="330" t="s">
        <v>372</v>
      </c>
      <c r="V3" s="330"/>
      <c r="W3" s="240" t="s">
        <v>373</v>
      </c>
      <c r="X3" s="336" t="s">
        <v>374</v>
      </c>
      <c r="Y3" s="336" t="s">
        <v>375</v>
      </c>
      <c r="Z3" s="336" t="s">
        <v>376</v>
      </c>
      <c r="AA3" s="331" t="s">
        <v>377</v>
      </c>
      <c r="AB3" s="203"/>
      <c r="AC3" s="203"/>
    </row>
    <row r="4" spans="1:29" s="209" customFormat="1" ht="5.25" customHeight="1" x14ac:dyDescent="0.35">
      <c r="A4" s="204"/>
      <c r="B4" s="203"/>
      <c r="C4" s="203"/>
      <c r="D4" s="203"/>
      <c r="E4" s="208"/>
      <c r="F4" s="203"/>
      <c r="G4" s="203"/>
      <c r="H4" s="203"/>
      <c r="I4" s="203"/>
      <c r="J4" s="203"/>
      <c r="K4" s="203"/>
      <c r="L4" s="203"/>
      <c r="M4" s="203"/>
      <c r="N4" s="328"/>
      <c r="O4" s="334" t="s">
        <v>378</v>
      </c>
      <c r="P4" s="334" t="s">
        <v>379</v>
      </c>
      <c r="Q4" s="334" t="s">
        <v>378</v>
      </c>
      <c r="R4" s="334" t="s">
        <v>379</v>
      </c>
      <c r="S4" s="334" t="s">
        <v>378</v>
      </c>
      <c r="T4" s="334" t="s">
        <v>379</v>
      </c>
      <c r="U4" s="334" t="s">
        <v>378</v>
      </c>
      <c r="V4" s="334" t="s">
        <v>379</v>
      </c>
      <c r="W4" s="341" t="s">
        <v>380</v>
      </c>
      <c r="X4" s="337"/>
      <c r="Y4" s="337"/>
      <c r="Z4" s="337"/>
      <c r="AA4" s="332"/>
      <c r="AB4" s="203"/>
      <c r="AC4" s="203"/>
    </row>
    <row r="5" spans="1:29" s="209" customFormat="1" ht="26.25" customHeight="1" x14ac:dyDescent="0.4">
      <c r="A5" s="204"/>
      <c r="B5" s="216" t="s">
        <v>164</v>
      </c>
      <c r="C5" s="207"/>
      <c r="D5" s="215" t="s">
        <v>166</v>
      </c>
      <c r="E5" s="208"/>
      <c r="F5" s="215" t="s">
        <v>165</v>
      </c>
      <c r="G5" s="203"/>
      <c r="H5" s="241" t="s">
        <v>164</v>
      </c>
      <c r="I5" s="207"/>
      <c r="J5" s="242" t="s">
        <v>166</v>
      </c>
      <c r="K5" s="208"/>
      <c r="L5" s="242" t="s">
        <v>165</v>
      </c>
      <c r="M5" s="203"/>
      <c r="N5" s="329"/>
      <c r="O5" s="335"/>
      <c r="P5" s="335"/>
      <c r="Q5" s="335"/>
      <c r="R5" s="335"/>
      <c r="S5" s="335"/>
      <c r="T5" s="335"/>
      <c r="U5" s="335"/>
      <c r="V5" s="335"/>
      <c r="W5" s="342"/>
      <c r="X5" s="338"/>
      <c r="Y5" s="338"/>
      <c r="Z5" s="338"/>
      <c r="AA5" s="333"/>
      <c r="AB5" s="203"/>
      <c r="AC5" s="203"/>
    </row>
    <row r="6" spans="1:29" s="209" customFormat="1" ht="22.5" customHeight="1" x14ac:dyDescent="0.35">
      <c r="A6" s="204"/>
      <c r="B6" s="243" t="s">
        <v>150</v>
      </c>
      <c r="C6" s="203"/>
      <c r="D6" s="232" t="s">
        <v>151</v>
      </c>
      <c r="E6" s="225"/>
      <c r="F6" s="232" t="s">
        <v>151</v>
      </c>
      <c r="G6" s="203"/>
      <c r="H6" s="244" t="s">
        <v>150</v>
      </c>
      <c r="I6" s="203"/>
      <c r="J6" s="245" t="s">
        <v>151</v>
      </c>
      <c r="K6" s="211"/>
      <c r="L6" s="245" t="s">
        <v>151</v>
      </c>
      <c r="M6" s="203"/>
      <c r="N6" s="246" t="s">
        <v>381</v>
      </c>
      <c r="O6" s="247"/>
      <c r="P6" s="247"/>
      <c r="Q6" s="248" t="s">
        <v>382</v>
      </c>
      <c r="R6" s="247"/>
      <c r="S6" s="247"/>
      <c r="T6" s="247"/>
      <c r="U6" s="248" t="s">
        <v>383</v>
      </c>
      <c r="V6" s="247"/>
      <c r="W6" s="247"/>
      <c r="X6" s="249" t="s">
        <v>384</v>
      </c>
      <c r="Y6" s="280" t="s">
        <v>385</v>
      </c>
      <c r="Z6" s="281" t="s">
        <v>386</v>
      </c>
      <c r="AA6" s="250" t="s">
        <v>387</v>
      </c>
      <c r="AB6" s="203"/>
      <c r="AC6" s="203"/>
    </row>
    <row r="7" spans="1:29" s="209" customFormat="1" ht="22.5" customHeight="1" x14ac:dyDescent="0.35">
      <c r="A7" s="204"/>
      <c r="B7" s="243" t="s">
        <v>56</v>
      </c>
      <c r="C7" s="203"/>
      <c r="D7" s="232" t="s">
        <v>151</v>
      </c>
      <c r="E7" s="225"/>
      <c r="F7" s="232" t="s">
        <v>151</v>
      </c>
      <c r="G7" s="203"/>
      <c r="H7" s="210" t="s">
        <v>184</v>
      </c>
      <c r="I7" s="203"/>
      <c r="J7" s="232" t="s">
        <v>151</v>
      </c>
      <c r="K7" s="211"/>
      <c r="L7" s="232" t="s">
        <v>151</v>
      </c>
      <c r="M7" s="203"/>
      <c r="N7" s="251" t="s">
        <v>388</v>
      </c>
      <c r="O7" s="252"/>
      <c r="P7" s="252"/>
      <c r="Q7" s="253" t="s">
        <v>382</v>
      </c>
      <c r="R7" s="252"/>
      <c r="S7" s="252"/>
      <c r="T7" s="252"/>
      <c r="U7" s="252"/>
      <c r="V7" s="253" t="s">
        <v>398</v>
      </c>
      <c r="W7" s="252"/>
      <c r="X7" s="254" t="s">
        <v>384</v>
      </c>
      <c r="Y7" s="282" t="s">
        <v>391</v>
      </c>
      <c r="Z7" s="283" t="s">
        <v>386</v>
      </c>
      <c r="AA7" s="255" t="s">
        <v>392</v>
      </c>
      <c r="AB7" s="203"/>
      <c r="AC7" s="203"/>
    </row>
    <row r="8" spans="1:29" s="209" customFormat="1" ht="22.5" customHeight="1" x14ac:dyDescent="0.35">
      <c r="A8" s="204"/>
      <c r="B8" s="243" t="s">
        <v>152</v>
      </c>
      <c r="C8" s="203"/>
      <c r="D8" s="232" t="s">
        <v>151</v>
      </c>
      <c r="E8" s="225"/>
      <c r="F8" s="232" t="s">
        <v>195</v>
      </c>
      <c r="G8" s="203"/>
      <c r="H8" s="210" t="s">
        <v>447</v>
      </c>
      <c r="I8" s="203"/>
      <c r="J8" s="232" t="s">
        <v>151</v>
      </c>
      <c r="K8" s="211"/>
      <c r="L8" s="232" t="s">
        <v>195</v>
      </c>
      <c r="M8" s="203"/>
      <c r="N8" s="246" t="s">
        <v>389</v>
      </c>
      <c r="O8" s="247"/>
      <c r="P8" s="247"/>
      <c r="Q8" s="247"/>
      <c r="R8" s="248" t="s">
        <v>383</v>
      </c>
      <c r="S8" s="247"/>
      <c r="T8" s="247"/>
      <c r="U8" s="248" t="s">
        <v>383</v>
      </c>
      <c r="V8" s="247"/>
      <c r="W8" s="247"/>
      <c r="X8" s="249" t="s">
        <v>384</v>
      </c>
      <c r="Y8" s="280" t="s">
        <v>391</v>
      </c>
      <c r="Z8" s="281" t="s">
        <v>386</v>
      </c>
      <c r="AA8" s="250" t="s">
        <v>392</v>
      </c>
      <c r="AB8" s="203"/>
      <c r="AC8" s="203"/>
    </row>
    <row r="9" spans="1:29" s="209" customFormat="1" ht="22.5" customHeight="1" x14ac:dyDescent="0.35">
      <c r="A9" s="204"/>
      <c r="B9" s="243" t="s">
        <v>153</v>
      </c>
      <c r="C9" s="203"/>
      <c r="D9" s="232" t="s">
        <v>151</v>
      </c>
      <c r="E9" s="225"/>
      <c r="F9" s="232" t="s">
        <v>195</v>
      </c>
      <c r="G9" s="203"/>
      <c r="H9" s="210" t="s">
        <v>185</v>
      </c>
      <c r="I9" s="203"/>
      <c r="J9" s="232" t="s">
        <v>151</v>
      </c>
      <c r="K9" s="211"/>
      <c r="L9" s="232" t="s">
        <v>195</v>
      </c>
      <c r="M9" s="203"/>
      <c r="N9" s="251" t="s">
        <v>390</v>
      </c>
      <c r="O9" s="252"/>
      <c r="P9" s="252"/>
      <c r="Q9" s="252"/>
      <c r="R9" s="253" t="s">
        <v>383</v>
      </c>
      <c r="S9" s="252"/>
      <c r="T9" s="252"/>
      <c r="U9" s="252"/>
      <c r="V9" s="253" t="s">
        <v>398</v>
      </c>
      <c r="W9" s="252"/>
      <c r="X9" s="254" t="s">
        <v>384</v>
      </c>
      <c r="Y9" s="282" t="s">
        <v>399</v>
      </c>
      <c r="Z9" s="283" t="s">
        <v>386</v>
      </c>
      <c r="AA9" s="255" t="s">
        <v>400</v>
      </c>
      <c r="AB9" s="203"/>
      <c r="AC9" s="203"/>
    </row>
    <row r="10" spans="1:29" s="209" customFormat="1" ht="22.5" customHeight="1" x14ac:dyDescent="0.35">
      <c r="A10" s="204"/>
      <c r="B10" s="243" t="s">
        <v>154</v>
      </c>
      <c r="C10" s="203"/>
      <c r="D10" s="232" t="s">
        <v>151</v>
      </c>
      <c r="E10" s="225"/>
      <c r="F10" s="232" t="s">
        <v>195</v>
      </c>
      <c r="G10" s="203"/>
      <c r="H10" s="210" t="s">
        <v>448</v>
      </c>
      <c r="I10" s="203"/>
      <c r="J10" s="232" t="s">
        <v>151</v>
      </c>
      <c r="K10" s="211"/>
      <c r="L10" s="232" t="s">
        <v>195</v>
      </c>
      <c r="M10" s="203"/>
      <c r="N10" s="246" t="s">
        <v>393</v>
      </c>
      <c r="O10" s="247"/>
      <c r="P10" s="247"/>
      <c r="Q10" s="247"/>
      <c r="R10" s="247"/>
      <c r="S10" s="248" t="s">
        <v>382</v>
      </c>
      <c r="T10" s="247"/>
      <c r="U10" s="248" t="s">
        <v>383</v>
      </c>
      <c r="V10" s="247"/>
      <c r="W10" s="247"/>
      <c r="X10" s="249" t="s">
        <v>384</v>
      </c>
      <c r="Y10" s="280" t="s">
        <v>385</v>
      </c>
      <c r="Z10" s="281" t="s">
        <v>386</v>
      </c>
      <c r="AA10" s="250" t="s">
        <v>387</v>
      </c>
      <c r="AB10" s="203"/>
      <c r="AC10" s="203"/>
    </row>
    <row r="11" spans="1:29" s="209" customFormat="1" ht="22.5" customHeight="1" x14ac:dyDescent="0.35">
      <c r="A11" s="204"/>
      <c r="B11" s="243" t="s">
        <v>155</v>
      </c>
      <c r="C11" s="203"/>
      <c r="D11" s="232" t="s">
        <v>151</v>
      </c>
      <c r="E11" s="225"/>
      <c r="F11" s="232" t="s">
        <v>151</v>
      </c>
      <c r="G11" s="203"/>
      <c r="H11" s="210" t="s">
        <v>186</v>
      </c>
      <c r="I11" s="203"/>
      <c r="J11" s="232" t="s">
        <v>151</v>
      </c>
      <c r="K11" s="211"/>
      <c r="L11" s="232" t="s">
        <v>151</v>
      </c>
      <c r="M11" s="203"/>
      <c r="N11" s="251" t="s">
        <v>394</v>
      </c>
      <c r="O11" s="252"/>
      <c r="P11" s="252"/>
      <c r="Q11" s="252"/>
      <c r="R11" s="252"/>
      <c r="S11" s="253" t="s">
        <v>382</v>
      </c>
      <c r="T11" s="252"/>
      <c r="U11" s="252"/>
      <c r="V11" s="253" t="s">
        <v>398</v>
      </c>
      <c r="W11" s="252"/>
      <c r="X11" s="254" t="s">
        <v>384</v>
      </c>
      <c r="Y11" s="282" t="s">
        <v>391</v>
      </c>
      <c r="Z11" s="283" t="s">
        <v>386</v>
      </c>
      <c r="AA11" s="255" t="s">
        <v>392</v>
      </c>
      <c r="AB11" s="203"/>
      <c r="AC11" s="203"/>
    </row>
    <row r="12" spans="1:29" s="209" customFormat="1" ht="22.5" customHeight="1" x14ac:dyDescent="0.35">
      <c r="A12" s="204"/>
      <c r="B12" s="243" t="s">
        <v>14</v>
      </c>
      <c r="C12" s="203"/>
      <c r="D12" s="232" t="s">
        <v>151</v>
      </c>
      <c r="E12" s="225"/>
      <c r="F12" s="232" t="s">
        <v>151</v>
      </c>
      <c r="G12" s="203"/>
      <c r="H12" s="210" t="s">
        <v>449</v>
      </c>
      <c r="I12" s="203"/>
      <c r="J12" s="232" t="s">
        <v>151</v>
      </c>
      <c r="K12" s="211"/>
      <c r="L12" s="232" t="s">
        <v>151</v>
      </c>
      <c r="M12" s="203"/>
      <c r="N12" s="246" t="s">
        <v>395</v>
      </c>
      <c r="O12" s="247"/>
      <c r="P12" s="247"/>
      <c r="Q12" s="247"/>
      <c r="R12" s="247"/>
      <c r="S12" s="247"/>
      <c r="T12" s="248" t="s">
        <v>383</v>
      </c>
      <c r="U12" s="248" t="s">
        <v>383</v>
      </c>
      <c r="V12" s="247"/>
      <c r="W12" s="247"/>
      <c r="X12" s="249" t="s">
        <v>384</v>
      </c>
      <c r="Y12" s="280" t="s">
        <v>391</v>
      </c>
      <c r="Z12" s="281" t="s">
        <v>386</v>
      </c>
      <c r="AA12" s="250" t="s">
        <v>392</v>
      </c>
      <c r="AB12" s="203"/>
      <c r="AC12" s="203"/>
    </row>
    <row r="13" spans="1:29" s="209" customFormat="1" ht="22.5" customHeight="1" x14ac:dyDescent="0.35">
      <c r="A13" s="204"/>
      <c r="B13" s="243" t="s">
        <v>15</v>
      </c>
      <c r="C13" s="203"/>
      <c r="D13" s="232" t="s">
        <v>151</v>
      </c>
      <c r="E13" s="225"/>
      <c r="F13" s="232" t="s">
        <v>151</v>
      </c>
      <c r="G13" s="203"/>
      <c r="H13" s="210" t="s">
        <v>450</v>
      </c>
      <c r="I13" s="203"/>
      <c r="J13" s="232" t="s">
        <v>151</v>
      </c>
      <c r="K13" s="211"/>
      <c r="L13" s="232" t="s">
        <v>151</v>
      </c>
      <c r="M13" s="203"/>
      <c r="N13" s="251" t="s">
        <v>396</v>
      </c>
      <c r="O13" s="252"/>
      <c r="P13" s="252"/>
      <c r="Q13" s="252"/>
      <c r="R13" s="252"/>
      <c r="S13" s="252"/>
      <c r="T13" s="253" t="s">
        <v>383</v>
      </c>
      <c r="U13" s="252"/>
      <c r="V13" s="253" t="s">
        <v>398</v>
      </c>
      <c r="W13" s="252"/>
      <c r="X13" s="254" t="s">
        <v>384</v>
      </c>
      <c r="Y13" s="282" t="s">
        <v>399</v>
      </c>
      <c r="Z13" s="283" t="s">
        <v>386</v>
      </c>
      <c r="AA13" s="255" t="s">
        <v>400</v>
      </c>
      <c r="AB13" s="203"/>
      <c r="AC13" s="203"/>
    </row>
    <row r="14" spans="1:29" s="209" customFormat="1" ht="22.5" customHeight="1" x14ac:dyDescent="0.35">
      <c r="A14" s="204"/>
      <c r="B14" s="243" t="s">
        <v>156</v>
      </c>
      <c r="C14" s="203"/>
      <c r="D14" s="232" t="s">
        <v>151</v>
      </c>
      <c r="E14" s="225"/>
      <c r="F14" s="232" t="s">
        <v>151</v>
      </c>
      <c r="G14" s="203"/>
      <c r="H14" s="210" t="s">
        <v>461</v>
      </c>
      <c r="I14" s="203"/>
      <c r="J14" s="232" t="s">
        <v>151</v>
      </c>
      <c r="K14" s="211"/>
      <c r="L14" s="232" t="s">
        <v>195</v>
      </c>
      <c r="M14" s="203"/>
      <c r="N14" s="246" t="s">
        <v>397</v>
      </c>
      <c r="O14" s="247"/>
      <c r="P14" s="247"/>
      <c r="Q14" s="247"/>
      <c r="R14" s="247"/>
      <c r="S14" s="247"/>
      <c r="T14" s="247"/>
      <c r="U14" s="248" t="s">
        <v>383</v>
      </c>
      <c r="V14" s="247"/>
      <c r="W14" s="248" t="s">
        <v>398</v>
      </c>
      <c r="X14" s="249" t="s">
        <v>384</v>
      </c>
      <c r="Y14" s="280" t="s">
        <v>399</v>
      </c>
      <c r="Z14" s="281" t="s">
        <v>386</v>
      </c>
      <c r="AA14" s="250" t="s">
        <v>400</v>
      </c>
      <c r="AB14" s="203"/>
      <c r="AC14" s="203"/>
    </row>
    <row r="15" spans="1:29" s="209" customFormat="1" ht="22.5" customHeight="1" x14ac:dyDescent="0.35">
      <c r="A15" s="204"/>
      <c r="B15" s="243" t="s">
        <v>259</v>
      </c>
      <c r="C15" s="203"/>
      <c r="D15" s="232" t="s">
        <v>151</v>
      </c>
      <c r="E15" s="225"/>
      <c r="F15" s="232" t="s">
        <v>151</v>
      </c>
      <c r="G15" s="203"/>
      <c r="H15" s="210" t="s">
        <v>451</v>
      </c>
      <c r="I15" s="203"/>
      <c r="J15" s="232" t="s">
        <v>151</v>
      </c>
      <c r="K15" s="211"/>
      <c r="L15" s="232" t="s">
        <v>195</v>
      </c>
      <c r="M15" s="203"/>
      <c r="N15" s="251" t="s">
        <v>401</v>
      </c>
      <c r="O15" s="252"/>
      <c r="P15" s="252"/>
      <c r="Q15" s="252"/>
      <c r="R15" s="252"/>
      <c r="S15" s="252"/>
      <c r="T15" s="252"/>
      <c r="U15" s="252"/>
      <c r="V15" s="253" t="s">
        <v>398</v>
      </c>
      <c r="W15" s="253" t="s">
        <v>398</v>
      </c>
      <c r="X15" s="254" t="s">
        <v>384</v>
      </c>
      <c r="Y15" s="282" t="s">
        <v>426</v>
      </c>
      <c r="Z15" s="283" t="s">
        <v>386</v>
      </c>
      <c r="AA15" s="255" t="s">
        <v>427</v>
      </c>
      <c r="AB15" s="203"/>
      <c r="AC15" s="203"/>
    </row>
    <row r="16" spans="1:29" s="209" customFormat="1" ht="22.5" customHeight="1" x14ac:dyDescent="0.35">
      <c r="A16" s="204"/>
      <c r="B16" s="243" t="s">
        <v>24</v>
      </c>
      <c r="C16" s="203"/>
      <c r="D16" s="232" t="s">
        <v>151</v>
      </c>
      <c r="E16" s="225"/>
      <c r="F16" s="232" t="s">
        <v>151</v>
      </c>
      <c r="G16" s="203"/>
      <c r="H16" s="210" t="s">
        <v>452</v>
      </c>
      <c r="I16" s="203"/>
      <c r="J16" s="232" t="s">
        <v>151</v>
      </c>
      <c r="K16" s="211"/>
      <c r="L16" s="232" t="s">
        <v>151</v>
      </c>
      <c r="M16" s="203"/>
      <c r="N16" s="246" t="s">
        <v>402</v>
      </c>
      <c r="O16" s="248" t="s">
        <v>382</v>
      </c>
      <c r="P16" s="247"/>
      <c r="Q16" s="248" t="s">
        <v>382</v>
      </c>
      <c r="R16" s="247"/>
      <c r="S16" s="248" t="s">
        <v>382</v>
      </c>
      <c r="T16" s="247"/>
      <c r="U16" s="247"/>
      <c r="V16" s="247"/>
      <c r="W16" s="247"/>
      <c r="X16" s="249" t="s">
        <v>384</v>
      </c>
      <c r="Y16" s="280" t="s">
        <v>403</v>
      </c>
      <c r="Z16" s="281" t="s">
        <v>404</v>
      </c>
      <c r="AA16" s="250" t="s">
        <v>405</v>
      </c>
      <c r="AB16" s="203"/>
      <c r="AC16" s="203"/>
    </row>
    <row r="17" spans="1:29" s="209" customFormat="1" ht="22.5" customHeight="1" x14ac:dyDescent="0.35">
      <c r="A17" s="204"/>
      <c r="B17" s="243" t="s">
        <v>22</v>
      </c>
      <c r="C17" s="203"/>
      <c r="D17" s="232" t="s">
        <v>151</v>
      </c>
      <c r="E17" s="225"/>
      <c r="F17" s="232" t="s">
        <v>151</v>
      </c>
      <c r="G17" s="203"/>
      <c r="H17" s="210" t="s">
        <v>453</v>
      </c>
      <c r="I17" s="203"/>
      <c r="J17" s="232" t="s">
        <v>151</v>
      </c>
      <c r="K17" s="211"/>
      <c r="L17" s="232" t="s">
        <v>195</v>
      </c>
      <c r="M17" s="203"/>
      <c r="N17" s="256" t="s">
        <v>406</v>
      </c>
      <c r="O17" s="257"/>
      <c r="P17" s="258" t="s">
        <v>383</v>
      </c>
      <c r="Q17" s="257"/>
      <c r="R17" s="258" t="s">
        <v>383</v>
      </c>
      <c r="S17" s="257"/>
      <c r="T17" s="258" t="s">
        <v>383</v>
      </c>
      <c r="U17" s="257"/>
      <c r="V17" s="257"/>
      <c r="W17" s="257"/>
      <c r="X17" s="259" t="s">
        <v>384</v>
      </c>
      <c r="Y17" s="284" t="s">
        <v>428</v>
      </c>
      <c r="Z17" s="285" t="s">
        <v>404</v>
      </c>
      <c r="AA17" s="260" t="s">
        <v>429</v>
      </c>
      <c r="AB17" s="203"/>
      <c r="AC17" s="203"/>
    </row>
    <row r="18" spans="1:29" s="209" customFormat="1" ht="22.5" customHeight="1" x14ac:dyDescent="0.35">
      <c r="A18" s="204"/>
      <c r="B18" s="243" t="s">
        <v>23</v>
      </c>
      <c r="C18" s="203"/>
      <c r="D18" s="232" t="s">
        <v>151</v>
      </c>
      <c r="E18" s="225"/>
      <c r="F18" s="232" t="s">
        <v>151</v>
      </c>
      <c r="G18" s="203"/>
      <c r="H18" s="210" t="s">
        <v>454</v>
      </c>
      <c r="I18" s="203"/>
      <c r="J18" s="232" t="s">
        <v>151</v>
      </c>
      <c r="K18" s="211"/>
      <c r="L18" s="232" t="s">
        <v>195</v>
      </c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</row>
    <row r="19" spans="1:29" s="209" customFormat="1" ht="22.5" customHeight="1" x14ac:dyDescent="0.35">
      <c r="A19" s="204"/>
      <c r="B19" s="243" t="s">
        <v>157</v>
      </c>
      <c r="C19" s="203"/>
      <c r="D19" s="232" t="s">
        <v>151</v>
      </c>
      <c r="E19" s="225"/>
      <c r="F19" s="232" t="s">
        <v>195</v>
      </c>
      <c r="G19" s="203"/>
      <c r="H19" s="210" t="s">
        <v>455</v>
      </c>
      <c r="I19" s="203"/>
      <c r="J19" s="232" t="s">
        <v>151</v>
      </c>
      <c r="K19" s="211"/>
      <c r="L19" s="232" t="s">
        <v>195</v>
      </c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</row>
    <row r="20" spans="1:29" s="209" customFormat="1" ht="22.5" customHeight="1" x14ac:dyDescent="0.35">
      <c r="A20" s="204"/>
      <c r="B20" s="243" t="s">
        <v>158</v>
      </c>
      <c r="C20" s="203"/>
      <c r="D20" s="232" t="s">
        <v>151</v>
      </c>
      <c r="E20" s="225"/>
      <c r="F20" s="232" t="s">
        <v>195</v>
      </c>
      <c r="G20" s="203"/>
      <c r="H20" s="210" t="s">
        <v>456</v>
      </c>
      <c r="I20" s="203"/>
      <c r="J20" s="232" t="s">
        <v>151</v>
      </c>
      <c r="K20" s="211"/>
      <c r="L20" s="232" t="s">
        <v>195</v>
      </c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</row>
    <row r="21" spans="1:29" s="209" customFormat="1" ht="22.5" customHeight="1" x14ac:dyDescent="0.35">
      <c r="A21" s="204"/>
      <c r="B21" s="243" t="s">
        <v>159</v>
      </c>
      <c r="C21" s="203"/>
      <c r="D21" s="232" t="s">
        <v>151</v>
      </c>
      <c r="E21" s="225"/>
      <c r="F21" s="232" t="s">
        <v>195</v>
      </c>
      <c r="G21" s="203"/>
      <c r="H21" s="210" t="s">
        <v>188</v>
      </c>
      <c r="I21" s="203"/>
      <c r="J21" s="232" t="s">
        <v>151</v>
      </c>
      <c r="K21" s="211"/>
      <c r="L21" s="232" t="s">
        <v>195</v>
      </c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</row>
    <row r="22" spans="1:29" s="209" customFormat="1" ht="22.5" customHeight="1" x14ac:dyDescent="0.35">
      <c r="A22" s="204"/>
      <c r="B22" s="243" t="s">
        <v>167</v>
      </c>
      <c r="C22" s="203"/>
      <c r="D22" s="232" t="s">
        <v>151</v>
      </c>
      <c r="E22" s="225"/>
      <c r="F22" s="232" t="s">
        <v>195</v>
      </c>
      <c r="G22" s="203"/>
      <c r="H22" s="210" t="s">
        <v>187</v>
      </c>
      <c r="I22" s="203"/>
      <c r="J22" s="232" t="s">
        <v>151</v>
      </c>
      <c r="K22" s="211"/>
      <c r="L22" s="232" t="s">
        <v>195</v>
      </c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</row>
    <row r="23" spans="1:29" s="209" customFormat="1" ht="22.5" customHeight="1" x14ac:dyDescent="0.35">
      <c r="A23" s="204"/>
      <c r="B23" s="243" t="s">
        <v>160</v>
      </c>
      <c r="C23" s="203"/>
      <c r="D23" s="232" t="s">
        <v>151</v>
      </c>
      <c r="E23" s="225"/>
      <c r="F23" s="232" t="s">
        <v>195</v>
      </c>
      <c r="G23" s="203"/>
      <c r="H23" s="210" t="s">
        <v>457</v>
      </c>
      <c r="I23" s="203"/>
      <c r="J23" s="232" t="s">
        <v>151</v>
      </c>
      <c r="K23" s="211"/>
      <c r="L23" s="232" t="s">
        <v>195</v>
      </c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</row>
    <row r="24" spans="1:29" s="209" customFormat="1" ht="22.5" customHeight="1" x14ac:dyDescent="0.35">
      <c r="A24" s="204"/>
      <c r="B24" s="243" t="s">
        <v>161</v>
      </c>
      <c r="C24" s="203"/>
      <c r="D24" s="232" t="s">
        <v>151</v>
      </c>
      <c r="E24" s="225"/>
      <c r="F24" s="232" t="s">
        <v>195</v>
      </c>
      <c r="G24" s="203"/>
      <c r="H24" s="210" t="s">
        <v>458</v>
      </c>
      <c r="I24" s="203"/>
      <c r="J24" s="232" t="s">
        <v>151</v>
      </c>
      <c r="K24" s="211"/>
      <c r="L24" s="232" t="s">
        <v>195</v>
      </c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</row>
    <row r="25" spans="1:29" s="209" customFormat="1" ht="22.5" customHeight="1" x14ac:dyDescent="0.35">
      <c r="A25" s="204"/>
      <c r="B25" s="243" t="s">
        <v>162</v>
      </c>
      <c r="C25" s="203"/>
      <c r="D25" s="232" t="s">
        <v>151</v>
      </c>
      <c r="E25" s="225"/>
      <c r="F25" s="232" t="s">
        <v>195</v>
      </c>
      <c r="G25" s="203"/>
      <c r="H25" s="210"/>
      <c r="I25" s="203"/>
      <c r="J25" s="212"/>
      <c r="K25" s="211"/>
      <c r="L25" s="23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</row>
    <row r="26" spans="1:29" s="209" customFormat="1" ht="7.5" customHeight="1" x14ac:dyDescent="0.35">
      <c r="A26" s="204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</row>
    <row r="27" spans="1:29" ht="26.25" customHeight="1" x14ac:dyDescent="0.35">
      <c r="A27" s="204"/>
      <c r="B27" s="226" t="s">
        <v>459</v>
      </c>
      <c r="C27" s="213"/>
      <c r="D27" s="215" t="s">
        <v>166</v>
      </c>
      <c r="E27" s="208"/>
      <c r="F27" s="215" t="s">
        <v>165</v>
      </c>
      <c r="G27" s="203"/>
      <c r="H27" s="242" t="s">
        <v>459</v>
      </c>
      <c r="I27" s="213"/>
      <c r="J27" s="242" t="s">
        <v>166</v>
      </c>
      <c r="K27" s="208"/>
      <c r="L27" s="242" t="s">
        <v>165</v>
      </c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</row>
    <row r="28" spans="1:29" ht="22.5" customHeight="1" x14ac:dyDescent="0.35">
      <c r="A28" s="204"/>
      <c r="B28" s="210" t="s">
        <v>168</v>
      </c>
      <c r="C28" s="203"/>
      <c r="D28" s="214" t="s">
        <v>151</v>
      </c>
      <c r="E28" s="211"/>
      <c r="F28" s="214" t="s">
        <v>151</v>
      </c>
      <c r="G28" s="203"/>
      <c r="H28" s="244" t="s">
        <v>168</v>
      </c>
      <c r="I28" s="203"/>
      <c r="J28" s="261" t="s">
        <v>151</v>
      </c>
      <c r="K28" s="211"/>
      <c r="L28" s="261" t="s">
        <v>151</v>
      </c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</row>
    <row r="29" spans="1:29" ht="22.5" customHeight="1" x14ac:dyDescent="0.35">
      <c r="A29" s="204"/>
      <c r="B29" s="210" t="s">
        <v>169</v>
      </c>
      <c r="C29" s="203">
        <v>5</v>
      </c>
      <c r="D29" s="214" t="s">
        <v>151</v>
      </c>
      <c r="E29" s="211"/>
      <c r="F29" s="214" t="s">
        <v>151</v>
      </c>
      <c r="G29" s="203"/>
      <c r="H29" s="210" t="s">
        <v>169</v>
      </c>
      <c r="I29" s="203">
        <v>5</v>
      </c>
      <c r="J29" s="214" t="s">
        <v>151</v>
      </c>
      <c r="K29" s="211"/>
      <c r="L29" s="214" t="s">
        <v>151</v>
      </c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</row>
    <row r="30" spans="1:29" ht="22.5" customHeight="1" x14ac:dyDescent="0.35">
      <c r="A30" s="204"/>
      <c r="B30" s="210" t="s">
        <v>170</v>
      </c>
      <c r="C30" s="203"/>
      <c r="D30" s="214" t="s">
        <v>151</v>
      </c>
      <c r="E30" s="211"/>
      <c r="F30" s="214" t="s">
        <v>151</v>
      </c>
      <c r="G30" s="203"/>
      <c r="H30" s="210" t="s">
        <v>170</v>
      </c>
      <c r="I30" s="203"/>
      <c r="J30" s="214" t="s">
        <v>151</v>
      </c>
      <c r="K30" s="211"/>
      <c r="L30" s="214" t="s">
        <v>151</v>
      </c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</row>
    <row r="31" spans="1:29" ht="22.5" customHeight="1" x14ac:dyDescent="0.35">
      <c r="A31" s="204"/>
      <c r="B31" s="210" t="s">
        <v>171</v>
      </c>
      <c r="C31" s="203"/>
      <c r="D31" s="214" t="s">
        <v>151</v>
      </c>
      <c r="E31" s="211"/>
      <c r="F31" s="214" t="s">
        <v>151</v>
      </c>
      <c r="G31" s="203"/>
      <c r="H31" s="210" t="s">
        <v>171</v>
      </c>
      <c r="I31" s="203"/>
      <c r="J31" s="214" t="s">
        <v>151</v>
      </c>
      <c r="K31" s="211"/>
      <c r="L31" s="214" t="s">
        <v>151</v>
      </c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</row>
    <row r="32" spans="1:29" ht="22.5" customHeight="1" x14ac:dyDescent="0.35">
      <c r="A32" s="204"/>
      <c r="B32" s="210" t="s">
        <v>172</v>
      </c>
      <c r="C32" s="203"/>
      <c r="D32" s="214" t="s">
        <v>151</v>
      </c>
      <c r="E32" s="211"/>
      <c r="F32" s="214" t="s">
        <v>151</v>
      </c>
      <c r="G32" s="203"/>
      <c r="H32" s="210" t="s">
        <v>172</v>
      </c>
      <c r="I32" s="203"/>
      <c r="J32" s="214" t="s">
        <v>151</v>
      </c>
      <c r="K32" s="211"/>
      <c r="L32" s="214" t="s">
        <v>151</v>
      </c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</row>
    <row r="33" spans="1:33" ht="22.5" customHeight="1" x14ac:dyDescent="0.35">
      <c r="A33" s="204"/>
      <c r="B33" s="210" t="s">
        <v>173</v>
      </c>
      <c r="C33" s="203"/>
      <c r="D33" s="214" t="s">
        <v>151</v>
      </c>
      <c r="E33" s="211"/>
      <c r="F33" s="214" t="s">
        <v>151</v>
      </c>
      <c r="G33" s="203"/>
      <c r="H33" s="210" t="s">
        <v>173</v>
      </c>
      <c r="I33" s="203"/>
      <c r="J33" s="214" t="s">
        <v>151</v>
      </c>
      <c r="K33" s="211"/>
      <c r="L33" s="214" t="s">
        <v>151</v>
      </c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</row>
    <row r="34" spans="1:33" ht="22.5" customHeight="1" x14ac:dyDescent="0.35">
      <c r="A34" s="204"/>
      <c r="B34" s="210" t="s">
        <v>174</v>
      </c>
      <c r="C34" s="203"/>
      <c r="D34" s="214" t="s">
        <v>151</v>
      </c>
      <c r="E34" s="211"/>
      <c r="F34" s="214" t="s">
        <v>151</v>
      </c>
      <c r="G34" s="203"/>
      <c r="H34" s="210" t="s">
        <v>174</v>
      </c>
      <c r="I34" s="203"/>
      <c r="J34" s="214" t="s">
        <v>151</v>
      </c>
      <c r="K34" s="211"/>
      <c r="L34" s="214" t="s">
        <v>151</v>
      </c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</row>
    <row r="35" spans="1:33" ht="22.5" customHeight="1" x14ac:dyDescent="0.35">
      <c r="A35" s="204"/>
      <c r="B35" s="210" t="s">
        <v>175</v>
      </c>
      <c r="C35" s="203"/>
      <c r="D35" s="214" t="s">
        <v>151</v>
      </c>
      <c r="E35" s="211"/>
      <c r="F35" s="214" t="s">
        <v>151</v>
      </c>
      <c r="G35" s="203"/>
      <c r="H35" s="210" t="s">
        <v>175</v>
      </c>
      <c r="I35" s="203"/>
      <c r="J35" s="214" t="s">
        <v>151</v>
      </c>
      <c r="K35" s="211"/>
      <c r="L35" s="214" t="s">
        <v>151</v>
      </c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</row>
    <row r="36" spans="1:33" ht="22.5" customHeight="1" x14ac:dyDescent="0.35">
      <c r="A36" s="204"/>
      <c r="B36" s="210" t="s">
        <v>176</v>
      </c>
      <c r="C36" s="203"/>
      <c r="D36" s="214" t="s">
        <v>151</v>
      </c>
      <c r="E36" s="211"/>
      <c r="F36" s="214" t="s">
        <v>151</v>
      </c>
      <c r="G36" s="203"/>
      <c r="H36" s="210" t="s">
        <v>176</v>
      </c>
      <c r="I36" s="203"/>
      <c r="J36" s="214" t="s">
        <v>151</v>
      </c>
      <c r="K36" s="211"/>
      <c r="L36" s="214" t="s">
        <v>151</v>
      </c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</row>
    <row r="37" spans="1:33" ht="22.5" customHeight="1" x14ac:dyDescent="0.35">
      <c r="A37" s="204"/>
      <c r="B37" s="210" t="s">
        <v>177</v>
      </c>
      <c r="C37" s="203"/>
      <c r="D37" s="214" t="s">
        <v>151</v>
      </c>
      <c r="E37" s="211"/>
      <c r="F37" s="214" t="s">
        <v>151</v>
      </c>
      <c r="G37" s="203"/>
      <c r="H37" s="210" t="s">
        <v>177</v>
      </c>
      <c r="I37" s="203"/>
      <c r="J37" s="214" t="s">
        <v>151</v>
      </c>
      <c r="K37" s="211"/>
      <c r="L37" s="214" t="s">
        <v>151</v>
      </c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</row>
    <row r="38" spans="1:33" ht="22.5" customHeight="1" x14ac:dyDescent="0.35">
      <c r="A38" s="204"/>
      <c r="B38" s="210" t="s">
        <v>178</v>
      </c>
      <c r="C38" s="203"/>
      <c r="D38" s="214" t="s">
        <v>151</v>
      </c>
      <c r="E38" s="211"/>
      <c r="F38" s="214" t="s">
        <v>151</v>
      </c>
      <c r="G38" s="203"/>
      <c r="H38" s="210" t="s">
        <v>178</v>
      </c>
      <c r="I38" s="203"/>
      <c r="J38" s="214" t="s">
        <v>151</v>
      </c>
      <c r="K38" s="211"/>
      <c r="L38" s="214" t="s">
        <v>151</v>
      </c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</row>
    <row r="39" spans="1:33" ht="22.5" customHeight="1" x14ac:dyDescent="0.35">
      <c r="A39" s="204"/>
      <c r="B39" s="210" t="s">
        <v>179</v>
      </c>
      <c r="C39" s="203"/>
      <c r="D39" s="214" t="s">
        <v>151</v>
      </c>
      <c r="E39" s="211"/>
      <c r="F39" s="214" t="s">
        <v>151</v>
      </c>
      <c r="G39" s="203"/>
      <c r="H39" s="210" t="s">
        <v>179</v>
      </c>
      <c r="I39" s="203"/>
      <c r="J39" s="214" t="s">
        <v>151</v>
      </c>
      <c r="K39" s="211"/>
      <c r="L39" s="214" t="s">
        <v>151</v>
      </c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</row>
    <row r="40" spans="1:33" ht="22.5" customHeight="1" x14ac:dyDescent="0.35">
      <c r="A40" s="204"/>
      <c r="B40" s="210" t="s">
        <v>180</v>
      </c>
      <c r="C40" s="203"/>
      <c r="D40" s="214" t="s">
        <v>151</v>
      </c>
      <c r="E40" s="211"/>
      <c r="F40" s="214" t="s">
        <v>151</v>
      </c>
      <c r="G40" s="203"/>
      <c r="H40" s="210" t="s">
        <v>180</v>
      </c>
      <c r="I40" s="203"/>
      <c r="J40" s="214" t="s">
        <v>151</v>
      </c>
      <c r="K40" s="211"/>
      <c r="L40" s="214" t="s">
        <v>151</v>
      </c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</row>
    <row r="41" spans="1:33" ht="22.5" customHeight="1" x14ac:dyDescent="0.35">
      <c r="A41" s="204"/>
      <c r="B41" s="210" t="s">
        <v>181</v>
      </c>
      <c r="C41" s="203"/>
      <c r="D41" s="214" t="s">
        <v>151</v>
      </c>
      <c r="E41" s="211"/>
      <c r="F41" s="214" t="s">
        <v>151</v>
      </c>
      <c r="G41" s="203"/>
      <c r="H41" s="210" t="s">
        <v>181</v>
      </c>
      <c r="I41" s="203"/>
      <c r="J41" s="214" t="s">
        <v>151</v>
      </c>
      <c r="K41" s="211"/>
      <c r="L41" s="214" t="s">
        <v>151</v>
      </c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</row>
    <row r="42" spans="1:33" ht="22.5" customHeight="1" x14ac:dyDescent="0.35">
      <c r="A42" s="204"/>
      <c r="B42" s="210" t="s">
        <v>182</v>
      </c>
      <c r="C42" s="203"/>
      <c r="D42" s="214" t="s">
        <v>151</v>
      </c>
      <c r="E42" s="211"/>
      <c r="F42" s="214" t="s">
        <v>151</v>
      </c>
      <c r="G42" s="203"/>
      <c r="H42" s="210" t="s">
        <v>182</v>
      </c>
      <c r="I42" s="203"/>
      <c r="J42" s="214" t="s">
        <v>151</v>
      </c>
      <c r="K42" s="211"/>
      <c r="L42" s="214" t="s">
        <v>151</v>
      </c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</row>
    <row r="43" spans="1:33" ht="22.5" customHeight="1" x14ac:dyDescent="0.35">
      <c r="A43" s="204"/>
      <c r="B43" s="210" t="s">
        <v>183</v>
      </c>
      <c r="C43" s="203"/>
      <c r="D43" s="214" t="s">
        <v>151</v>
      </c>
      <c r="E43" s="211"/>
      <c r="F43" s="214" t="s">
        <v>151</v>
      </c>
      <c r="G43" s="203"/>
      <c r="H43" s="210" t="s">
        <v>183</v>
      </c>
      <c r="I43" s="203"/>
      <c r="J43" s="214" t="s">
        <v>151</v>
      </c>
      <c r="K43" s="211"/>
      <c r="L43" s="214" t="s">
        <v>151</v>
      </c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</row>
    <row r="44" spans="1:33" ht="7.5" customHeight="1" x14ac:dyDescent="0.35">
      <c r="A44" s="204"/>
      <c r="B44" s="205"/>
      <c r="C44" s="205"/>
      <c r="D44" s="205"/>
      <c r="E44" s="205"/>
      <c r="F44" s="205"/>
      <c r="G44" s="203"/>
      <c r="H44" s="205"/>
      <c r="I44" s="205"/>
      <c r="J44" s="205"/>
      <c r="K44" s="205"/>
      <c r="L44" s="205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6"/>
      <c r="AE44" s="206"/>
      <c r="AF44" s="206"/>
      <c r="AG44" s="206"/>
    </row>
    <row r="45" spans="1:33" s="209" customFormat="1" ht="26.25" customHeight="1" x14ac:dyDescent="0.4">
      <c r="A45" s="204"/>
      <c r="B45" s="216" t="s">
        <v>196</v>
      </c>
      <c r="C45" s="207"/>
      <c r="D45" s="215" t="s">
        <v>166</v>
      </c>
      <c r="E45" s="208"/>
      <c r="F45" s="215" t="s">
        <v>165</v>
      </c>
      <c r="G45" s="203"/>
      <c r="H45" s="241" t="s">
        <v>196</v>
      </c>
      <c r="I45" s="207"/>
      <c r="J45" s="242" t="s">
        <v>166</v>
      </c>
      <c r="K45" s="208"/>
      <c r="L45" s="242" t="s">
        <v>165</v>
      </c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</row>
    <row r="46" spans="1:33" s="209" customFormat="1" ht="3.75" customHeight="1" x14ac:dyDescent="0.35">
      <c r="A46" s="204"/>
      <c r="B46" s="203"/>
      <c r="C46" s="203"/>
      <c r="D46" s="203"/>
      <c r="E46" s="208"/>
      <c r="F46" s="203"/>
      <c r="G46" s="203"/>
      <c r="H46" s="203"/>
      <c r="I46" s="203"/>
      <c r="J46" s="203"/>
      <c r="K46" s="208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</row>
    <row r="47" spans="1:33" s="219" customFormat="1" ht="26.25" customHeight="1" x14ac:dyDescent="0.35">
      <c r="A47" s="204"/>
      <c r="B47" s="286" t="s">
        <v>430</v>
      </c>
      <c r="C47" s="287"/>
      <c r="D47" s="288" t="s">
        <v>431</v>
      </c>
      <c r="E47" s="289"/>
      <c r="F47" s="288" t="s">
        <v>432</v>
      </c>
      <c r="G47" s="203"/>
      <c r="H47" s="286" t="s">
        <v>430</v>
      </c>
      <c r="I47" s="287"/>
      <c r="J47" s="288" t="s">
        <v>432</v>
      </c>
      <c r="K47" s="289"/>
      <c r="L47" s="288" t="s">
        <v>433</v>
      </c>
      <c r="M47" s="290"/>
      <c r="N47" s="290"/>
      <c r="O47" s="290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</row>
    <row r="48" spans="1:33" s="219" customFormat="1" ht="26.25" customHeight="1" x14ac:dyDescent="0.35">
      <c r="A48" s="204"/>
      <c r="B48" s="291" t="s">
        <v>434</v>
      </c>
      <c r="C48" s="217"/>
      <c r="D48" s="231" t="s">
        <v>199</v>
      </c>
      <c r="E48" s="218"/>
      <c r="F48" s="231" t="s">
        <v>200</v>
      </c>
      <c r="G48" s="203"/>
      <c r="H48" s="291" t="s">
        <v>434</v>
      </c>
      <c r="I48" s="217"/>
      <c r="J48" s="231" t="s">
        <v>200</v>
      </c>
      <c r="K48" s="218"/>
      <c r="L48" s="231" t="s">
        <v>435</v>
      </c>
      <c r="M48" s="290"/>
      <c r="N48" s="290"/>
      <c r="O48" s="290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</row>
    <row r="49" spans="1:29" s="222" customFormat="1" ht="26.25" customHeight="1" x14ac:dyDescent="0.35">
      <c r="A49" s="204"/>
      <c r="B49" s="291" t="s">
        <v>436</v>
      </c>
      <c r="C49" s="220"/>
      <c r="D49" s="231" t="s">
        <v>437</v>
      </c>
      <c r="E49" s="221"/>
      <c r="F49" s="231" t="s">
        <v>437</v>
      </c>
      <c r="G49" s="203"/>
      <c r="H49" s="291" t="s">
        <v>436</v>
      </c>
      <c r="I49" s="220"/>
      <c r="J49" s="231" t="s">
        <v>437</v>
      </c>
      <c r="K49" s="221"/>
      <c r="L49" s="231" t="s">
        <v>437</v>
      </c>
      <c r="M49" s="292"/>
      <c r="N49" s="290"/>
      <c r="O49" s="292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</row>
    <row r="50" spans="1:29" s="222" customFormat="1" ht="3.75" customHeight="1" x14ac:dyDescent="0.35">
      <c r="A50" s="204"/>
      <c r="B50" s="220"/>
      <c r="C50" s="220"/>
      <c r="D50" s="220"/>
      <c r="E50" s="220"/>
      <c r="F50" s="220"/>
      <c r="G50" s="203"/>
      <c r="H50" s="220"/>
      <c r="I50" s="220"/>
      <c r="J50" s="220"/>
      <c r="K50" s="220"/>
      <c r="L50" s="220"/>
      <c r="M50" s="292"/>
      <c r="N50" s="292"/>
      <c r="O50" s="292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</row>
    <row r="51" spans="1:29" s="224" customFormat="1" ht="30" customHeight="1" x14ac:dyDescent="0.35">
      <c r="A51" s="204"/>
      <c r="B51" s="234" t="s">
        <v>193</v>
      </c>
      <c r="C51" s="220"/>
      <c r="D51" s="227" t="s">
        <v>192</v>
      </c>
      <c r="E51" s="221"/>
      <c r="F51" s="227" t="s">
        <v>189</v>
      </c>
      <c r="G51" s="203"/>
      <c r="H51" s="241" t="s">
        <v>193</v>
      </c>
      <c r="I51" s="220"/>
      <c r="J51" s="262" t="s">
        <v>189</v>
      </c>
      <c r="K51" s="221"/>
      <c r="L51" s="262" t="s">
        <v>438</v>
      </c>
      <c r="M51" s="292"/>
      <c r="N51" s="292"/>
      <c r="O51" s="292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</row>
    <row r="52" spans="1:29" ht="52.5" customHeight="1" x14ac:dyDescent="0.35">
      <c r="A52" s="204"/>
      <c r="B52" s="204"/>
      <c r="C52" s="204"/>
      <c r="D52" s="204"/>
      <c r="E52" s="204"/>
      <c r="F52" s="204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  <c r="AA52" s="223"/>
      <c r="AB52" s="223"/>
      <c r="AC52" s="223"/>
    </row>
    <row r="53" spans="1:29" ht="37.5" customHeight="1" x14ac:dyDescent="0.35">
      <c r="A53" s="204"/>
      <c r="B53" s="317" t="s">
        <v>463</v>
      </c>
      <c r="C53" s="317"/>
      <c r="D53" s="317"/>
      <c r="E53" s="317"/>
      <c r="F53" s="317"/>
      <c r="G53" s="204"/>
      <c r="H53" s="318" t="s">
        <v>407</v>
      </c>
      <c r="I53" s="318"/>
      <c r="J53" s="318"/>
      <c r="K53" s="318"/>
      <c r="L53" s="318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  <c r="AA53" s="223"/>
      <c r="AB53" s="223"/>
      <c r="AC53" s="223"/>
    </row>
    <row r="54" spans="1:29" ht="18.75" customHeight="1" x14ac:dyDescent="0.35">
      <c r="A54" s="204"/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</row>
    <row r="55" spans="1:29" ht="18.75" customHeight="1" x14ac:dyDescent="0.35">
      <c r="A55" s="204"/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</row>
    <row r="56" spans="1:29" ht="18.75" customHeight="1" x14ac:dyDescent="0.35">
      <c r="A56" s="204"/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</row>
    <row r="57" spans="1:29" ht="18.75" customHeight="1" x14ac:dyDescent="0.35">
      <c r="A57" s="204"/>
      <c r="B57" s="204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</row>
    <row r="58" spans="1:29" ht="22.5" customHeight="1" x14ac:dyDescent="0.35">
      <c r="A58" s="204"/>
      <c r="B58" s="319" t="s">
        <v>408</v>
      </c>
      <c r="C58" s="319"/>
      <c r="D58" s="319"/>
      <c r="E58" s="319"/>
      <c r="F58" s="319"/>
      <c r="G58" s="204"/>
      <c r="H58" s="339" t="s">
        <v>408</v>
      </c>
      <c r="I58" s="339"/>
      <c r="J58" s="339"/>
      <c r="K58" s="339"/>
      <c r="L58" s="339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3"/>
      <c r="AA58" s="223"/>
      <c r="AB58" s="223"/>
      <c r="AC58" s="223"/>
    </row>
    <row r="59" spans="1:29" ht="22.5" customHeight="1" x14ac:dyDescent="0.35">
      <c r="A59" s="204"/>
      <c r="B59" s="263"/>
      <c r="C59" s="263"/>
      <c r="D59" s="263"/>
      <c r="E59" s="263"/>
      <c r="F59" s="263"/>
      <c r="G59" s="204"/>
      <c r="H59" s="340"/>
      <c r="I59" s="340"/>
      <c r="J59" s="340"/>
      <c r="K59" s="340"/>
      <c r="L59" s="340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  <c r="AA59" s="223"/>
      <c r="AB59" s="223"/>
      <c r="AC59" s="223"/>
    </row>
    <row r="60" spans="1:29" ht="22.5" customHeight="1" x14ac:dyDescent="0.35">
      <c r="A60" s="204"/>
      <c r="B60" s="343" t="s">
        <v>424</v>
      </c>
      <c r="C60" s="343"/>
      <c r="D60" s="343"/>
      <c r="E60" s="343"/>
      <c r="F60" s="343"/>
      <c r="G60" s="204"/>
      <c r="H60" s="343" t="s">
        <v>425</v>
      </c>
      <c r="I60" s="343"/>
      <c r="J60" s="343"/>
      <c r="K60" s="343"/>
      <c r="L60" s="34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</row>
    <row r="61" spans="1:29" ht="22.5" customHeight="1" x14ac:dyDescent="0.35">
      <c r="A61" s="204"/>
      <c r="B61" s="340" t="s">
        <v>439</v>
      </c>
      <c r="C61" s="340"/>
      <c r="D61" s="340"/>
      <c r="E61" s="340"/>
      <c r="F61" s="340"/>
      <c r="G61" s="204"/>
      <c r="H61" s="340" t="s">
        <v>441</v>
      </c>
      <c r="I61" s="340"/>
      <c r="J61" s="340"/>
      <c r="K61" s="340"/>
      <c r="L61" s="340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  <c r="AA61" s="223"/>
      <c r="AB61" s="223"/>
      <c r="AC61" s="223"/>
    </row>
    <row r="62" spans="1:29" ht="22.5" customHeight="1" x14ac:dyDescent="0.35">
      <c r="A62" s="204"/>
      <c r="B62" s="340" t="s">
        <v>409</v>
      </c>
      <c r="C62" s="340"/>
      <c r="D62" s="340"/>
      <c r="E62" s="340"/>
      <c r="F62" s="340"/>
      <c r="G62" s="204"/>
      <c r="H62" s="340" t="s">
        <v>409</v>
      </c>
      <c r="I62" s="340"/>
      <c r="J62" s="340"/>
      <c r="K62" s="340"/>
      <c r="L62" s="340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</row>
    <row r="63" spans="1:29" ht="22.5" customHeight="1" x14ac:dyDescent="0.35">
      <c r="A63" s="204"/>
      <c r="B63" s="264"/>
      <c r="C63" s="264"/>
      <c r="D63" s="264"/>
      <c r="E63" s="264"/>
      <c r="F63" s="264"/>
      <c r="G63" s="204"/>
      <c r="H63" s="264"/>
      <c r="I63" s="264"/>
      <c r="J63" s="264"/>
      <c r="K63" s="264"/>
      <c r="L63" s="264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</row>
    <row r="64" spans="1:29" ht="22.5" customHeight="1" x14ac:dyDescent="0.35">
      <c r="A64" s="204"/>
      <c r="B64" s="340" t="s">
        <v>410</v>
      </c>
      <c r="C64" s="340"/>
      <c r="D64" s="340"/>
      <c r="E64" s="340"/>
      <c r="F64" s="340"/>
      <c r="G64" s="204"/>
      <c r="H64" s="340" t="s">
        <v>410</v>
      </c>
      <c r="I64" s="340"/>
      <c r="J64" s="340"/>
      <c r="K64" s="340"/>
      <c r="L64" s="340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</row>
    <row r="65" spans="1:29" ht="30" customHeight="1" x14ac:dyDescent="0.35">
      <c r="A65" s="204"/>
      <c r="B65" s="344" t="s">
        <v>440</v>
      </c>
      <c r="C65" s="344"/>
      <c r="D65" s="344"/>
      <c r="E65" s="344"/>
      <c r="F65" s="344"/>
      <c r="G65" s="204"/>
      <c r="H65" s="344" t="s">
        <v>442</v>
      </c>
      <c r="I65" s="344"/>
      <c r="J65" s="344"/>
      <c r="K65" s="344"/>
      <c r="L65" s="344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</row>
    <row r="66" spans="1:29" ht="22.5" customHeight="1" x14ac:dyDescent="0.35">
      <c r="A66" s="204"/>
      <c r="B66" s="265"/>
      <c r="C66" s="265"/>
      <c r="D66" s="265"/>
      <c r="E66" s="265"/>
      <c r="F66" s="265"/>
      <c r="G66" s="204"/>
      <c r="H66" s="340" t="s">
        <v>411</v>
      </c>
      <c r="I66" s="340"/>
      <c r="J66" s="340"/>
      <c r="K66" s="340"/>
      <c r="L66" s="340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</row>
    <row r="67" spans="1:29" ht="22.5" customHeight="1" x14ac:dyDescent="0.35">
      <c r="A67" s="204"/>
      <c r="B67" s="265"/>
      <c r="C67" s="265"/>
      <c r="D67" s="265"/>
      <c r="E67" s="265"/>
      <c r="F67" s="265"/>
      <c r="G67" s="204"/>
      <c r="H67" s="264"/>
      <c r="I67" s="264"/>
      <c r="J67" s="264"/>
      <c r="K67" s="264"/>
      <c r="L67" s="264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</row>
    <row r="68" spans="1:29" ht="22.5" customHeight="1" x14ac:dyDescent="0.35">
      <c r="A68" s="204"/>
      <c r="B68" s="319" t="s">
        <v>412</v>
      </c>
      <c r="C68" s="319"/>
      <c r="D68" s="319"/>
      <c r="E68" s="319"/>
      <c r="F68" s="319"/>
      <c r="G68" s="204"/>
      <c r="H68" s="339" t="s">
        <v>412</v>
      </c>
      <c r="I68" s="339"/>
      <c r="J68" s="339"/>
      <c r="K68" s="339"/>
      <c r="L68" s="339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</row>
    <row r="69" spans="1:29" ht="22.5" customHeight="1" x14ac:dyDescent="0.35">
      <c r="A69" s="204"/>
      <c r="B69" s="266"/>
      <c r="C69" s="266"/>
      <c r="D69" s="266"/>
      <c r="E69" s="266"/>
      <c r="F69" s="266"/>
      <c r="G69" s="223"/>
      <c r="H69" s="266"/>
      <c r="I69" s="266"/>
      <c r="J69" s="266"/>
      <c r="K69" s="266"/>
      <c r="L69" s="266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  <c r="AA69" s="223"/>
      <c r="AB69" s="223"/>
      <c r="AC69" s="223"/>
    </row>
    <row r="70" spans="1:29" s="268" customFormat="1" ht="22.5" customHeight="1" x14ac:dyDescent="0.45">
      <c r="A70" s="267"/>
      <c r="B70" s="345" t="s">
        <v>413</v>
      </c>
      <c r="C70" s="345"/>
      <c r="D70" s="345"/>
      <c r="E70" s="345"/>
      <c r="F70" s="345"/>
      <c r="G70" s="223"/>
      <c r="H70" s="345" t="s">
        <v>413</v>
      </c>
      <c r="I70" s="345"/>
      <c r="J70" s="345"/>
      <c r="K70" s="345"/>
      <c r="L70" s="345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3"/>
      <c r="AA70" s="223"/>
      <c r="AB70" s="223"/>
      <c r="AC70" s="223"/>
    </row>
    <row r="71" spans="1:29" s="268" customFormat="1" ht="22.5" customHeight="1" x14ac:dyDescent="0.45">
      <c r="A71" s="267"/>
      <c r="B71" s="345" t="s">
        <v>414</v>
      </c>
      <c r="C71" s="345"/>
      <c r="D71" s="345"/>
      <c r="E71" s="345"/>
      <c r="F71" s="345"/>
      <c r="G71" s="223"/>
      <c r="H71" s="345" t="s">
        <v>414</v>
      </c>
      <c r="I71" s="345"/>
      <c r="J71" s="345"/>
      <c r="K71" s="345"/>
      <c r="L71" s="345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  <c r="AA71" s="223"/>
      <c r="AB71" s="223"/>
      <c r="AC71" s="223"/>
    </row>
    <row r="72" spans="1:29" s="268" customFormat="1" ht="22.5" customHeight="1" x14ac:dyDescent="0.45">
      <c r="A72" s="267"/>
      <c r="B72" s="345" t="s">
        <v>415</v>
      </c>
      <c r="C72" s="345"/>
      <c r="D72" s="345"/>
      <c r="E72" s="345"/>
      <c r="F72" s="345"/>
      <c r="G72" s="223"/>
      <c r="H72" s="345" t="s">
        <v>415</v>
      </c>
      <c r="I72" s="345"/>
      <c r="J72" s="345"/>
      <c r="K72" s="345"/>
      <c r="L72" s="345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  <c r="AA72" s="223"/>
      <c r="AB72" s="223"/>
      <c r="AC72" s="223"/>
    </row>
    <row r="73" spans="1:29" s="268" customFormat="1" ht="22.5" customHeight="1" x14ac:dyDescent="0.45">
      <c r="A73" s="267"/>
      <c r="B73" s="345" t="s">
        <v>416</v>
      </c>
      <c r="C73" s="345"/>
      <c r="D73" s="345"/>
      <c r="E73" s="345"/>
      <c r="F73" s="345"/>
      <c r="G73" s="223"/>
      <c r="H73" s="345" t="s">
        <v>416</v>
      </c>
      <c r="I73" s="345"/>
      <c r="J73" s="345"/>
      <c r="K73" s="345"/>
      <c r="L73" s="345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223"/>
    </row>
    <row r="74" spans="1:29" ht="22.5" customHeight="1" x14ac:dyDescent="0.35">
      <c r="A74" s="204"/>
      <c r="B74" s="265"/>
      <c r="C74" s="265"/>
      <c r="D74" s="265"/>
      <c r="E74" s="265"/>
      <c r="F74" s="265"/>
      <c r="G74" s="223"/>
      <c r="H74" s="265"/>
      <c r="I74" s="265"/>
      <c r="J74" s="265"/>
      <c r="K74" s="265"/>
      <c r="L74" s="265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  <c r="AA74" s="223"/>
      <c r="AB74" s="223"/>
      <c r="AC74" s="223"/>
    </row>
    <row r="75" spans="1:29" ht="22.5" customHeight="1" x14ac:dyDescent="0.45">
      <c r="A75" s="204"/>
      <c r="B75" s="269"/>
      <c r="C75" s="269"/>
      <c r="D75" s="269"/>
      <c r="E75" s="269"/>
      <c r="F75" s="269"/>
      <c r="G75" s="223"/>
      <c r="H75" s="269"/>
      <c r="I75" s="269"/>
      <c r="J75" s="269"/>
      <c r="K75" s="269"/>
      <c r="L75" s="269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  <c r="AA75" s="223"/>
      <c r="AB75" s="223"/>
      <c r="AC75" s="223"/>
    </row>
    <row r="76" spans="1:29" ht="22.5" customHeight="1" x14ac:dyDescent="0.35">
      <c r="A76" s="204"/>
      <c r="B76" s="319" t="s">
        <v>417</v>
      </c>
      <c r="C76" s="319"/>
      <c r="D76" s="319"/>
      <c r="E76" s="319"/>
      <c r="F76" s="319"/>
      <c r="G76" s="223"/>
      <c r="H76" s="339" t="s">
        <v>417</v>
      </c>
      <c r="I76" s="339"/>
      <c r="J76" s="339"/>
      <c r="K76" s="339"/>
      <c r="L76" s="339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</row>
    <row r="77" spans="1:29" ht="22.5" customHeight="1" x14ac:dyDescent="0.35">
      <c r="A77" s="204"/>
      <c r="B77" s="340"/>
      <c r="C77" s="340"/>
      <c r="D77" s="340"/>
      <c r="E77" s="340"/>
      <c r="F77" s="340"/>
      <c r="G77" s="223"/>
      <c r="H77" s="340"/>
      <c r="I77" s="340"/>
      <c r="J77" s="340"/>
      <c r="K77" s="340"/>
      <c r="L77" s="340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3"/>
      <c r="AB77" s="223"/>
      <c r="AC77" s="223"/>
    </row>
    <row r="78" spans="1:29" ht="22.5" customHeight="1" x14ac:dyDescent="0.35">
      <c r="A78" s="204"/>
      <c r="B78" s="340" t="s">
        <v>418</v>
      </c>
      <c r="C78" s="340"/>
      <c r="D78" s="340"/>
      <c r="E78" s="340"/>
      <c r="F78" s="340"/>
      <c r="G78" s="223"/>
      <c r="H78" s="340" t="s">
        <v>418</v>
      </c>
      <c r="I78" s="340"/>
      <c r="J78" s="340"/>
      <c r="K78" s="340"/>
      <c r="L78" s="340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</row>
    <row r="79" spans="1:29" s="271" customFormat="1" ht="22.5" customHeight="1" x14ac:dyDescent="0.5">
      <c r="A79" s="270"/>
      <c r="B79" s="350" t="s">
        <v>419</v>
      </c>
      <c r="C79" s="350"/>
      <c r="D79" s="350"/>
      <c r="E79" s="350"/>
      <c r="F79" s="350"/>
      <c r="G79" s="223"/>
      <c r="H79" s="350" t="s">
        <v>419</v>
      </c>
      <c r="I79" s="350"/>
      <c r="J79" s="350"/>
      <c r="K79" s="350"/>
      <c r="L79" s="350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3"/>
      <c r="AB79" s="223"/>
      <c r="AC79" s="223"/>
    </row>
    <row r="80" spans="1:29" s="271" customFormat="1" ht="22.5" customHeight="1" x14ac:dyDescent="0.5">
      <c r="A80" s="270"/>
      <c r="B80" s="351"/>
      <c r="C80" s="351"/>
      <c r="D80" s="351"/>
      <c r="E80" s="351"/>
      <c r="F80" s="351"/>
      <c r="G80" s="223"/>
      <c r="H80" s="351"/>
      <c r="I80" s="351"/>
      <c r="J80" s="351"/>
      <c r="K80" s="351"/>
      <c r="L80" s="351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3"/>
      <c r="AB80" s="223"/>
      <c r="AC80" s="223"/>
    </row>
    <row r="81" spans="1:29" ht="22.5" customHeight="1" x14ac:dyDescent="0.35">
      <c r="A81" s="204"/>
      <c r="B81" s="265"/>
      <c r="C81" s="265"/>
      <c r="D81" s="265"/>
      <c r="E81" s="265"/>
      <c r="F81" s="265"/>
      <c r="G81" s="223"/>
      <c r="H81" s="265"/>
      <c r="I81" s="265"/>
      <c r="J81" s="265"/>
      <c r="K81" s="265"/>
      <c r="L81" s="265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</row>
    <row r="82" spans="1:29" ht="22.5" customHeight="1" x14ac:dyDescent="0.45">
      <c r="A82" s="204"/>
      <c r="B82" s="269"/>
      <c r="C82" s="269"/>
      <c r="D82" s="269"/>
      <c r="E82" s="269"/>
      <c r="F82" s="269"/>
      <c r="G82" s="223"/>
      <c r="H82" s="269"/>
      <c r="I82" s="269"/>
      <c r="J82" s="269"/>
      <c r="K82" s="269"/>
      <c r="L82" s="269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  <c r="AA82" s="223"/>
      <c r="AB82" s="223"/>
      <c r="AC82" s="223"/>
    </row>
    <row r="83" spans="1:29" ht="22.5" customHeight="1" x14ac:dyDescent="0.35">
      <c r="A83" s="204"/>
      <c r="B83" s="319" t="s">
        <v>420</v>
      </c>
      <c r="C83" s="319"/>
      <c r="D83" s="319"/>
      <c r="E83" s="319"/>
      <c r="F83" s="319"/>
      <c r="G83" s="223"/>
      <c r="H83" s="339" t="s">
        <v>420</v>
      </c>
      <c r="I83" s="339"/>
      <c r="J83" s="339"/>
      <c r="K83" s="339"/>
      <c r="L83" s="339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3"/>
      <c r="AB83" s="223"/>
      <c r="AC83" s="223"/>
    </row>
    <row r="84" spans="1:29" ht="22.5" customHeight="1" x14ac:dyDescent="0.35">
      <c r="A84" s="204"/>
      <c r="B84" s="264"/>
      <c r="C84" s="264"/>
      <c r="D84" s="264"/>
      <c r="E84" s="264"/>
      <c r="F84" s="264"/>
      <c r="G84" s="223"/>
      <c r="H84" s="264"/>
      <c r="I84" s="264"/>
      <c r="J84" s="264"/>
      <c r="K84" s="264"/>
      <c r="L84" s="264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  <c r="AA84" s="223"/>
      <c r="AB84" s="223"/>
      <c r="AC84" s="223"/>
    </row>
    <row r="85" spans="1:29" ht="22.5" customHeight="1" x14ac:dyDescent="0.35">
      <c r="A85" s="204"/>
      <c r="B85" s="346" t="s">
        <v>421</v>
      </c>
      <c r="C85" s="346"/>
      <c r="D85" s="346"/>
      <c r="E85" s="346"/>
      <c r="F85" s="346"/>
      <c r="G85" s="223"/>
      <c r="H85" s="346" t="s">
        <v>421</v>
      </c>
      <c r="I85" s="346"/>
      <c r="J85" s="346"/>
      <c r="K85" s="346"/>
      <c r="L85" s="346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</row>
    <row r="86" spans="1:29" ht="22.5" customHeight="1" x14ac:dyDescent="0.35">
      <c r="A86" s="204"/>
      <c r="B86" s="346" t="s">
        <v>422</v>
      </c>
      <c r="C86" s="346"/>
      <c r="D86" s="346"/>
      <c r="E86" s="346"/>
      <c r="F86" s="346"/>
      <c r="G86" s="223"/>
      <c r="H86" s="346" t="s">
        <v>422</v>
      </c>
      <c r="I86" s="346"/>
      <c r="J86" s="346"/>
      <c r="K86" s="346"/>
      <c r="L86" s="346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3"/>
      <c r="AA86" s="223"/>
      <c r="AB86" s="223"/>
      <c r="AC86" s="223"/>
    </row>
    <row r="87" spans="1:29" ht="22.5" customHeight="1" x14ac:dyDescent="0.35">
      <c r="A87" s="204"/>
      <c r="B87" s="272"/>
      <c r="C87" s="272"/>
      <c r="D87" s="272"/>
      <c r="E87" s="272"/>
      <c r="F87" s="272"/>
      <c r="G87" s="223"/>
      <c r="H87" s="272"/>
      <c r="I87" s="272"/>
      <c r="J87" s="272"/>
      <c r="K87" s="272"/>
      <c r="L87" s="272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  <c r="AA87" s="223"/>
      <c r="AB87" s="223"/>
      <c r="AC87" s="223"/>
    </row>
    <row r="88" spans="1:29" ht="75" customHeight="1" thickBot="1" x14ac:dyDescent="0.4">
      <c r="A88" s="204"/>
      <c r="B88" s="204"/>
      <c r="C88" s="204"/>
      <c r="D88" s="204"/>
      <c r="E88" s="204"/>
      <c r="F88" s="204"/>
      <c r="G88" s="223"/>
      <c r="H88" s="223"/>
      <c r="I88" s="223"/>
      <c r="J88" s="223"/>
      <c r="K88" s="223"/>
      <c r="L88" s="223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  <c r="AA88" s="223"/>
      <c r="AB88" s="223"/>
      <c r="AC88" s="223"/>
    </row>
    <row r="89" spans="1:29" ht="22.5" customHeight="1" thickBot="1" x14ac:dyDescent="0.4">
      <c r="A89" s="204"/>
      <c r="B89" s="347" t="s">
        <v>197</v>
      </c>
      <c r="C89" s="348"/>
      <c r="D89" s="348"/>
      <c r="E89" s="348"/>
      <c r="F89" s="349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  <c r="AA89" s="223"/>
      <c r="AB89" s="223"/>
      <c r="AC89" s="223"/>
    </row>
    <row r="90" spans="1:29" ht="22.5" customHeight="1" x14ac:dyDescent="0.35">
      <c r="A90" s="204"/>
      <c r="B90" s="273"/>
      <c r="C90" s="274"/>
      <c r="D90" s="274"/>
      <c r="E90" s="274"/>
      <c r="F90" s="275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</row>
    <row r="91" spans="1:29" ht="22.5" customHeight="1" x14ac:dyDescent="0.35">
      <c r="A91" s="204"/>
      <c r="B91" s="352" t="s">
        <v>194</v>
      </c>
      <c r="C91" s="353"/>
      <c r="D91" s="353"/>
      <c r="E91" s="353"/>
      <c r="F91" s="354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</row>
    <row r="92" spans="1:29" ht="22.5" customHeight="1" x14ac:dyDescent="0.35">
      <c r="A92" s="204"/>
      <c r="B92" s="352" t="s">
        <v>198</v>
      </c>
      <c r="C92" s="353"/>
      <c r="D92" s="353"/>
      <c r="E92" s="353"/>
      <c r="F92" s="354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</row>
    <row r="93" spans="1:29" ht="22.5" customHeight="1" x14ac:dyDescent="0.35">
      <c r="A93" s="204"/>
      <c r="B93" s="355" t="s">
        <v>423</v>
      </c>
      <c r="C93" s="356"/>
      <c r="D93" s="356"/>
      <c r="E93" s="356"/>
      <c r="F93" s="357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</row>
    <row r="94" spans="1:29" ht="22.5" customHeight="1" thickBot="1" x14ac:dyDescent="0.4">
      <c r="A94" s="204"/>
      <c r="B94" s="228"/>
      <c r="C94" s="229"/>
      <c r="D94" s="229"/>
      <c r="E94" s="229"/>
      <c r="F94" s="230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</row>
    <row r="95" spans="1:29" ht="22.5" customHeight="1" x14ac:dyDescent="0.35">
      <c r="A95" s="204"/>
      <c r="B95" s="358"/>
      <c r="C95" s="358"/>
      <c r="D95" s="358"/>
      <c r="E95" s="358"/>
      <c r="F95" s="358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</row>
    <row r="96" spans="1:29" ht="150" customHeight="1" x14ac:dyDescent="0.35">
      <c r="A96" s="204"/>
      <c r="B96" s="276"/>
      <c r="C96" s="276"/>
      <c r="D96" s="276"/>
      <c r="E96" s="276"/>
      <c r="F96" s="276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</row>
    <row r="97" spans="2:29" ht="18.5" hidden="1" x14ac:dyDescent="0.45">
      <c r="B97"/>
      <c r="C97"/>
      <c r="D97"/>
      <c r="E97"/>
      <c r="F97"/>
      <c r="G97"/>
      <c r="H97"/>
      <c r="I97"/>
      <c r="J97"/>
      <c r="K97"/>
      <c r="L97"/>
      <c r="M97"/>
      <c r="N97" s="277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/>
      <c r="AC97"/>
    </row>
    <row r="98" spans="2:29" ht="18.5" hidden="1" x14ac:dyDescent="0.45">
      <c r="B98"/>
      <c r="C98"/>
      <c r="D98"/>
      <c r="E98"/>
      <c r="F98"/>
      <c r="G98"/>
      <c r="H98"/>
      <c r="I98"/>
      <c r="J98"/>
      <c r="K98"/>
      <c r="L98"/>
      <c r="M98"/>
      <c r="N98" s="277"/>
      <c r="O98" s="278"/>
      <c r="P98" s="278"/>
      <c r="Q98" s="278"/>
      <c r="R98" s="278"/>
      <c r="S98" s="278"/>
      <c r="T98" s="278"/>
      <c r="U98" s="278"/>
      <c r="V98" s="278"/>
      <c r="W98" s="278"/>
      <c r="X98" s="278"/>
      <c r="Y98" s="278"/>
      <c r="Z98" s="278"/>
      <c r="AA98" s="278"/>
      <c r="AB98"/>
      <c r="AC98"/>
    </row>
    <row r="99" spans="2:29" ht="18.5" hidden="1" x14ac:dyDescent="0.45">
      <c r="B99"/>
      <c r="C99"/>
      <c r="D99"/>
      <c r="E99"/>
      <c r="F99"/>
      <c r="G99"/>
      <c r="H99"/>
      <c r="I99"/>
      <c r="J99"/>
      <c r="K99"/>
      <c r="L99"/>
      <c r="M99"/>
      <c r="N99" s="277"/>
      <c r="O99" s="278"/>
      <c r="P99" s="278"/>
      <c r="Q99" s="278"/>
      <c r="R99" s="278"/>
      <c r="S99" s="278"/>
      <c r="T99" s="278"/>
      <c r="U99" s="278"/>
      <c r="V99" s="278"/>
      <c r="W99" s="278"/>
      <c r="X99" s="278"/>
      <c r="Y99" s="278"/>
      <c r="Z99" s="278"/>
      <c r="AA99" s="278"/>
      <c r="AB99"/>
      <c r="AC99"/>
    </row>
    <row r="100" spans="2:29" ht="18.5" hidden="1" x14ac:dyDescent="0.45">
      <c r="B100"/>
      <c r="C100"/>
      <c r="D100"/>
      <c r="E100"/>
      <c r="F100"/>
      <c r="G100"/>
      <c r="H100"/>
      <c r="I100"/>
      <c r="J100"/>
      <c r="K100"/>
      <c r="L100"/>
      <c r="M100"/>
      <c r="N100" s="277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/>
      <c r="AC100"/>
    </row>
    <row r="101" spans="2:29" ht="18.5" hidden="1" x14ac:dyDescent="0.45">
      <c r="B101"/>
      <c r="C101"/>
      <c r="D101"/>
      <c r="E101"/>
      <c r="F101"/>
      <c r="G101"/>
      <c r="H101"/>
      <c r="I101"/>
      <c r="J101"/>
      <c r="K101"/>
      <c r="L101"/>
      <c r="M101"/>
      <c r="N101" s="277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/>
      <c r="AC101"/>
    </row>
    <row r="102" spans="2:29" ht="18.5" hidden="1" x14ac:dyDescent="0.45">
      <c r="B102"/>
      <c r="C102"/>
      <c r="D102"/>
      <c r="E102"/>
      <c r="F102"/>
      <c r="G102"/>
      <c r="H102"/>
      <c r="I102"/>
      <c r="J102"/>
      <c r="K102"/>
      <c r="L102"/>
      <c r="M102"/>
      <c r="N102" s="277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/>
      <c r="AC102"/>
    </row>
    <row r="103" spans="2:29" ht="18.5" hidden="1" x14ac:dyDescent="0.45">
      <c r="B103"/>
      <c r="C103"/>
      <c r="D103"/>
      <c r="E103"/>
      <c r="F103"/>
      <c r="G103"/>
      <c r="H103"/>
      <c r="I103"/>
      <c r="J103"/>
      <c r="K103"/>
      <c r="L103"/>
      <c r="M103"/>
      <c r="N103" s="277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/>
      <c r="AC103"/>
    </row>
    <row r="104" spans="2:29" ht="18.5" hidden="1" x14ac:dyDescent="0.45">
      <c r="B104"/>
      <c r="C104"/>
      <c r="D104"/>
      <c r="E104"/>
      <c r="F104"/>
      <c r="G104"/>
      <c r="H104"/>
      <c r="I104"/>
      <c r="J104"/>
      <c r="K104"/>
      <c r="L104"/>
      <c r="M104"/>
      <c r="N104" s="277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/>
      <c r="AC104"/>
    </row>
    <row r="105" spans="2:29" ht="18.5" hidden="1" x14ac:dyDescent="0.45">
      <c r="B105"/>
      <c r="C105"/>
      <c r="D105"/>
      <c r="E105"/>
      <c r="F105"/>
      <c r="G105"/>
      <c r="H105"/>
      <c r="I105"/>
      <c r="J105"/>
      <c r="K105"/>
      <c r="L105"/>
      <c r="M105"/>
      <c r="N105" s="277"/>
      <c r="O105" s="278"/>
      <c r="P105" s="278"/>
      <c r="Q105" s="278"/>
      <c r="R105" s="278"/>
      <c r="S105" s="278"/>
      <c r="T105" s="278"/>
      <c r="U105" s="278"/>
      <c r="V105" s="278"/>
      <c r="W105" s="278"/>
      <c r="X105" s="278"/>
      <c r="Y105" s="278"/>
      <c r="Z105" s="278"/>
      <c r="AA105" s="278"/>
      <c r="AB105"/>
      <c r="AC105"/>
    </row>
    <row r="106" spans="2:29" ht="18.5" hidden="1" x14ac:dyDescent="0.45">
      <c r="B106"/>
      <c r="C106"/>
      <c r="D106"/>
      <c r="E106"/>
      <c r="F106"/>
      <c r="G106"/>
      <c r="H106"/>
      <c r="I106"/>
      <c r="J106"/>
      <c r="K106"/>
      <c r="L106"/>
      <c r="M106"/>
      <c r="N106" s="277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/>
      <c r="AC106"/>
    </row>
    <row r="107" spans="2:29" ht="18.5" hidden="1" x14ac:dyDescent="0.45">
      <c r="B107"/>
      <c r="C107"/>
      <c r="D107"/>
      <c r="E107"/>
      <c r="F107"/>
      <c r="G107"/>
      <c r="H107"/>
      <c r="I107"/>
      <c r="J107"/>
      <c r="K107"/>
      <c r="L107"/>
      <c r="M107"/>
      <c r="N107" s="277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/>
      <c r="AC107"/>
    </row>
    <row r="108" spans="2:29" ht="18.5" hidden="1" x14ac:dyDescent="0.45">
      <c r="B108"/>
      <c r="C108"/>
      <c r="D108"/>
      <c r="E108"/>
      <c r="F108"/>
      <c r="G108"/>
      <c r="H108"/>
      <c r="I108"/>
      <c r="J108"/>
      <c r="K108"/>
      <c r="L108"/>
      <c r="M108"/>
      <c r="N108" s="277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/>
      <c r="AC108"/>
    </row>
    <row r="109" spans="2:29" ht="18.5" hidden="1" x14ac:dyDescent="0.45">
      <c r="B109"/>
      <c r="C109"/>
      <c r="D109"/>
      <c r="E109"/>
      <c r="F109"/>
      <c r="G109"/>
      <c r="H109"/>
      <c r="I109"/>
      <c r="J109"/>
      <c r="K109"/>
      <c r="L109"/>
      <c r="M109"/>
      <c r="N109" s="277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/>
      <c r="AC109"/>
    </row>
    <row r="110" spans="2:29" ht="18.5" hidden="1" x14ac:dyDescent="0.45">
      <c r="B110"/>
      <c r="C110"/>
      <c r="D110"/>
      <c r="E110"/>
      <c r="F110"/>
      <c r="G110"/>
      <c r="H110"/>
      <c r="I110"/>
      <c r="J110"/>
      <c r="K110"/>
      <c r="L110"/>
      <c r="M110"/>
      <c r="N110" s="277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/>
      <c r="AC110"/>
    </row>
    <row r="111" spans="2:29" ht="18.5" hidden="1" x14ac:dyDescent="0.45">
      <c r="B111"/>
      <c r="C111"/>
      <c r="D111"/>
      <c r="E111"/>
      <c r="F111"/>
      <c r="G111"/>
      <c r="H111"/>
      <c r="I111"/>
      <c r="J111"/>
      <c r="K111"/>
      <c r="L111"/>
      <c r="M111"/>
      <c r="N111" s="277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/>
      <c r="AC111"/>
    </row>
    <row r="112" spans="2:29" ht="18.5" hidden="1" x14ac:dyDescent="0.45">
      <c r="B112"/>
      <c r="C112"/>
      <c r="D112"/>
      <c r="E112"/>
      <c r="F112"/>
      <c r="G112"/>
      <c r="H112"/>
      <c r="I112"/>
      <c r="J112"/>
      <c r="K112"/>
      <c r="L112"/>
      <c r="M112"/>
      <c r="N112" s="277"/>
      <c r="O112" s="278"/>
      <c r="P112" s="278"/>
      <c r="Q112" s="278"/>
      <c r="R112" s="278"/>
      <c r="S112" s="278"/>
      <c r="T112" s="278"/>
      <c r="U112" s="278"/>
      <c r="V112" s="278"/>
      <c r="W112" s="278"/>
      <c r="X112" s="278"/>
      <c r="Y112" s="278"/>
      <c r="Z112" s="278"/>
      <c r="AA112" s="278"/>
      <c r="AB112"/>
      <c r="AC112"/>
    </row>
    <row r="113" spans="2:29" ht="18.5" hidden="1" x14ac:dyDescent="0.45">
      <c r="B113"/>
      <c r="C113"/>
      <c r="D113"/>
      <c r="E113"/>
      <c r="F113"/>
      <c r="G113"/>
      <c r="H113"/>
      <c r="I113"/>
      <c r="J113"/>
      <c r="K113"/>
      <c r="L113"/>
      <c r="M113"/>
      <c r="N113" s="277"/>
      <c r="O113" s="278"/>
      <c r="P113" s="278"/>
      <c r="Q113" s="278"/>
      <c r="R113" s="278"/>
      <c r="S113" s="278"/>
      <c r="T113" s="278"/>
      <c r="U113" s="278"/>
      <c r="V113" s="278"/>
      <c r="W113" s="278"/>
      <c r="X113" s="278"/>
      <c r="Y113" s="278"/>
      <c r="Z113" s="278"/>
      <c r="AA113" s="278"/>
      <c r="AB113"/>
      <c r="AC113"/>
    </row>
    <row r="114" spans="2:29" ht="18.5" hidden="1" x14ac:dyDescent="0.45">
      <c r="B114"/>
      <c r="C114"/>
      <c r="D114"/>
      <c r="E114"/>
      <c r="F114"/>
      <c r="G114"/>
      <c r="H114"/>
      <c r="I114"/>
      <c r="J114"/>
      <c r="K114"/>
      <c r="L114"/>
      <c r="M114"/>
      <c r="N114" s="277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/>
      <c r="AC114"/>
    </row>
    <row r="115" spans="2:29" ht="18.5" hidden="1" x14ac:dyDescent="0.45">
      <c r="B115"/>
      <c r="C115"/>
      <c r="D115"/>
      <c r="E115"/>
      <c r="F115"/>
      <c r="G115"/>
      <c r="H115"/>
      <c r="I115"/>
      <c r="J115"/>
      <c r="K115"/>
      <c r="L115"/>
      <c r="M115"/>
      <c r="N115" s="277"/>
      <c r="O115" s="278"/>
      <c r="P115" s="278"/>
      <c r="Q115" s="278"/>
      <c r="R115" s="278"/>
      <c r="S115" s="278"/>
      <c r="T115" s="278"/>
      <c r="U115" s="278"/>
      <c r="V115" s="278"/>
      <c r="W115" s="278"/>
      <c r="X115" s="278"/>
      <c r="Y115" s="278"/>
      <c r="Z115" s="278"/>
      <c r="AA115" s="278"/>
      <c r="AB115"/>
      <c r="AC115"/>
    </row>
    <row r="116" spans="2:29" ht="18.5" hidden="1" x14ac:dyDescent="0.45">
      <c r="B116"/>
      <c r="C116"/>
      <c r="D116"/>
      <c r="E116"/>
      <c r="F116"/>
      <c r="G116"/>
      <c r="H116"/>
      <c r="I116"/>
      <c r="J116"/>
      <c r="K116"/>
      <c r="L116"/>
      <c r="M116"/>
      <c r="N116" s="277"/>
      <c r="O116" s="278"/>
      <c r="P116" s="278"/>
      <c r="Q116" s="278"/>
      <c r="R116" s="278"/>
      <c r="S116" s="278"/>
      <c r="T116" s="278"/>
      <c r="U116" s="278"/>
      <c r="V116" s="278"/>
      <c r="W116" s="278"/>
      <c r="X116" s="278"/>
      <c r="Y116" s="278"/>
      <c r="Z116" s="278"/>
      <c r="AA116" s="278"/>
      <c r="AB116"/>
      <c r="AC116"/>
    </row>
    <row r="117" spans="2:29" ht="18.5" hidden="1" x14ac:dyDescent="0.45">
      <c r="B117"/>
      <c r="C117"/>
      <c r="D117"/>
      <c r="E117"/>
      <c r="F117"/>
      <c r="G117"/>
      <c r="H117"/>
      <c r="I117"/>
      <c r="J117"/>
      <c r="K117"/>
      <c r="L117"/>
      <c r="M117"/>
      <c r="N117" s="277"/>
      <c r="O117" s="278"/>
      <c r="P117" s="278"/>
      <c r="Q117" s="278"/>
      <c r="R117" s="278"/>
      <c r="S117" s="278"/>
      <c r="T117" s="278"/>
      <c r="U117" s="278"/>
      <c r="V117" s="278"/>
      <c r="W117" s="278"/>
      <c r="X117" s="278"/>
      <c r="Y117" s="278"/>
      <c r="Z117" s="278"/>
      <c r="AA117" s="278"/>
      <c r="AB117"/>
      <c r="AC117"/>
    </row>
    <row r="118" spans="2:29" ht="18.5" hidden="1" x14ac:dyDescent="0.45">
      <c r="B118"/>
      <c r="C118"/>
      <c r="D118"/>
      <c r="E118"/>
      <c r="F118"/>
      <c r="G118"/>
      <c r="H118"/>
      <c r="I118"/>
      <c r="J118"/>
      <c r="K118"/>
      <c r="L118"/>
      <c r="M118"/>
      <c r="N118" s="277"/>
      <c r="O118" s="278"/>
      <c r="P118" s="278"/>
      <c r="Q118" s="278"/>
      <c r="R118" s="278"/>
      <c r="S118" s="278"/>
      <c r="T118" s="278"/>
      <c r="U118" s="278"/>
      <c r="V118" s="278"/>
      <c r="W118" s="278"/>
      <c r="X118" s="278"/>
      <c r="Y118" s="278"/>
      <c r="Z118" s="278"/>
      <c r="AA118" s="278"/>
      <c r="AB118"/>
      <c r="AC118"/>
    </row>
    <row r="119" spans="2:29" ht="18.5" hidden="1" x14ac:dyDescent="0.45">
      <c r="B119"/>
      <c r="C119"/>
      <c r="D119"/>
      <c r="E119"/>
      <c r="F119"/>
      <c r="G119"/>
      <c r="H119"/>
      <c r="I119"/>
      <c r="J119"/>
      <c r="K119"/>
      <c r="L119"/>
      <c r="M119"/>
      <c r="N119" s="277"/>
      <c r="O119" s="278"/>
      <c r="P119" s="278"/>
      <c r="Q119" s="278"/>
      <c r="R119" s="278"/>
      <c r="S119" s="278"/>
      <c r="T119" s="278"/>
      <c r="U119" s="278"/>
      <c r="V119" s="278"/>
      <c r="W119" s="278"/>
      <c r="X119" s="278"/>
      <c r="Y119" s="278"/>
      <c r="Z119" s="278"/>
      <c r="AA119" s="278"/>
      <c r="AB119"/>
      <c r="AC119"/>
    </row>
    <row r="120" spans="2:29" ht="18.5" hidden="1" x14ac:dyDescent="0.45">
      <c r="B120"/>
      <c r="C120"/>
      <c r="D120"/>
      <c r="E120"/>
      <c r="F120"/>
      <c r="G120"/>
      <c r="H120"/>
      <c r="I120"/>
      <c r="J120"/>
      <c r="K120"/>
      <c r="L120"/>
      <c r="M120"/>
      <c r="N120" s="277"/>
      <c r="O120" s="278"/>
      <c r="P120" s="278"/>
      <c r="Q120" s="278"/>
      <c r="R120" s="278"/>
      <c r="S120" s="278"/>
      <c r="T120" s="278"/>
      <c r="U120" s="278"/>
      <c r="V120" s="278"/>
      <c r="W120" s="278"/>
      <c r="X120" s="278"/>
      <c r="Y120" s="278"/>
      <c r="Z120" s="278"/>
      <c r="AA120" s="278"/>
      <c r="AB120"/>
      <c r="AC120"/>
    </row>
    <row r="121" spans="2:29" ht="18.5" hidden="1" x14ac:dyDescent="0.45">
      <c r="B121"/>
      <c r="C121"/>
      <c r="D121"/>
      <c r="E121"/>
      <c r="F121"/>
      <c r="G121"/>
      <c r="H121"/>
      <c r="I121"/>
      <c r="J121"/>
      <c r="K121"/>
      <c r="L121"/>
      <c r="M121"/>
      <c r="N121" s="277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/>
      <c r="AC121"/>
    </row>
    <row r="122" spans="2:29" ht="18.5" hidden="1" x14ac:dyDescent="0.45">
      <c r="B122"/>
      <c r="C122"/>
      <c r="D122"/>
      <c r="E122"/>
      <c r="F122"/>
      <c r="G122"/>
      <c r="H122"/>
      <c r="I122"/>
      <c r="J122"/>
      <c r="K122"/>
      <c r="L122"/>
      <c r="M122"/>
      <c r="N122" s="277"/>
      <c r="O122" s="278"/>
      <c r="P122" s="278"/>
      <c r="Q122" s="278"/>
      <c r="R122" s="278"/>
      <c r="S122" s="278"/>
      <c r="T122" s="278"/>
      <c r="U122" s="278"/>
      <c r="V122" s="278"/>
      <c r="W122" s="278"/>
      <c r="X122" s="278"/>
      <c r="Y122" s="278"/>
      <c r="Z122" s="278"/>
      <c r="AA122" s="278"/>
      <c r="AB122"/>
      <c r="AC122"/>
    </row>
    <row r="123" spans="2:29" ht="18.5" hidden="1" x14ac:dyDescent="0.45">
      <c r="B123"/>
      <c r="C123"/>
      <c r="D123"/>
      <c r="E123"/>
      <c r="F123"/>
      <c r="G123"/>
      <c r="H123"/>
      <c r="I123"/>
      <c r="J123"/>
      <c r="K123"/>
      <c r="L123"/>
      <c r="M123"/>
      <c r="N123" s="277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/>
      <c r="AC123"/>
    </row>
    <row r="124" spans="2:29" ht="18.5" hidden="1" x14ac:dyDescent="0.45">
      <c r="B124"/>
      <c r="C124"/>
      <c r="D124"/>
      <c r="E124"/>
      <c r="F124"/>
      <c r="G124"/>
      <c r="H124"/>
      <c r="I124"/>
      <c r="J124"/>
      <c r="K124"/>
      <c r="L124"/>
      <c r="M124"/>
      <c r="N124" s="277"/>
      <c r="O124" s="278"/>
      <c r="P124" s="278"/>
      <c r="Q124" s="278"/>
      <c r="R124" s="278"/>
      <c r="S124" s="278"/>
      <c r="T124" s="278"/>
      <c r="U124" s="278"/>
      <c r="V124" s="278"/>
      <c r="W124" s="278"/>
      <c r="X124" s="278"/>
      <c r="Y124" s="278"/>
      <c r="Z124" s="278"/>
      <c r="AA124" s="278"/>
      <c r="AB124"/>
      <c r="AC124"/>
    </row>
    <row r="125" spans="2:29" ht="18.5" hidden="1" x14ac:dyDescent="0.45">
      <c r="B125"/>
      <c r="C125"/>
      <c r="D125"/>
      <c r="E125"/>
      <c r="F125"/>
      <c r="G125"/>
      <c r="H125"/>
      <c r="I125"/>
      <c r="J125"/>
      <c r="K125"/>
      <c r="L125"/>
      <c r="M125"/>
      <c r="N125" s="277"/>
      <c r="O125" s="278"/>
      <c r="P125" s="278"/>
      <c r="Q125" s="278"/>
      <c r="R125" s="278"/>
      <c r="S125" s="278"/>
      <c r="T125" s="278"/>
      <c r="U125" s="278"/>
      <c r="V125" s="278"/>
      <c r="W125" s="278"/>
      <c r="X125" s="278"/>
      <c r="Y125" s="278"/>
      <c r="Z125" s="278"/>
      <c r="AA125" s="278"/>
      <c r="AB125"/>
      <c r="AC125"/>
    </row>
    <row r="126" spans="2:29" ht="18.5" hidden="1" x14ac:dyDescent="0.45">
      <c r="B126"/>
      <c r="C126"/>
      <c r="D126"/>
      <c r="E126"/>
      <c r="F126"/>
      <c r="G126"/>
      <c r="H126"/>
      <c r="I126"/>
      <c r="J126"/>
      <c r="K126"/>
      <c r="L126"/>
      <c r="M126"/>
      <c r="N126" s="277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/>
      <c r="AC126"/>
    </row>
    <row r="127" spans="2:29" ht="18.5" hidden="1" x14ac:dyDescent="0.45">
      <c r="B127"/>
      <c r="C127"/>
      <c r="D127"/>
      <c r="E127"/>
      <c r="F127"/>
      <c r="G127"/>
      <c r="H127"/>
      <c r="I127"/>
      <c r="J127"/>
      <c r="K127"/>
      <c r="L127"/>
      <c r="M127"/>
      <c r="N127" s="277"/>
      <c r="O127" s="278"/>
      <c r="P127" s="278"/>
      <c r="Q127" s="278"/>
      <c r="R127" s="278"/>
      <c r="S127" s="278"/>
      <c r="T127" s="278"/>
      <c r="U127" s="278"/>
      <c r="V127" s="278"/>
      <c r="W127" s="278"/>
      <c r="X127" s="278"/>
      <c r="Y127" s="278"/>
      <c r="Z127" s="278"/>
      <c r="AA127" s="278"/>
      <c r="AB127"/>
      <c r="AC127"/>
    </row>
    <row r="128" spans="2:29" ht="18.5" hidden="1" x14ac:dyDescent="0.45">
      <c r="B128"/>
      <c r="C128"/>
      <c r="D128"/>
      <c r="E128"/>
      <c r="F128"/>
      <c r="G128"/>
      <c r="H128"/>
      <c r="I128"/>
      <c r="J128"/>
      <c r="K128"/>
      <c r="L128"/>
      <c r="M128"/>
      <c r="N128" s="277"/>
      <c r="O128" s="278"/>
      <c r="P128" s="278"/>
      <c r="Q128" s="278"/>
      <c r="R128" s="278"/>
      <c r="S128" s="278"/>
      <c r="T128" s="278"/>
      <c r="U128" s="278"/>
      <c r="V128" s="278"/>
      <c r="W128" s="278"/>
      <c r="X128" s="278"/>
      <c r="Y128" s="278"/>
      <c r="Z128" s="278"/>
      <c r="AA128" s="278"/>
      <c r="AB128"/>
      <c r="AC128"/>
    </row>
    <row r="129" spans="2:29" ht="18.5" hidden="1" x14ac:dyDescent="0.45">
      <c r="B129"/>
      <c r="C129"/>
      <c r="D129"/>
      <c r="E129"/>
      <c r="F129"/>
      <c r="G129"/>
      <c r="H129"/>
      <c r="I129"/>
      <c r="J129"/>
      <c r="K129"/>
      <c r="L129"/>
      <c r="M129"/>
      <c r="N129" s="277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/>
      <c r="AC129"/>
    </row>
    <row r="130" spans="2:29" ht="18.5" hidden="1" x14ac:dyDescent="0.45">
      <c r="B130"/>
      <c r="C130"/>
      <c r="D130"/>
      <c r="E130"/>
      <c r="F130"/>
      <c r="G130"/>
      <c r="H130"/>
      <c r="I130"/>
      <c r="J130"/>
      <c r="K130"/>
      <c r="L130"/>
      <c r="M130"/>
      <c r="N130" s="277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/>
      <c r="AC130"/>
    </row>
    <row r="131" spans="2:29" ht="18.5" hidden="1" x14ac:dyDescent="0.45">
      <c r="B131"/>
      <c r="C131"/>
      <c r="D131"/>
      <c r="E131"/>
      <c r="F131"/>
      <c r="G131"/>
      <c r="H131"/>
      <c r="I131"/>
      <c r="J131"/>
      <c r="K131"/>
      <c r="L131"/>
      <c r="M131"/>
      <c r="N131" s="277"/>
      <c r="O131" s="278"/>
      <c r="P131" s="278"/>
      <c r="Q131" s="278"/>
      <c r="R131" s="278"/>
      <c r="S131" s="278"/>
      <c r="T131" s="278"/>
      <c r="U131" s="278"/>
      <c r="V131" s="278"/>
      <c r="W131" s="278"/>
      <c r="X131" s="278"/>
      <c r="Y131" s="278"/>
      <c r="Z131" s="278"/>
      <c r="AA131" s="278"/>
      <c r="AB131"/>
      <c r="AC131"/>
    </row>
    <row r="132" spans="2:29" ht="18.5" hidden="1" x14ac:dyDescent="0.45">
      <c r="B132"/>
      <c r="C132"/>
      <c r="D132"/>
      <c r="E132"/>
      <c r="F132"/>
      <c r="G132"/>
      <c r="H132"/>
      <c r="I132"/>
      <c r="J132"/>
      <c r="K132"/>
      <c r="L132"/>
      <c r="M132"/>
      <c r="N132" s="277"/>
      <c r="O132" s="278"/>
      <c r="P132" s="278"/>
      <c r="Q132" s="278"/>
      <c r="R132" s="278"/>
      <c r="S132" s="278"/>
      <c r="T132" s="278"/>
      <c r="U132" s="278"/>
      <c r="V132" s="278"/>
      <c r="W132" s="278"/>
      <c r="X132" s="278"/>
      <c r="Y132" s="278"/>
      <c r="Z132" s="278"/>
      <c r="AA132" s="278"/>
      <c r="AB132"/>
      <c r="AC132"/>
    </row>
    <row r="133" spans="2:29" ht="18.5" hidden="1" x14ac:dyDescent="0.45">
      <c r="B133"/>
      <c r="C133"/>
      <c r="D133"/>
      <c r="E133"/>
      <c r="F133"/>
      <c r="G133"/>
      <c r="H133"/>
      <c r="I133"/>
      <c r="J133"/>
      <c r="K133"/>
      <c r="L133"/>
      <c r="M133"/>
      <c r="N133" s="277"/>
      <c r="O133" s="278"/>
      <c r="P133" s="278"/>
      <c r="Q133" s="278"/>
      <c r="R133" s="278"/>
      <c r="S133" s="278"/>
      <c r="T133" s="278"/>
      <c r="U133" s="278"/>
      <c r="V133" s="278"/>
      <c r="W133" s="278"/>
      <c r="X133" s="278"/>
      <c r="Y133" s="278"/>
      <c r="Z133" s="278"/>
      <c r="AA133" s="278"/>
      <c r="AB133"/>
      <c r="AC133"/>
    </row>
    <row r="134" spans="2:29" ht="18.5" hidden="1" x14ac:dyDescent="0.45">
      <c r="B134"/>
      <c r="C134"/>
      <c r="D134"/>
      <c r="E134"/>
      <c r="F134"/>
      <c r="G134"/>
      <c r="H134"/>
      <c r="I134"/>
      <c r="J134"/>
      <c r="K134"/>
      <c r="L134"/>
      <c r="M134"/>
      <c r="N134" s="277"/>
      <c r="O134" s="278"/>
      <c r="P134" s="278"/>
      <c r="Q134" s="278"/>
      <c r="R134" s="278"/>
      <c r="S134" s="278"/>
      <c r="T134" s="278"/>
      <c r="U134" s="278"/>
      <c r="V134" s="278"/>
      <c r="W134" s="278"/>
      <c r="X134" s="278"/>
      <c r="Y134" s="278"/>
      <c r="Z134" s="278"/>
      <c r="AA134" s="278"/>
      <c r="AB134"/>
      <c r="AC134"/>
    </row>
    <row r="135" spans="2:29" ht="18.5" hidden="1" x14ac:dyDescent="0.45">
      <c r="B135"/>
      <c r="C135"/>
      <c r="D135"/>
      <c r="E135"/>
      <c r="F135"/>
      <c r="G135"/>
      <c r="H135"/>
      <c r="I135"/>
      <c r="J135"/>
      <c r="K135"/>
      <c r="L135"/>
      <c r="M135"/>
      <c r="N135" s="277"/>
      <c r="O135" s="278"/>
      <c r="P135" s="278"/>
      <c r="Q135" s="278"/>
      <c r="R135" s="278"/>
      <c r="S135" s="278"/>
      <c r="T135" s="278"/>
      <c r="U135" s="278"/>
      <c r="V135" s="278"/>
      <c r="W135" s="278"/>
      <c r="X135" s="278"/>
      <c r="Y135" s="278"/>
      <c r="Z135" s="278"/>
      <c r="AA135" s="278"/>
      <c r="AB135"/>
      <c r="AC135"/>
    </row>
    <row r="136" spans="2:29" ht="18.5" hidden="1" x14ac:dyDescent="0.45">
      <c r="B136"/>
      <c r="C136"/>
      <c r="D136"/>
      <c r="E136"/>
      <c r="F136"/>
      <c r="G136"/>
      <c r="H136"/>
      <c r="I136"/>
      <c r="J136"/>
      <c r="K136"/>
      <c r="L136"/>
      <c r="M136"/>
      <c r="N136" s="277"/>
      <c r="O136" s="278"/>
      <c r="P136" s="278"/>
      <c r="Q136" s="278"/>
      <c r="R136" s="278"/>
      <c r="S136" s="278"/>
      <c r="T136" s="278"/>
      <c r="U136" s="278"/>
      <c r="V136" s="278"/>
      <c r="W136" s="278"/>
      <c r="X136" s="278"/>
      <c r="Y136" s="278"/>
      <c r="Z136" s="278"/>
      <c r="AA136" s="278"/>
      <c r="AB136"/>
      <c r="AC136"/>
    </row>
    <row r="137" spans="2:29" ht="18.5" hidden="1" x14ac:dyDescent="0.45">
      <c r="B137"/>
      <c r="C137"/>
      <c r="D137"/>
      <c r="E137"/>
      <c r="F137"/>
      <c r="G137"/>
      <c r="H137"/>
      <c r="I137"/>
      <c r="J137"/>
      <c r="K137"/>
      <c r="L137"/>
      <c r="M137"/>
      <c r="N137" s="277"/>
      <c r="O137" s="278"/>
      <c r="P137" s="278"/>
      <c r="Q137" s="278"/>
      <c r="R137" s="278"/>
      <c r="S137" s="278"/>
      <c r="T137" s="278"/>
      <c r="U137" s="278"/>
      <c r="V137" s="278"/>
      <c r="W137" s="278"/>
      <c r="X137" s="278"/>
      <c r="Y137" s="278"/>
      <c r="Z137" s="278"/>
      <c r="AA137" s="278"/>
      <c r="AB137"/>
      <c r="AC137"/>
    </row>
    <row r="138" spans="2:29" ht="18.5" hidden="1" x14ac:dyDescent="0.45">
      <c r="B138"/>
      <c r="C138"/>
      <c r="D138"/>
      <c r="E138"/>
      <c r="F138"/>
      <c r="G138"/>
      <c r="H138"/>
      <c r="I138"/>
      <c r="J138"/>
      <c r="K138"/>
      <c r="L138"/>
      <c r="M138"/>
      <c r="N138" s="277"/>
      <c r="O138" s="278"/>
      <c r="P138" s="278"/>
      <c r="Q138" s="278"/>
      <c r="R138" s="278"/>
      <c r="S138" s="278"/>
      <c r="T138" s="278"/>
      <c r="U138" s="278"/>
      <c r="V138" s="278"/>
      <c r="W138" s="278"/>
      <c r="X138" s="278"/>
      <c r="Y138" s="278"/>
      <c r="Z138" s="278"/>
      <c r="AA138" s="278"/>
      <c r="AB138"/>
      <c r="AC138"/>
    </row>
    <row r="139" spans="2:29" ht="18.5" hidden="1" x14ac:dyDescent="0.45">
      <c r="B139"/>
      <c r="C139"/>
      <c r="D139"/>
      <c r="E139"/>
      <c r="F139"/>
      <c r="G139"/>
      <c r="H139"/>
      <c r="I139"/>
      <c r="J139"/>
      <c r="K139"/>
      <c r="L139"/>
      <c r="M139"/>
      <c r="N139" s="277"/>
      <c r="O139" s="278"/>
      <c r="P139" s="278"/>
      <c r="Q139" s="278"/>
      <c r="R139" s="278"/>
      <c r="S139" s="278"/>
      <c r="T139" s="278"/>
      <c r="U139" s="278"/>
      <c r="V139" s="278"/>
      <c r="W139" s="278"/>
      <c r="X139" s="278"/>
      <c r="Y139" s="278"/>
      <c r="Z139" s="278"/>
      <c r="AA139" s="278"/>
      <c r="AB139"/>
      <c r="AC139"/>
    </row>
    <row r="140" spans="2:29" ht="18.5" hidden="1" x14ac:dyDescent="0.45">
      <c r="B140"/>
      <c r="C140"/>
      <c r="D140"/>
      <c r="E140"/>
      <c r="F140"/>
      <c r="G140"/>
      <c r="H140"/>
      <c r="I140"/>
      <c r="J140"/>
      <c r="K140"/>
      <c r="L140"/>
      <c r="M140"/>
      <c r="N140" s="277"/>
      <c r="O140" s="278"/>
      <c r="P140" s="278"/>
      <c r="Q140" s="278"/>
      <c r="R140" s="278"/>
      <c r="S140" s="278"/>
      <c r="T140" s="278"/>
      <c r="U140" s="278"/>
      <c r="V140" s="278"/>
      <c r="W140" s="278"/>
      <c r="X140" s="278"/>
      <c r="Y140" s="278"/>
      <c r="Z140" s="278"/>
      <c r="AA140" s="278"/>
      <c r="AB140"/>
      <c r="AC140"/>
    </row>
    <row r="141" spans="2:29" ht="18.5" hidden="1" x14ac:dyDescent="0.45">
      <c r="B141"/>
      <c r="C141"/>
      <c r="D141"/>
      <c r="E141"/>
      <c r="F141"/>
      <c r="G141"/>
      <c r="H141"/>
      <c r="I141"/>
      <c r="J141"/>
      <c r="K141"/>
      <c r="L141"/>
      <c r="M141"/>
      <c r="N141" s="277"/>
      <c r="O141" s="278"/>
      <c r="P141" s="278"/>
      <c r="Q141" s="278"/>
      <c r="R141" s="278"/>
      <c r="S141" s="278"/>
      <c r="T141" s="278"/>
      <c r="U141" s="278"/>
      <c r="V141" s="278"/>
      <c r="W141" s="278"/>
      <c r="X141" s="278"/>
      <c r="Y141" s="278"/>
      <c r="Z141" s="278"/>
      <c r="AA141" s="278"/>
      <c r="AB141"/>
      <c r="AC141"/>
    </row>
    <row r="142" spans="2:29" ht="18.5" hidden="1" x14ac:dyDescent="0.45">
      <c r="B142"/>
      <c r="C142"/>
      <c r="D142"/>
      <c r="E142"/>
      <c r="F142"/>
      <c r="G142"/>
      <c r="H142"/>
      <c r="I142"/>
      <c r="J142"/>
      <c r="K142"/>
      <c r="L142"/>
      <c r="M142"/>
      <c r="N142" s="277"/>
      <c r="O142" s="278"/>
      <c r="P142" s="278"/>
      <c r="Q142" s="278"/>
      <c r="R142" s="278"/>
      <c r="S142" s="278"/>
      <c r="T142" s="278"/>
      <c r="U142" s="278"/>
      <c r="V142" s="278"/>
      <c r="W142" s="278"/>
      <c r="X142" s="278"/>
      <c r="Y142" s="278"/>
      <c r="Z142" s="278"/>
      <c r="AA142" s="278"/>
      <c r="AB142"/>
      <c r="AC142"/>
    </row>
    <row r="143" spans="2:29" ht="18.5" hidden="1" x14ac:dyDescent="0.45">
      <c r="B143"/>
      <c r="C143"/>
      <c r="D143"/>
      <c r="E143"/>
      <c r="F143"/>
      <c r="G143"/>
      <c r="H143"/>
      <c r="I143"/>
      <c r="J143"/>
      <c r="K143"/>
      <c r="L143"/>
      <c r="M143"/>
      <c r="N143" s="277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/>
      <c r="AC143"/>
    </row>
    <row r="144" spans="2:29" ht="18.5" hidden="1" x14ac:dyDescent="0.45">
      <c r="B144"/>
      <c r="C144"/>
      <c r="D144"/>
      <c r="E144"/>
      <c r="F144"/>
      <c r="G144"/>
      <c r="H144"/>
      <c r="I144"/>
      <c r="J144"/>
      <c r="K144"/>
      <c r="L144"/>
      <c r="M144"/>
      <c r="N144" s="277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/>
      <c r="AC144"/>
    </row>
    <row r="145" spans="2:29" ht="18.5" hidden="1" x14ac:dyDescent="0.45">
      <c r="B145"/>
      <c r="C145"/>
      <c r="D145"/>
      <c r="E145"/>
      <c r="F145"/>
      <c r="G145"/>
      <c r="H145"/>
      <c r="I145"/>
      <c r="J145"/>
      <c r="K145"/>
      <c r="L145"/>
      <c r="M145"/>
      <c r="N145" s="277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/>
      <c r="AC145"/>
    </row>
    <row r="146" spans="2:29" ht="18.5" hidden="1" x14ac:dyDescent="0.45">
      <c r="B146"/>
      <c r="C146"/>
      <c r="D146"/>
      <c r="E146"/>
      <c r="F146"/>
      <c r="G146"/>
      <c r="H146"/>
      <c r="I146"/>
      <c r="J146"/>
      <c r="K146"/>
      <c r="L146"/>
      <c r="M146"/>
      <c r="N146" s="277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/>
      <c r="AC146"/>
    </row>
    <row r="147" spans="2:29" ht="18.5" hidden="1" x14ac:dyDescent="0.45">
      <c r="B147"/>
      <c r="C147"/>
      <c r="D147"/>
      <c r="E147"/>
      <c r="F147"/>
      <c r="G147"/>
      <c r="H147"/>
      <c r="I147"/>
      <c r="J147"/>
      <c r="K147"/>
      <c r="L147"/>
      <c r="M147"/>
      <c r="N147" s="277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/>
      <c r="AC147"/>
    </row>
    <row r="148" spans="2:29" ht="18.5" hidden="1" x14ac:dyDescent="0.45">
      <c r="B148"/>
      <c r="C148"/>
      <c r="D148"/>
      <c r="E148"/>
      <c r="F148"/>
      <c r="G148"/>
      <c r="H148"/>
      <c r="I148"/>
      <c r="J148"/>
      <c r="K148"/>
      <c r="L148"/>
      <c r="M148"/>
      <c r="N148" s="277"/>
      <c r="O148" s="278"/>
      <c r="P148" s="278"/>
      <c r="Q148" s="278"/>
      <c r="R148" s="278"/>
      <c r="S148" s="278"/>
      <c r="T148" s="278"/>
      <c r="U148" s="278"/>
      <c r="V148" s="278"/>
      <c r="W148" s="278"/>
      <c r="X148" s="278"/>
      <c r="Y148" s="278"/>
      <c r="Z148" s="278"/>
      <c r="AA148" s="278"/>
      <c r="AB148"/>
      <c r="AC148"/>
    </row>
    <row r="149" spans="2:29" ht="18.5" hidden="1" x14ac:dyDescent="0.45">
      <c r="B149"/>
      <c r="C149"/>
      <c r="D149"/>
      <c r="E149"/>
      <c r="F149"/>
      <c r="G149"/>
      <c r="H149"/>
      <c r="I149"/>
      <c r="J149"/>
      <c r="K149"/>
      <c r="L149"/>
      <c r="M149"/>
      <c r="N149" s="277"/>
      <c r="O149" s="278"/>
      <c r="P149" s="278"/>
      <c r="Q149" s="278"/>
      <c r="R149" s="278"/>
      <c r="S149" s="278"/>
      <c r="T149" s="278"/>
      <c r="U149" s="278"/>
      <c r="V149" s="278"/>
      <c r="W149" s="278"/>
      <c r="X149" s="278"/>
      <c r="Y149" s="278"/>
      <c r="Z149" s="278"/>
      <c r="AA149" s="278"/>
      <c r="AB149"/>
      <c r="AC149"/>
    </row>
    <row r="150" spans="2:29" ht="18.5" hidden="1" x14ac:dyDescent="0.45">
      <c r="B150"/>
      <c r="C150"/>
      <c r="D150"/>
      <c r="E150"/>
      <c r="F150"/>
      <c r="G150"/>
      <c r="H150"/>
      <c r="I150"/>
      <c r="J150"/>
      <c r="K150"/>
      <c r="L150"/>
      <c r="M150"/>
      <c r="N150" s="277"/>
      <c r="O150" s="278"/>
      <c r="P150" s="278"/>
      <c r="Q150" s="278"/>
      <c r="R150" s="278"/>
      <c r="S150" s="278"/>
      <c r="T150" s="278"/>
      <c r="U150" s="278"/>
      <c r="V150" s="278"/>
      <c r="W150" s="278"/>
      <c r="X150" s="278"/>
      <c r="Y150" s="278"/>
      <c r="Z150" s="278"/>
      <c r="AA150" s="278"/>
      <c r="AB150"/>
      <c r="AC150"/>
    </row>
    <row r="151" spans="2:29" ht="18.5" hidden="1" x14ac:dyDescent="0.45">
      <c r="B151"/>
      <c r="C151"/>
      <c r="D151"/>
      <c r="E151"/>
      <c r="F151"/>
      <c r="G151"/>
      <c r="H151"/>
      <c r="I151"/>
      <c r="J151"/>
      <c r="K151"/>
      <c r="L151"/>
      <c r="M151"/>
      <c r="N151" s="277"/>
      <c r="O151" s="278"/>
      <c r="P151" s="278"/>
      <c r="Q151" s="278"/>
      <c r="R151" s="278"/>
      <c r="S151" s="278"/>
      <c r="T151" s="278"/>
      <c r="U151" s="278"/>
      <c r="V151" s="278"/>
      <c r="W151" s="278"/>
      <c r="X151" s="278"/>
      <c r="Y151" s="278"/>
      <c r="Z151" s="278"/>
      <c r="AA151" s="278"/>
      <c r="AB151"/>
      <c r="AC151"/>
    </row>
    <row r="152" spans="2:29" ht="18.5" hidden="1" x14ac:dyDescent="0.45">
      <c r="B152"/>
      <c r="C152"/>
      <c r="D152"/>
      <c r="E152"/>
      <c r="F152"/>
      <c r="G152"/>
      <c r="H152"/>
      <c r="I152"/>
      <c r="J152"/>
      <c r="K152"/>
      <c r="L152"/>
      <c r="M152"/>
      <c r="N152" s="277"/>
      <c r="O152" s="278"/>
      <c r="P152" s="278"/>
      <c r="Q152" s="278"/>
      <c r="R152" s="278"/>
      <c r="S152" s="278"/>
      <c r="T152" s="278"/>
      <c r="U152" s="278"/>
      <c r="V152" s="278"/>
      <c r="W152" s="278"/>
      <c r="X152" s="278"/>
      <c r="Y152" s="278"/>
      <c r="Z152" s="278"/>
      <c r="AA152" s="278"/>
      <c r="AB152"/>
      <c r="AC152"/>
    </row>
    <row r="153" spans="2:29" ht="18.5" hidden="1" x14ac:dyDescent="0.45">
      <c r="B153"/>
      <c r="C153"/>
      <c r="D153"/>
      <c r="E153"/>
      <c r="F153"/>
      <c r="G153"/>
      <c r="H153"/>
      <c r="I153"/>
      <c r="J153"/>
      <c r="K153"/>
      <c r="L153"/>
      <c r="M153"/>
      <c r="N153" s="277"/>
      <c r="O153" s="278"/>
      <c r="P153" s="278"/>
      <c r="Q153" s="278"/>
      <c r="R153" s="278"/>
      <c r="S153" s="278"/>
      <c r="T153" s="278"/>
      <c r="U153" s="278"/>
      <c r="V153" s="278"/>
      <c r="W153" s="278"/>
      <c r="X153" s="278"/>
      <c r="Y153" s="278"/>
      <c r="Z153" s="278"/>
      <c r="AA153" s="278"/>
      <c r="AB153"/>
      <c r="AC153"/>
    </row>
    <row r="154" spans="2:29" ht="18.5" hidden="1" x14ac:dyDescent="0.45">
      <c r="B154"/>
      <c r="C154"/>
      <c r="D154"/>
      <c r="E154"/>
      <c r="F154"/>
      <c r="G154"/>
      <c r="H154"/>
      <c r="I154"/>
      <c r="J154"/>
      <c r="K154"/>
      <c r="L154"/>
      <c r="M154"/>
      <c r="N154" s="277"/>
      <c r="O154" s="278"/>
      <c r="P154" s="278"/>
      <c r="Q154" s="278"/>
      <c r="R154" s="278"/>
      <c r="S154" s="278"/>
      <c r="T154" s="278"/>
      <c r="U154" s="278"/>
      <c r="V154" s="278"/>
      <c r="W154" s="278"/>
      <c r="X154" s="278"/>
      <c r="Y154" s="278"/>
      <c r="Z154" s="278"/>
      <c r="AA154" s="278"/>
      <c r="AB154"/>
      <c r="AC154"/>
    </row>
    <row r="155" spans="2:29" ht="18.5" hidden="1" x14ac:dyDescent="0.45">
      <c r="B155"/>
      <c r="C155"/>
      <c r="D155"/>
      <c r="E155"/>
      <c r="F155"/>
      <c r="G155"/>
      <c r="H155"/>
      <c r="I155"/>
      <c r="J155"/>
      <c r="K155"/>
      <c r="L155"/>
      <c r="M155"/>
      <c r="N155" s="277"/>
      <c r="O155" s="278"/>
      <c r="P155" s="278"/>
      <c r="Q155" s="278"/>
      <c r="R155" s="278"/>
      <c r="S155" s="278"/>
      <c r="T155" s="278"/>
      <c r="U155" s="278"/>
      <c r="V155" s="278"/>
      <c r="W155" s="278"/>
      <c r="X155" s="278"/>
      <c r="Y155" s="278"/>
      <c r="Z155" s="278"/>
      <c r="AA155" s="278"/>
      <c r="AB155"/>
      <c r="AC155"/>
    </row>
    <row r="156" spans="2:29" ht="18.5" hidden="1" x14ac:dyDescent="0.45">
      <c r="B156"/>
      <c r="C156"/>
      <c r="D156"/>
      <c r="E156"/>
      <c r="F156"/>
      <c r="G156"/>
      <c r="H156"/>
      <c r="I156"/>
      <c r="J156"/>
      <c r="K156"/>
      <c r="L156"/>
      <c r="M156"/>
      <c r="N156" s="277"/>
      <c r="O156" s="278"/>
      <c r="P156" s="278"/>
      <c r="Q156" s="278"/>
      <c r="R156" s="278"/>
      <c r="S156" s="278"/>
      <c r="T156" s="278"/>
      <c r="U156" s="278"/>
      <c r="V156" s="278"/>
      <c r="W156" s="278"/>
      <c r="X156" s="278"/>
      <c r="Y156" s="278"/>
      <c r="Z156" s="278"/>
      <c r="AA156" s="278"/>
      <c r="AB156"/>
      <c r="AC156"/>
    </row>
    <row r="157" spans="2:29" ht="18.5" hidden="1" x14ac:dyDescent="0.45">
      <c r="B157"/>
      <c r="C157"/>
      <c r="D157"/>
      <c r="E157"/>
      <c r="F157"/>
      <c r="G157"/>
      <c r="H157"/>
      <c r="I157"/>
      <c r="J157"/>
      <c r="K157"/>
      <c r="L157"/>
      <c r="M157"/>
      <c r="N157" s="277"/>
      <c r="O157" s="278"/>
      <c r="P157" s="278"/>
      <c r="Q157" s="278"/>
      <c r="R157" s="278"/>
      <c r="S157" s="278"/>
      <c r="T157" s="278"/>
      <c r="U157" s="278"/>
      <c r="V157" s="278"/>
      <c r="W157" s="278"/>
      <c r="X157" s="278"/>
      <c r="Y157" s="278"/>
      <c r="Z157" s="278"/>
      <c r="AA157" s="278"/>
      <c r="AB157"/>
      <c r="AC157"/>
    </row>
    <row r="158" spans="2:29" ht="18.5" hidden="1" x14ac:dyDescent="0.45">
      <c r="B158"/>
      <c r="C158"/>
      <c r="D158"/>
      <c r="E158"/>
      <c r="F158"/>
      <c r="G158"/>
      <c r="H158"/>
      <c r="I158"/>
      <c r="J158"/>
      <c r="K158"/>
      <c r="L158"/>
      <c r="M158"/>
      <c r="N158" s="277"/>
      <c r="O158" s="278"/>
      <c r="P158" s="278"/>
      <c r="Q158" s="278"/>
      <c r="R158" s="278"/>
      <c r="S158" s="278"/>
      <c r="T158" s="278"/>
      <c r="U158" s="278"/>
      <c r="V158" s="278"/>
      <c r="W158" s="278"/>
      <c r="X158" s="278"/>
      <c r="Y158" s="278"/>
      <c r="Z158" s="278"/>
      <c r="AA158" s="278"/>
      <c r="AB158"/>
      <c r="AC158"/>
    </row>
    <row r="159" spans="2:29" ht="18.5" hidden="1" x14ac:dyDescent="0.45">
      <c r="B159"/>
      <c r="C159"/>
      <c r="D159"/>
      <c r="E159"/>
      <c r="F159"/>
      <c r="G159"/>
      <c r="H159"/>
      <c r="I159"/>
      <c r="J159"/>
      <c r="K159"/>
      <c r="L159"/>
      <c r="M159"/>
      <c r="N159" s="277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  <c r="Z159" s="278"/>
      <c r="AA159" s="278"/>
      <c r="AB159"/>
      <c r="AC159"/>
    </row>
    <row r="160" spans="2:29" ht="18.5" hidden="1" x14ac:dyDescent="0.45">
      <c r="B160"/>
      <c r="C160"/>
      <c r="D160"/>
      <c r="E160"/>
      <c r="F160"/>
      <c r="G160"/>
      <c r="H160"/>
      <c r="I160"/>
      <c r="J160"/>
      <c r="K160"/>
      <c r="L160"/>
      <c r="M160"/>
      <c r="N160" s="277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  <c r="Z160" s="278"/>
      <c r="AA160" s="278"/>
      <c r="AB160"/>
      <c r="AC160"/>
    </row>
    <row r="161" spans="2:29" ht="18.5" hidden="1" x14ac:dyDescent="0.45">
      <c r="B161"/>
      <c r="C161"/>
      <c r="D161"/>
      <c r="E161"/>
      <c r="F161"/>
      <c r="G161"/>
      <c r="H161"/>
      <c r="I161"/>
      <c r="J161"/>
      <c r="K161"/>
      <c r="L161"/>
      <c r="M161"/>
      <c r="N161" s="277"/>
      <c r="O161" s="278"/>
      <c r="P161" s="278"/>
      <c r="Q161" s="278"/>
      <c r="R161" s="278"/>
      <c r="S161" s="278"/>
      <c r="T161" s="278"/>
      <c r="U161" s="278"/>
      <c r="V161" s="278"/>
      <c r="W161" s="278"/>
      <c r="X161" s="278"/>
      <c r="Y161" s="278"/>
      <c r="Z161" s="278"/>
      <c r="AA161" s="278"/>
      <c r="AB161"/>
      <c r="AC161"/>
    </row>
    <row r="162" spans="2:29" ht="18.5" hidden="1" x14ac:dyDescent="0.45">
      <c r="B162"/>
      <c r="C162"/>
      <c r="D162"/>
      <c r="E162"/>
      <c r="F162"/>
      <c r="G162"/>
      <c r="H162"/>
      <c r="I162"/>
      <c r="J162"/>
      <c r="K162"/>
      <c r="L162"/>
      <c r="M162"/>
      <c r="N162" s="277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/>
      <c r="AC162"/>
    </row>
    <row r="163" spans="2:29" ht="18.5" hidden="1" x14ac:dyDescent="0.45">
      <c r="B163"/>
      <c r="C163"/>
      <c r="D163"/>
      <c r="E163"/>
      <c r="F163"/>
      <c r="G163"/>
      <c r="H163"/>
      <c r="I163"/>
      <c r="J163"/>
      <c r="K163"/>
      <c r="L163"/>
      <c r="M163"/>
      <c r="N163" s="277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/>
      <c r="AC163"/>
    </row>
    <row r="164" spans="2:29" ht="18.5" hidden="1" x14ac:dyDescent="0.45">
      <c r="B164"/>
      <c r="C164"/>
      <c r="D164"/>
      <c r="E164"/>
      <c r="F164"/>
      <c r="G164"/>
      <c r="H164"/>
      <c r="I164"/>
      <c r="J164"/>
      <c r="K164"/>
      <c r="L164"/>
      <c r="M164"/>
      <c r="N164" s="277"/>
      <c r="O164" s="278"/>
      <c r="P164" s="278"/>
      <c r="Q164" s="278"/>
      <c r="R164" s="278"/>
      <c r="S164" s="278"/>
      <c r="T164" s="278"/>
      <c r="U164" s="278"/>
      <c r="V164" s="278"/>
      <c r="W164" s="278"/>
      <c r="X164" s="278"/>
      <c r="Y164" s="278"/>
      <c r="Z164" s="278"/>
      <c r="AA164" s="278"/>
      <c r="AB164"/>
      <c r="AC164"/>
    </row>
    <row r="165" spans="2:29" ht="18.5" hidden="1" x14ac:dyDescent="0.45">
      <c r="B165"/>
      <c r="C165"/>
      <c r="D165"/>
      <c r="E165"/>
      <c r="F165"/>
      <c r="G165"/>
      <c r="H165"/>
      <c r="I165"/>
      <c r="J165"/>
      <c r="K165"/>
      <c r="L165"/>
      <c r="M165"/>
      <c r="N165" s="277"/>
      <c r="O165" s="278"/>
      <c r="P165" s="278"/>
      <c r="Q165" s="278"/>
      <c r="R165" s="278"/>
      <c r="S165" s="278"/>
      <c r="T165" s="278"/>
      <c r="U165" s="278"/>
      <c r="V165" s="278"/>
      <c r="W165" s="278"/>
      <c r="X165" s="278"/>
      <c r="Y165" s="278"/>
      <c r="Z165" s="278"/>
      <c r="AA165" s="278"/>
      <c r="AB165"/>
      <c r="AC165"/>
    </row>
    <row r="166" spans="2:29" ht="18.5" hidden="1" x14ac:dyDescent="0.45">
      <c r="B166"/>
      <c r="C166"/>
      <c r="D166"/>
      <c r="E166"/>
      <c r="F166"/>
      <c r="G166"/>
      <c r="H166"/>
      <c r="I166"/>
      <c r="J166"/>
      <c r="K166"/>
      <c r="L166"/>
      <c r="M166"/>
      <c r="N166" s="277"/>
      <c r="O166" s="278"/>
      <c r="P166" s="278"/>
      <c r="Q166" s="278"/>
      <c r="R166" s="278"/>
      <c r="S166" s="278"/>
      <c r="T166" s="278"/>
      <c r="U166" s="278"/>
      <c r="V166" s="278"/>
      <c r="W166" s="278"/>
      <c r="X166" s="278"/>
      <c r="Y166" s="278"/>
      <c r="Z166" s="278"/>
      <c r="AA166" s="278"/>
      <c r="AB166"/>
      <c r="AC166"/>
    </row>
    <row r="167" spans="2:29" ht="18.5" hidden="1" x14ac:dyDescent="0.45">
      <c r="B167"/>
      <c r="C167"/>
      <c r="D167"/>
      <c r="E167"/>
      <c r="F167"/>
      <c r="G167"/>
      <c r="H167"/>
      <c r="I167"/>
      <c r="J167"/>
      <c r="K167"/>
      <c r="L167"/>
      <c r="M167"/>
      <c r="N167" s="277"/>
      <c r="O167" s="278"/>
      <c r="P167" s="278"/>
      <c r="Q167" s="278"/>
      <c r="R167" s="278"/>
      <c r="S167" s="278"/>
      <c r="T167" s="278"/>
      <c r="U167" s="278"/>
      <c r="V167" s="278"/>
      <c r="W167" s="278"/>
      <c r="X167" s="278"/>
      <c r="Y167" s="278"/>
      <c r="Z167" s="278"/>
      <c r="AA167" s="278"/>
      <c r="AB167"/>
      <c r="AC167"/>
    </row>
    <row r="168" spans="2:29" ht="18.5" hidden="1" x14ac:dyDescent="0.45">
      <c r="B168"/>
      <c r="C168"/>
      <c r="D168"/>
      <c r="E168"/>
      <c r="F168"/>
      <c r="G168"/>
      <c r="H168"/>
      <c r="I168"/>
      <c r="J168"/>
      <c r="K168"/>
      <c r="L168"/>
      <c r="M168"/>
      <c r="N168" s="277"/>
      <c r="O168" s="278"/>
      <c r="P168" s="278"/>
      <c r="Q168" s="278"/>
      <c r="R168" s="278"/>
      <c r="S168" s="278"/>
      <c r="T168" s="278"/>
      <c r="U168" s="278"/>
      <c r="V168" s="278"/>
      <c r="W168" s="278"/>
      <c r="X168" s="278"/>
      <c r="Y168" s="278"/>
      <c r="Z168" s="278"/>
      <c r="AA168" s="278"/>
      <c r="AB168"/>
      <c r="AC168"/>
    </row>
    <row r="169" spans="2:29" ht="18.5" hidden="1" x14ac:dyDescent="0.45">
      <c r="B169"/>
      <c r="C169"/>
      <c r="D169"/>
      <c r="E169"/>
      <c r="F169"/>
      <c r="G169"/>
      <c r="H169"/>
      <c r="I169"/>
      <c r="J169"/>
      <c r="K169"/>
      <c r="L169"/>
      <c r="M169"/>
      <c r="N169" s="277"/>
      <c r="O169" s="278"/>
      <c r="P169" s="278"/>
      <c r="Q169" s="278"/>
      <c r="R169" s="278"/>
      <c r="S169" s="278"/>
      <c r="T169" s="278"/>
      <c r="U169" s="278"/>
      <c r="V169" s="278"/>
      <c r="W169" s="278"/>
      <c r="X169" s="278"/>
      <c r="Y169" s="278"/>
      <c r="Z169" s="278"/>
      <c r="AA169" s="278"/>
      <c r="AB169"/>
      <c r="AC169"/>
    </row>
    <row r="170" spans="2:29" ht="18.5" hidden="1" x14ac:dyDescent="0.45">
      <c r="B170"/>
      <c r="C170"/>
      <c r="D170"/>
      <c r="E170"/>
      <c r="F170"/>
      <c r="G170"/>
      <c r="H170"/>
      <c r="I170"/>
      <c r="J170"/>
      <c r="K170"/>
      <c r="L170"/>
      <c r="M170"/>
      <c r="N170" s="277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/>
      <c r="AC170"/>
    </row>
    <row r="171" spans="2:29" ht="18.5" hidden="1" x14ac:dyDescent="0.45">
      <c r="B171"/>
      <c r="C171"/>
      <c r="D171"/>
      <c r="E171"/>
      <c r="F171"/>
      <c r="G171"/>
      <c r="H171"/>
      <c r="I171"/>
      <c r="J171"/>
      <c r="K171"/>
      <c r="L171"/>
      <c r="M171"/>
      <c r="N171" s="277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/>
      <c r="AC171"/>
    </row>
    <row r="172" spans="2:29" ht="18.5" hidden="1" x14ac:dyDescent="0.45">
      <c r="B172"/>
      <c r="C172"/>
      <c r="D172"/>
      <c r="E172"/>
      <c r="F172"/>
      <c r="G172"/>
      <c r="H172"/>
      <c r="I172"/>
      <c r="J172"/>
      <c r="K172"/>
      <c r="L172"/>
      <c r="M172"/>
      <c r="N172" s="277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/>
      <c r="AC172"/>
    </row>
    <row r="173" spans="2:29" ht="18.5" hidden="1" x14ac:dyDescent="0.45">
      <c r="B173"/>
      <c r="C173"/>
      <c r="D173"/>
      <c r="E173"/>
      <c r="F173"/>
      <c r="G173"/>
      <c r="H173"/>
      <c r="I173"/>
      <c r="J173"/>
      <c r="K173"/>
      <c r="L173"/>
      <c r="M173"/>
      <c r="N173" s="277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/>
      <c r="AC173"/>
    </row>
    <row r="174" spans="2:29" ht="18.5" hidden="1" x14ac:dyDescent="0.45">
      <c r="B174"/>
      <c r="C174"/>
      <c r="D174"/>
      <c r="E174"/>
      <c r="F174"/>
      <c r="G174"/>
      <c r="H174"/>
      <c r="I174"/>
      <c r="J174"/>
      <c r="K174"/>
      <c r="L174"/>
      <c r="M174"/>
      <c r="N174" s="277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/>
      <c r="AC174"/>
    </row>
    <row r="175" spans="2:29" ht="18.5" hidden="1" x14ac:dyDescent="0.45">
      <c r="B175"/>
      <c r="C175"/>
      <c r="D175"/>
      <c r="E175"/>
      <c r="F175"/>
      <c r="G175"/>
      <c r="H175"/>
      <c r="I175"/>
      <c r="J175"/>
      <c r="K175"/>
      <c r="L175"/>
      <c r="M175"/>
      <c r="N175" s="277"/>
      <c r="O175" s="278"/>
      <c r="P175" s="278"/>
      <c r="Q175" s="278"/>
      <c r="R175" s="278"/>
      <c r="S175" s="278"/>
      <c r="T175" s="278"/>
      <c r="U175" s="278"/>
      <c r="V175" s="278"/>
      <c r="W175" s="278"/>
      <c r="X175" s="278"/>
      <c r="Y175" s="278"/>
      <c r="Z175" s="278"/>
      <c r="AA175" s="278"/>
      <c r="AB175"/>
      <c r="AC175"/>
    </row>
    <row r="176" spans="2:29" ht="18.5" hidden="1" x14ac:dyDescent="0.45">
      <c r="B176"/>
      <c r="C176"/>
      <c r="D176"/>
      <c r="E176"/>
      <c r="F176"/>
      <c r="G176"/>
      <c r="H176"/>
      <c r="I176"/>
      <c r="J176"/>
      <c r="K176"/>
      <c r="L176"/>
      <c r="M176"/>
      <c r="N176" s="277"/>
      <c r="O176" s="278"/>
      <c r="P176" s="278"/>
      <c r="Q176" s="278"/>
      <c r="R176" s="278"/>
      <c r="S176" s="278"/>
      <c r="T176" s="278"/>
      <c r="U176" s="278"/>
      <c r="V176" s="278"/>
      <c r="W176" s="278"/>
      <c r="X176" s="278"/>
      <c r="Y176" s="278"/>
      <c r="Z176" s="278"/>
      <c r="AA176" s="278"/>
      <c r="AB176"/>
      <c r="AC176"/>
    </row>
    <row r="177" spans="2:29" ht="18.5" hidden="1" x14ac:dyDescent="0.45">
      <c r="B177"/>
      <c r="C177"/>
      <c r="D177"/>
      <c r="E177"/>
      <c r="F177"/>
      <c r="G177"/>
      <c r="H177"/>
      <c r="I177"/>
      <c r="J177"/>
      <c r="K177"/>
      <c r="L177"/>
      <c r="M177"/>
      <c r="N177" s="277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278"/>
      <c r="AB177"/>
      <c r="AC177"/>
    </row>
    <row r="178" spans="2:29" ht="18.5" hidden="1" x14ac:dyDescent="0.45">
      <c r="B178"/>
      <c r="C178"/>
      <c r="D178"/>
      <c r="E178"/>
      <c r="F178"/>
      <c r="G178"/>
      <c r="H178"/>
      <c r="I178"/>
      <c r="J178"/>
      <c r="K178"/>
      <c r="L178"/>
      <c r="M178"/>
      <c r="N178" s="277"/>
      <c r="O178" s="278"/>
      <c r="P178" s="278"/>
      <c r="Q178" s="278"/>
      <c r="R178" s="278"/>
      <c r="S178" s="278"/>
      <c r="T178" s="278"/>
      <c r="U178" s="278"/>
      <c r="V178" s="278"/>
      <c r="W178" s="278"/>
      <c r="X178" s="278"/>
      <c r="Y178" s="278"/>
      <c r="Z178" s="278"/>
      <c r="AA178" s="278"/>
      <c r="AB178"/>
      <c r="AC178"/>
    </row>
    <row r="179" spans="2:29" ht="18.5" hidden="1" x14ac:dyDescent="0.45">
      <c r="B179"/>
      <c r="C179"/>
      <c r="D179"/>
      <c r="E179"/>
      <c r="F179"/>
      <c r="G179"/>
      <c r="H179"/>
      <c r="I179"/>
      <c r="J179"/>
      <c r="K179"/>
      <c r="L179"/>
      <c r="M179"/>
      <c r="N179" s="277"/>
      <c r="O179" s="278"/>
      <c r="P179" s="278"/>
      <c r="Q179" s="278"/>
      <c r="R179" s="278"/>
      <c r="S179" s="278"/>
      <c r="T179" s="278"/>
      <c r="U179" s="278"/>
      <c r="V179" s="278"/>
      <c r="W179" s="278"/>
      <c r="X179" s="278"/>
      <c r="Y179" s="278"/>
      <c r="Z179" s="278"/>
      <c r="AA179" s="278"/>
      <c r="AB179"/>
      <c r="AC179"/>
    </row>
    <row r="180" spans="2:29" ht="18.5" hidden="1" x14ac:dyDescent="0.45">
      <c r="B180"/>
      <c r="C180"/>
      <c r="D180"/>
      <c r="E180"/>
      <c r="F180"/>
      <c r="G180"/>
      <c r="H180"/>
      <c r="I180"/>
      <c r="J180"/>
      <c r="K180"/>
      <c r="L180"/>
      <c r="M180"/>
      <c r="N180" s="277"/>
      <c r="O180" s="278"/>
      <c r="P180" s="278"/>
      <c r="Q180" s="278"/>
      <c r="R180" s="278"/>
      <c r="S180" s="278"/>
      <c r="T180" s="278"/>
      <c r="U180" s="278"/>
      <c r="V180" s="278"/>
      <c r="W180" s="278"/>
      <c r="X180" s="278"/>
      <c r="Y180" s="278"/>
      <c r="Z180" s="278"/>
      <c r="AA180" s="278"/>
      <c r="AB180"/>
      <c r="AC180"/>
    </row>
    <row r="181" spans="2:29" ht="18.5" hidden="1" x14ac:dyDescent="0.45">
      <c r="B181"/>
      <c r="C181"/>
      <c r="D181"/>
      <c r="E181"/>
      <c r="F181"/>
      <c r="G181"/>
      <c r="H181"/>
      <c r="I181"/>
      <c r="J181"/>
      <c r="K181"/>
      <c r="L181"/>
      <c r="M181"/>
      <c r="N181" s="277"/>
      <c r="O181" s="278"/>
      <c r="P181" s="278"/>
      <c r="Q181" s="278"/>
      <c r="R181" s="278"/>
      <c r="S181" s="278"/>
      <c r="T181" s="278"/>
      <c r="U181" s="278"/>
      <c r="V181" s="278"/>
      <c r="W181" s="278"/>
      <c r="X181" s="278"/>
      <c r="Y181" s="278"/>
      <c r="Z181" s="278"/>
      <c r="AA181" s="278"/>
      <c r="AB181"/>
      <c r="AC181"/>
    </row>
    <row r="182" spans="2:29" ht="18.5" hidden="1" x14ac:dyDescent="0.45">
      <c r="B182"/>
      <c r="C182"/>
      <c r="D182"/>
      <c r="E182"/>
      <c r="F182"/>
      <c r="G182"/>
      <c r="H182"/>
      <c r="I182"/>
      <c r="J182"/>
      <c r="K182"/>
      <c r="L182"/>
      <c r="M182"/>
      <c r="N182" s="277"/>
      <c r="O182" s="278"/>
      <c r="P182" s="278"/>
      <c r="Q182" s="278"/>
      <c r="R182" s="278"/>
      <c r="S182" s="278"/>
      <c r="T182" s="278"/>
      <c r="U182" s="278"/>
      <c r="V182" s="278"/>
      <c r="W182" s="278"/>
      <c r="X182" s="278"/>
      <c r="Y182" s="278"/>
      <c r="Z182" s="278"/>
      <c r="AA182" s="278"/>
      <c r="AB182"/>
      <c r="AC182"/>
    </row>
    <row r="183" spans="2:29" ht="18.5" hidden="1" x14ac:dyDescent="0.45">
      <c r="B183"/>
      <c r="C183"/>
      <c r="D183"/>
      <c r="E183"/>
      <c r="F183"/>
      <c r="G183"/>
      <c r="H183"/>
      <c r="I183"/>
      <c r="J183"/>
      <c r="K183"/>
      <c r="L183"/>
      <c r="M183"/>
      <c r="N183" s="277"/>
      <c r="O183" s="278"/>
      <c r="P183" s="278"/>
      <c r="Q183" s="278"/>
      <c r="R183" s="278"/>
      <c r="S183" s="278"/>
      <c r="T183" s="278"/>
      <c r="U183" s="278"/>
      <c r="V183" s="278"/>
      <c r="W183" s="278"/>
      <c r="X183" s="278"/>
      <c r="Y183" s="278"/>
      <c r="Z183" s="278"/>
      <c r="AA183" s="278"/>
      <c r="AB183"/>
      <c r="AC183"/>
    </row>
    <row r="184" spans="2:29" ht="18.5" hidden="1" x14ac:dyDescent="0.45">
      <c r="B184"/>
      <c r="C184"/>
      <c r="D184"/>
      <c r="E184"/>
      <c r="F184"/>
      <c r="G184"/>
      <c r="H184"/>
      <c r="I184"/>
      <c r="J184"/>
      <c r="K184"/>
      <c r="L184"/>
      <c r="M184"/>
      <c r="N184" s="277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  <c r="Z184" s="278"/>
      <c r="AA184" s="278"/>
      <c r="AB184"/>
      <c r="AC184"/>
    </row>
    <row r="185" spans="2:29" ht="18.5" hidden="1" x14ac:dyDescent="0.45">
      <c r="B185"/>
      <c r="C185"/>
      <c r="D185"/>
      <c r="E185"/>
      <c r="F185"/>
      <c r="G185"/>
      <c r="H185"/>
      <c r="I185"/>
      <c r="J185"/>
      <c r="K185"/>
      <c r="L185"/>
      <c r="M185"/>
      <c r="N185" s="277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/>
      <c r="AC185"/>
    </row>
    <row r="186" spans="2:29" ht="18.5" hidden="1" x14ac:dyDescent="0.45">
      <c r="B186"/>
      <c r="C186"/>
      <c r="D186"/>
      <c r="E186"/>
      <c r="F186"/>
      <c r="G186"/>
      <c r="H186"/>
      <c r="I186"/>
      <c r="J186"/>
      <c r="K186"/>
      <c r="L186"/>
      <c r="M186"/>
      <c r="N186" s="277"/>
      <c r="O186" s="278"/>
      <c r="P186" s="278"/>
      <c r="Q186" s="278"/>
      <c r="R186" s="278"/>
      <c r="S186" s="278"/>
      <c r="T186" s="278"/>
      <c r="U186" s="278"/>
      <c r="V186" s="278"/>
      <c r="W186" s="278"/>
      <c r="X186" s="278"/>
      <c r="Y186" s="278"/>
      <c r="Z186" s="278"/>
      <c r="AA186" s="278"/>
      <c r="AB186"/>
      <c r="AC186"/>
    </row>
    <row r="187" spans="2:29" ht="18.5" hidden="1" x14ac:dyDescent="0.45">
      <c r="B187"/>
      <c r="C187"/>
      <c r="D187"/>
      <c r="E187"/>
      <c r="F187"/>
      <c r="G187"/>
      <c r="H187"/>
      <c r="I187"/>
      <c r="J187"/>
      <c r="K187"/>
      <c r="L187"/>
      <c r="M187"/>
      <c r="N187" s="277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/>
      <c r="AC187"/>
    </row>
    <row r="188" spans="2:29" ht="18.5" hidden="1" x14ac:dyDescent="0.45">
      <c r="B188"/>
      <c r="C188"/>
      <c r="D188"/>
      <c r="E188"/>
      <c r="F188"/>
      <c r="G188"/>
      <c r="H188"/>
      <c r="I188"/>
      <c r="J188"/>
      <c r="K188"/>
      <c r="L188"/>
      <c r="M188"/>
      <c r="N188" s="277"/>
      <c r="O188" s="278"/>
      <c r="P188" s="278"/>
      <c r="Q188" s="278"/>
      <c r="R188" s="278"/>
      <c r="S188" s="278"/>
      <c r="T188" s="278"/>
      <c r="U188" s="278"/>
      <c r="V188" s="278"/>
      <c r="W188" s="278"/>
      <c r="X188" s="278"/>
      <c r="Y188" s="278"/>
      <c r="Z188" s="278"/>
      <c r="AA188" s="278"/>
      <c r="AB188"/>
      <c r="AC188"/>
    </row>
    <row r="189" spans="2:29" ht="18.5" hidden="1" x14ac:dyDescent="0.45">
      <c r="B189"/>
      <c r="C189"/>
      <c r="D189"/>
      <c r="E189"/>
      <c r="F189"/>
      <c r="G189"/>
      <c r="H189"/>
      <c r="I189"/>
      <c r="J189"/>
      <c r="K189"/>
      <c r="L189"/>
      <c r="M189"/>
      <c r="N189" s="277"/>
      <c r="O189" s="278"/>
      <c r="P189" s="278"/>
      <c r="Q189" s="278"/>
      <c r="R189" s="278"/>
      <c r="S189" s="278"/>
      <c r="T189" s="278"/>
      <c r="U189" s="278"/>
      <c r="V189" s="278"/>
      <c r="W189" s="278"/>
      <c r="X189" s="278"/>
      <c r="Y189" s="278"/>
      <c r="Z189" s="278"/>
      <c r="AA189" s="278"/>
      <c r="AB189"/>
      <c r="AC189"/>
    </row>
    <row r="190" spans="2:29" ht="18.5" hidden="1" x14ac:dyDescent="0.45">
      <c r="B190"/>
      <c r="C190"/>
      <c r="D190"/>
      <c r="E190"/>
      <c r="F190"/>
      <c r="G190"/>
      <c r="H190"/>
      <c r="I190"/>
      <c r="J190"/>
      <c r="K190"/>
      <c r="L190"/>
      <c r="M190"/>
      <c r="N190" s="277"/>
      <c r="O190" s="278"/>
      <c r="P190" s="278"/>
      <c r="Q190" s="278"/>
      <c r="R190" s="278"/>
      <c r="S190" s="278"/>
      <c r="T190" s="278"/>
      <c r="U190" s="278"/>
      <c r="V190" s="278"/>
      <c r="W190" s="278"/>
      <c r="X190" s="278"/>
      <c r="Y190" s="278"/>
      <c r="Z190" s="278"/>
      <c r="AA190" s="278"/>
      <c r="AB190"/>
      <c r="AC190"/>
    </row>
    <row r="191" spans="2:29" ht="18.5" hidden="1" x14ac:dyDescent="0.45">
      <c r="B191"/>
      <c r="C191"/>
      <c r="D191"/>
      <c r="E191"/>
      <c r="F191"/>
      <c r="G191"/>
      <c r="H191"/>
      <c r="I191"/>
      <c r="J191"/>
      <c r="K191"/>
      <c r="L191"/>
      <c r="M191"/>
      <c r="N191" s="277"/>
      <c r="O191" s="278"/>
      <c r="P191" s="278"/>
      <c r="Q191" s="278"/>
      <c r="R191" s="278"/>
      <c r="S191" s="278"/>
      <c r="T191" s="278"/>
      <c r="U191" s="278"/>
      <c r="V191" s="278"/>
      <c r="W191" s="278"/>
      <c r="X191" s="278"/>
      <c r="Y191" s="278"/>
      <c r="Z191" s="278"/>
      <c r="AA191" s="278"/>
      <c r="AB191"/>
      <c r="AC191"/>
    </row>
    <row r="192" spans="2:29" ht="18.5" hidden="1" x14ac:dyDescent="0.45">
      <c r="B192"/>
      <c r="C192"/>
      <c r="D192"/>
      <c r="E192"/>
      <c r="F192"/>
      <c r="G192"/>
      <c r="H192"/>
      <c r="I192"/>
      <c r="J192"/>
      <c r="K192"/>
      <c r="L192"/>
      <c r="M192"/>
      <c r="N192" s="277"/>
      <c r="O192" s="278"/>
      <c r="P192" s="278"/>
      <c r="Q192" s="278"/>
      <c r="R192" s="278"/>
      <c r="S192" s="278"/>
      <c r="T192" s="278"/>
      <c r="U192" s="278"/>
      <c r="V192" s="278"/>
      <c r="W192" s="278"/>
      <c r="X192" s="278"/>
      <c r="Y192" s="278"/>
      <c r="Z192" s="278"/>
      <c r="AA192" s="278"/>
      <c r="AB192"/>
      <c r="AC192"/>
    </row>
    <row r="193" spans="2:29" ht="18.5" hidden="1" x14ac:dyDescent="0.45">
      <c r="B193"/>
      <c r="C193"/>
      <c r="D193"/>
      <c r="E193"/>
      <c r="F193"/>
      <c r="G193"/>
      <c r="H193"/>
      <c r="I193"/>
      <c r="J193"/>
      <c r="K193"/>
      <c r="L193"/>
      <c r="M193"/>
      <c r="N193" s="277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/>
      <c r="AC193"/>
    </row>
    <row r="194" spans="2:29" ht="18.5" hidden="1" x14ac:dyDescent="0.45">
      <c r="B194"/>
      <c r="C194"/>
      <c r="D194"/>
      <c r="E194"/>
      <c r="F194"/>
      <c r="G194"/>
      <c r="H194"/>
      <c r="I194"/>
      <c r="J194"/>
      <c r="K194"/>
      <c r="L194"/>
      <c r="M194"/>
      <c r="N194" s="277"/>
      <c r="O194" s="278"/>
      <c r="P194" s="278"/>
      <c r="Q194" s="278"/>
      <c r="R194" s="278"/>
      <c r="S194" s="278"/>
      <c r="T194" s="278"/>
      <c r="U194" s="278"/>
      <c r="V194" s="278"/>
      <c r="W194" s="278"/>
      <c r="X194" s="278"/>
      <c r="Y194" s="278"/>
      <c r="Z194" s="278"/>
      <c r="AA194" s="278"/>
      <c r="AB194"/>
      <c r="AC194"/>
    </row>
    <row r="195" spans="2:29" ht="18.5" hidden="1" x14ac:dyDescent="0.45">
      <c r="B195"/>
      <c r="C195"/>
      <c r="D195"/>
      <c r="E195"/>
      <c r="F195"/>
      <c r="G195"/>
      <c r="H195"/>
      <c r="I195"/>
      <c r="J195"/>
      <c r="K195"/>
      <c r="L195"/>
      <c r="M195"/>
      <c r="N195" s="277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/>
      <c r="AC195"/>
    </row>
    <row r="196" spans="2:29" ht="18.5" hidden="1" x14ac:dyDescent="0.45">
      <c r="B196"/>
      <c r="C196"/>
      <c r="D196"/>
      <c r="E196"/>
      <c r="F196"/>
      <c r="G196"/>
      <c r="H196"/>
      <c r="I196"/>
      <c r="J196"/>
      <c r="K196"/>
      <c r="L196"/>
      <c r="M196"/>
      <c r="N196" s="277"/>
      <c r="O196" s="278"/>
      <c r="P196" s="278"/>
      <c r="Q196" s="278"/>
      <c r="R196" s="278"/>
      <c r="S196" s="278"/>
      <c r="T196" s="278"/>
      <c r="U196" s="278"/>
      <c r="V196" s="278"/>
      <c r="W196" s="278"/>
      <c r="X196" s="278"/>
      <c r="Y196" s="278"/>
      <c r="Z196" s="278"/>
      <c r="AA196" s="278"/>
      <c r="AB196"/>
      <c r="AC196"/>
    </row>
    <row r="197" spans="2:29" ht="18.5" hidden="1" x14ac:dyDescent="0.45">
      <c r="B197"/>
      <c r="C197"/>
      <c r="D197"/>
      <c r="E197"/>
      <c r="F197"/>
      <c r="G197"/>
      <c r="H197"/>
      <c r="I197"/>
      <c r="J197"/>
      <c r="K197"/>
      <c r="L197"/>
      <c r="M197"/>
      <c r="N197" s="277"/>
      <c r="O197" s="278"/>
      <c r="P197" s="278"/>
      <c r="Q197" s="278"/>
      <c r="R197" s="278"/>
      <c r="S197" s="278"/>
      <c r="T197" s="278"/>
      <c r="U197" s="278"/>
      <c r="V197" s="278"/>
      <c r="W197" s="278"/>
      <c r="X197" s="278"/>
      <c r="Y197" s="278"/>
      <c r="Z197" s="278"/>
      <c r="AA197" s="278"/>
      <c r="AB197"/>
      <c r="AC197"/>
    </row>
    <row r="198" spans="2:29" ht="18.5" hidden="1" x14ac:dyDescent="0.45">
      <c r="B198"/>
      <c r="C198"/>
      <c r="D198"/>
      <c r="E198"/>
      <c r="F198"/>
      <c r="G198"/>
      <c r="H198"/>
      <c r="I198"/>
      <c r="J198"/>
      <c r="K198"/>
      <c r="L198"/>
      <c r="M198"/>
      <c r="N198" s="277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/>
      <c r="AC198"/>
    </row>
    <row r="199" spans="2:29" ht="18.5" hidden="1" x14ac:dyDescent="0.45">
      <c r="B199"/>
      <c r="C199"/>
      <c r="D199"/>
      <c r="E199"/>
      <c r="F199"/>
      <c r="G199"/>
      <c r="H199"/>
      <c r="I199"/>
      <c r="J199"/>
      <c r="K199"/>
      <c r="L199"/>
      <c r="M199"/>
      <c r="N199" s="277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/>
      <c r="AC199"/>
    </row>
    <row r="200" spans="2:29" ht="18.5" hidden="1" x14ac:dyDescent="0.45">
      <c r="B200"/>
      <c r="C200"/>
      <c r="D200"/>
      <c r="E200"/>
      <c r="F200"/>
      <c r="G200"/>
      <c r="H200"/>
      <c r="I200"/>
      <c r="J200"/>
      <c r="K200"/>
      <c r="L200"/>
      <c r="M200"/>
      <c r="N200" s="277"/>
      <c r="O200" s="278"/>
      <c r="P200" s="278"/>
      <c r="Q200" s="278"/>
      <c r="R200" s="278"/>
      <c r="S200" s="278"/>
      <c r="T200" s="278"/>
      <c r="U200" s="278"/>
      <c r="V200" s="278"/>
      <c r="W200" s="278"/>
      <c r="X200" s="278"/>
      <c r="Y200" s="278"/>
      <c r="Z200" s="278"/>
      <c r="AA200" s="278"/>
      <c r="AB200"/>
      <c r="AC200"/>
    </row>
    <row r="201" spans="2:29" ht="18.5" hidden="1" x14ac:dyDescent="0.45">
      <c r="B201"/>
      <c r="C201"/>
      <c r="D201"/>
      <c r="E201"/>
      <c r="F201"/>
      <c r="G201"/>
      <c r="H201"/>
      <c r="I201"/>
      <c r="J201"/>
      <c r="K201"/>
      <c r="L201"/>
      <c r="M201"/>
      <c r="N201" s="277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/>
      <c r="AC201"/>
    </row>
    <row r="202" spans="2:29" ht="18.5" hidden="1" x14ac:dyDescent="0.45">
      <c r="B202"/>
      <c r="C202"/>
      <c r="D202"/>
      <c r="E202"/>
      <c r="F202"/>
      <c r="G202"/>
      <c r="H202"/>
      <c r="I202"/>
      <c r="J202"/>
      <c r="K202"/>
      <c r="L202"/>
      <c r="M202"/>
      <c r="N202" s="277"/>
      <c r="O202" s="278"/>
      <c r="P202" s="278"/>
      <c r="Q202" s="278"/>
      <c r="R202" s="278"/>
      <c r="S202" s="278"/>
      <c r="T202" s="278"/>
      <c r="U202" s="278"/>
      <c r="V202" s="278"/>
      <c r="W202" s="278"/>
      <c r="X202" s="278"/>
      <c r="Y202" s="278"/>
      <c r="Z202" s="278"/>
      <c r="AA202" s="278"/>
      <c r="AB202"/>
      <c r="AC202"/>
    </row>
    <row r="203" spans="2:29" ht="18.5" hidden="1" x14ac:dyDescent="0.45">
      <c r="B203"/>
      <c r="C203"/>
      <c r="D203"/>
      <c r="E203"/>
      <c r="F203"/>
      <c r="G203"/>
      <c r="H203"/>
      <c r="I203"/>
      <c r="J203"/>
      <c r="K203"/>
      <c r="L203"/>
      <c r="M203"/>
      <c r="N203" s="277"/>
      <c r="O203" s="278"/>
      <c r="P203" s="278"/>
      <c r="Q203" s="278"/>
      <c r="R203" s="278"/>
      <c r="S203" s="278"/>
      <c r="T203" s="278"/>
      <c r="U203" s="278"/>
      <c r="V203" s="278"/>
      <c r="W203" s="278"/>
      <c r="X203" s="278"/>
      <c r="Y203" s="278"/>
      <c r="Z203" s="278"/>
      <c r="AA203" s="278"/>
      <c r="AB203"/>
      <c r="AC203"/>
    </row>
    <row r="204" spans="2:29" ht="18.5" hidden="1" x14ac:dyDescent="0.45">
      <c r="B204"/>
      <c r="C204"/>
      <c r="D204"/>
      <c r="E204"/>
      <c r="F204"/>
      <c r="G204"/>
      <c r="H204"/>
      <c r="I204"/>
      <c r="J204"/>
      <c r="K204"/>
      <c r="L204"/>
      <c r="M204"/>
      <c r="N204" s="277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/>
      <c r="AC204"/>
    </row>
    <row r="205" spans="2:29" ht="18.5" hidden="1" x14ac:dyDescent="0.45">
      <c r="B205"/>
      <c r="C205"/>
      <c r="D205"/>
      <c r="E205"/>
      <c r="F205"/>
      <c r="G205"/>
      <c r="H205"/>
      <c r="I205"/>
      <c r="J205"/>
      <c r="K205"/>
      <c r="L205"/>
      <c r="M205"/>
      <c r="N205" s="277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/>
      <c r="AC205"/>
    </row>
    <row r="206" spans="2:29" ht="18.5" hidden="1" x14ac:dyDescent="0.45">
      <c r="B206"/>
      <c r="C206"/>
      <c r="D206"/>
      <c r="E206"/>
      <c r="F206"/>
      <c r="G206"/>
      <c r="H206"/>
      <c r="I206"/>
      <c r="J206"/>
      <c r="K206"/>
      <c r="L206"/>
      <c r="M206"/>
      <c r="N206" s="277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/>
      <c r="AC206"/>
    </row>
    <row r="207" spans="2:29" ht="18.5" hidden="1" x14ac:dyDescent="0.45">
      <c r="B207"/>
      <c r="C207"/>
      <c r="D207"/>
      <c r="E207"/>
      <c r="F207"/>
      <c r="G207"/>
      <c r="H207"/>
      <c r="I207"/>
      <c r="J207"/>
      <c r="K207"/>
      <c r="L207"/>
      <c r="M207"/>
      <c r="N207" s="277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/>
      <c r="AC207"/>
    </row>
    <row r="208" spans="2:29" ht="18.5" hidden="1" x14ac:dyDescent="0.45">
      <c r="B208"/>
      <c r="C208"/>
      <c r="D208"/>
      <c r="E208"/>
      <c r="F208"/>
      <c r="G208"/>
      <c r="H208"/>
      <c r="I208"/>
      <c r="J208"/>
      <c r="K208"/>
      <c r="L208"/>
      <c r="M208"/>
      <c r="N208" s="277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/>
      <c r="AC208"/>
    </row>
    <row r="209" spans="2:29" ht="18.5" hidden="1" x14ac:dyDescent="0.45">
      <c r="B209"/>
      <c r="C209"/>
      <c r="D209"/>
      <c r="E209"/>
      <c r="F209"/>
      <c r="G209"/>
      <c r="H209"/>
      <c r="I209"/>
      <c r="J209"/>
      <c r="K209"/>
      <c r="L209"/>
      <c r="M209"/>
      <c r="N209" s="277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/>
      <c r="AC209"/>
    </row>
    <row r="210" spans="2:29" ht="18.5" hidden="1" x14ac:dyDescent="0.45">
      <c r="B210"/>
      <c r="C210"/>
      <c r="D210"/>
      <c r="E210"/>
      <c r="F210"/>
      <c r="G210"/>
      <c r="H210"/>
      <c r="I210"/>
      <c r="J210"/>
      <c r="K210"/>
      <c r="L210"/>
      <c r="M210"/>
      <c r="N210" s="277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/>
      <c r="AC210"/>
    </row>
    <row r="211" spans="2:29" ht="18.5" hidden="1" x14ac:dyDescent="0.45">
      <c r="B211"/>
      <c r="C211"/>
      <c r="D211"/>
      <c r="E211"/>
      <c r="F211"/>
      <c r="G211"/>
      <c r="H211"/>
      <c r="I211"/>
      <c r="J211"/>
      <c r="K211"/>
      <c r="L211"/>
      <c r="M211"/>
      <c r="N211" s="277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/>
      <c r="AC211"/>
    </row>
    <row r="212" spans="2:29" ht="18.5" hidden="1" x14ac:dyDescent="0.45">
      <c r="B212"/>
      <c r="C212"/>
      <c r="D212"/>
      <c r="E212"/>
      <c r="F212"/>
      <c r="G212"/>
      <c r="H212"/>
      <c r="I212"/>
      <c r="J212"/>
      <c r="K212"/>
      <c r="L212"/>
      <c r="M212"/>
      <c r="N212" s="277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/>
      <c r="AC212"/>
    </row>
    <row r="213" spans="2:29" ht="18.5" hidden="1" x14ac:dyDescent="0.45">
      <c r="B213"/>
      <c r="C213"/>
      <c r="D213"/>
      <c r="E213"/>
      <c r="F213"/>
      <c r="G213"/>
      <c r="H213"/>
      <c r="I213"/>
      <c r="J213"/>
      <c r="K213"/>
      <c r="L213"/>
      <c r="M213"/>
      <c r="N213" s="277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/>
      <c r="AC213"/>
    </row>
    <row r="214" spans="2:29" ht="18.5" hidden="1" x14ac:dyDescent="0.45">
      <c r="B214"/>
      <c r="C214"/>
      <c r="D214"/>
      <c r="E214"/>
      <c r="F214"/>
      <c r="G214"/>
      <c r="H214"/>
      <c r="I214"/>
      <c r="J214"/>
      <c r="K214"/>
      <c r="L214"/>
      <c r="M214"/>
      <c r="N214" s="277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/>
      <c r="AC214"/>
    </row>
    <row r="215" spans="2:29" ht="18.5" hidden="1" x14ac:dyDescent="0.45">
      <c r="B215"/>
      <c r="C215"/>
      <c r="D215"/>
      <c r="E215"/>
      <c r="F215"/>
      <c r="G215"/>
      <c r="H215"/>
      <c r="I215"/>
      <c r="J215"/>
      <c r="K215"/>
      <c r="L215"/>
      <c r="M215"/>
      <c r="N215" s="277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/>
      <c r="AC215"/>
    </row>
    <row r="216" spans="2:29" ht="18.5" hidden="1" x14ac:dyDescent="0.45">
      <c r="B216"/>
      <c r="C216"/>
      <c r="D216"/>
      <c r="E216"/>
      <c r="F216"/>
      <c r="G216"/>
      <c r="H216"/>
      <c r="I216"/>
      <c r="J216"/>
      <c r="K216"/>
      <c r="L216"/>
      <c r="M216"/>
      <c r="N216" s="277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/>
      <c r="AC216"/>
    </row>
    <row r="217" spans="2:29" ht="18.5" hidden="1" x14ac:dyDescent="0.45">
      <c r="B217"/>
      <c r="C217"/>
      <c r="D217"/>
      <c r="E217"/>
      <c r="F217"/>
      <c r="G217"/>
      <c r="H217"/>
      <c r="I217"/>
      <c r="J217"/>
      <c r="K217"/>
      <c r="L217"/>
      <c r="M217"/>
      <c r="N217" s="277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/>
      <c r="AC217"/>
    </row>
    <row r="218" spans="2:29" ht="18.5" hidden="1" x14ac:dyDescent="0.45">
      <c r="B218"/>
      <c r="C218"/>
      <c r="D218"/>
      <c r="E218"/>
      <c r="F218"/>
      <c r="G218"/>
      <c r="H218"/>
      <c r="I218"/>
      <c r="J218"/>
      <c r="K218"/>
      <c r="L218"/>
      <c r="M218"/>
      <c r="N218" s="277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/>
      <c r="AC218"/>
    </row>
    <row r="219" spans="2:29" ht="18.5" hidden="1" x14ac:dyDescent="0.45">
      <c r="B219"/>
      <c r="C219"/>
      <c r="D219"/>
      <c r="E219"/>
      <c r="F219"/>
      <c r="G219"/>
      <c r="H219"/>
      <c r="I219"/>
      <c r="J219"/>
      <c r="K219"/>
      <c r="L219"/>
      <c r="M219"/>
      <c r="N219" s="277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/>
      <c r="AC219"/>
    </row>
    <row r="220" spans="2:29" ht="18.5" hidden="1" x14ac:dyDescent="0.45">
      <c r="B220"/>
      <c r="C220"/>
      <c r="D220"/>
      <c r="E220"/>
      <c r="F220"/>
      <c r="G220"/>
      <c r="H220"/>
      <c r="I220"/>
      <c r="J220"/>
      <c r="K220"/>
      <c r="L220"/>
      <c r="M220"/>
      <c r="N220" s="277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/>
      <c r="AC220"/>
    </row>
    <row r="221" spans="2:29" ht="18.5" hidden="1" x14ac:dyDescent="0.45">
      <c r="B221"/>
      <c r="C221"/>
      <c r="D221"/>
      <c r="E221"/>
      <c r="F221"/>
      <c r="G221"/>
      <c r="H221"/>
      <c r="I221"/>
      <c r="J221"/>
      <c r="K221"/>
      <c r="L221"/>
      <c r="M221"/>
      <c r="N221" s="277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/>
      <c r="AC221"/>
    </row>
    <row r="222" spans="2:29" ht="18.5" hidden="1" x14ac:dyDescent="0.45">
      <c r="B222"/>
      <c r="C222"/>
      <c r="D222"/>
      <c r="E222"/>
      <c r="F222"/>
      <c r="G222"/>
      <c r="H222"/>
      <c r="I222"/>
      <c r="J222"/>
      <c r="K222"/>
      <c r="L222"/>
      <c r="M222"/>
      <c r="N222" s="277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/>
      <c r="AC222"/>
    </row>
    <row r="223" spans="2:29" ht="18.5" hidden="1" x14ac:dyDescent="0.45">
      <c r="B223"/>
      <c r="C223"/>
      <c r="D223"/>
      <c r="E223"/>
      <c r="F223"/>
      <c r="G223"/>
      <c r="H223"/>
      <c r="I223"/>
      <c r="J223"/>
      <c r="K223"/>
      <c r="L223"/>
      <c r="M223"/>
      <c r="N223" s="277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/>
      <c r="AC223"/>
    </row>
    <row r="224" spans="2:29" ht="18.5" hidden="1" x14ac:dyDescent="0.45">
      <c r="B224"/>
      <c r="C224"/>
      <c r="D224"/>
      <c r="E224"/>
      <c r="F224"/>
      <c r="G224"/>
      <c r="H224"/>
      <c r="I224"/>
      <c r="J224"/>
      <c r="K224"/>
      <c r="L224"/>
      <c r="M224"/>
      <c r="N224" s="277"/>
      <c r="O224" s="278"/>
      <c r="P224" s="278"/>
      <c r="Q224" s="278"/>
      <c r="R224" s="278"/>
      <c r="S224" s="278"/>
      <c r="T224" s="278"/>
      <c r="U224" s="278"/>
      <c r="V224" s="278"/>
      <c r="W224" s="278"/>
      <c r="X224" s="278"/>
      <c r="Y224" s="278"/>
      <c r="Z224" s="278"/>
      <c r="AA224" s="278"/>
      <c r="AB224"/>
      <c r="AC224"/>
    </row>
    <row r="225" spans="2:29" ht="18.5" hidden="1" x14ac:dyDescent="0.45">
      <c r="B225"/>
      <c r="C225"/>
      <c r="D225"/>
      <c r="E225"/>
      <c r="F225"/>
      <c r="G225"/>
      <c r="H225"/>
      <c r="I225"/>
      <c r="J225"/>
      <c r="K225"/>
      <c r="L225"/>
      <c r="M225"/>
      <c r="N225" s="277"/>
      <c r="O225" s="278"/>
      <c r="P225" s="278"/>
      <c r="Q225" s="278"/>
      <c r="R225" s="278"/>
      <c r="S225" s="278"/>
      <c r="T225" s="278"/>
      <c r="U225" s="278"/>
      <c r="V225" s="278"/>
      <c r="W225" s="278"/>
      <c r="X225" s="278"/>
      <c r="Y225" s="278"/>
      <c r="Z225" s="278"/>
      <c r="AA225" s="278"/>
      <c r="AB225"/>
      <c r="AC225"/>
    </row>
    <row r="226" spans="2:29" ht="18.5" hidden="1" x14ac:dyDescent="0.45">
      <c r="B226"/>
      <c r="C226"/>
      <c r="D226"/>
      <c r="E226"/>
      <c r="F226"/>
      <c r="G226"/>
      <c r="H226"/>
      <c r="I226"/>
      <c r="J226"/>
      <c r="K226"/>
      <c r="L226"/>
      <c r="M226"/>
      <c r="N226" s="277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/>
      <c r="AC226"/>
    </row>
    <row r="227" spans="2:29" ht="18.5" hidden="1" x14ac:dyDescent="0.45">
      <c r="B227"/>
      <c r="C227"/>
      <c r="D227"/>
      <c r="E227"/>
      <c r="F227"/>
      <c r="G227"/>
      <c r="H227"/>
      <c r="I227"/>
      <c r="J227"/>
      <c r="K227"/>
      <c r="L227"/>
      <c r="M227"/>
      <c r="N227" s="277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/>
      <c r="AC227"/>
    </row>
    <row r="228" spans="2:29" ht="18.5" hidden="1" x14ac:dyDescent="0.45">
      <c r="B228"/>
      <c r="C228"/>
      <c r="D228"/>
      <c r="E228"/>
      <c r="F228"/>
      <c r="G228"/>
      <c r="H228"/>
      <c r="I228"/>
      <c r="J228"/>
      <c r="K228"/>
      <c r="L228"/>
      <c r="M228"/>
      <c r="N228" s="277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/>
      <c r="AC228"/>
    </row>
    <row r="229" spans="2:29" ht="18.5" hidden="1" x14ac:dyDescent="0.45">
      <c r="B229"/>
      <c r="C229"/>
      <c r="D229"/>
      <c r="E229"/>
      <c r="F229"/>
      <c r="G229"/>
      <c r="H229"/>
      <c r="I229"/>
      <c r="J229"/>
      <c r="K229"/>
      <c r="L229"/>
      <c r="M229"/>
      <c r="N229" s="277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/>
      <c r="AC229"/>
    </row>
    <row r="230" spans="2:29" ht="18.5" hidden="1" x14ac:dyDescent="0.45">
      <c r="B230"/>
      <c r="C230"/>
      <c r="D230"/>
      <c r="E230"/>
      <c r="F230"/>
      <c r="G230"/>
      <c r="H230"/>
      <c r="I230"/>
      <c r="J230"/>
      <c r="K230"/>
      <c r="L230"/>
      <c r="M230"/>
      <c r="N230" s="277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/>
      <c r="AC230"/>
    </row>
    <row r="231" spans="2:29" ht="18.5" hidden="1" x14ac:dyDescent="0.45">
      <c r="B231"/>
      <c r="C231"/>
      <c r="D231"/>
      <c r="E231"/>
      <c r="F231"/>
      <c r="G231"/>
      <c r="H231"/>
      <c r="I231"/>
      <c r="J231"/>
      <c r="K231"/>
      <c r="L231"/>
      <c r="M231"/>
      <c r="N231" s="277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/>
      <c r="AC231"/>
    </row>
    <row r="232" spans="2:29" ht="18.5" hidden="1" x14ac:dyDescent="0.45">
      <c r="B232"/>
      <c r="C232"/>
      <c r="D232"/>
      <c r="E232"/>
      <c r="F232"/>
      <c r="G232"/>
      <c r="H232"/>
      <c r="I232"/>
      <c r="J232"/>
      <c r="K232"/>
      <c r="L232"/>
      <c r="M232"/>
      <c r="N232" s="277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/>
      <c r="AC232"/>
    </row>
    <row r="233" spans="2:29" ht="18.5" hidden="1" x14ac:dyDescent="0.45">
      <c r="B233"/>
      <c r="C233"/>
      <c r="D233"/>
      <c r="E233"/>
      <c r="F233"/>
      <c r="G233"/>
      <c r="H233"/>
      <c r="I233"/>
      <c r="J233"/>
      <c r="K233"/>
      <c r="L233"/>
      <c r="M233"/>
      <c r="N233" s="277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/>
      <c r="AC233"/>
    </row>
    <row r="234" spans="2:29" ht="18.5" hidden="1" x14ac:dyDescent="0.45">
      <c r="B234"/>
      <c r="C234"/>
      <c r="D234"/>
      <c r="E234"/>
      <c r="F234"/>
      <c r="G234"/>
      <c r="H234"/>
      <c r="I234"/>
      <c r="J234"/>
      <c r="K234"/>
      <c r="L234"/>
      <c r="M234"/>
      <c r="N234" s="277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/>
      <c r="AC234"/>
    </row>
    <row r="235" spans="2:29" ht="18.5" hidden="1" x14ac:dyDescent="0.45">
      <c r="B235"/>
      <c r="C235"/>
      <c r="D235"/>
      <c r="E235"/>
      <c r="F235"/>
      <c r="G235"/>
      <c r="H235"/>
      <c r="I235"/>
      <c r="J235"/>
      <c r="K235"/>
      <c r="L235"/>
      <c r="M235"/>
      <c r="N235" s="277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/>
      <c r="AC235"/>
    </row>
    <row r="236" spans="2:29" ht="18.5" hidden="1" x14ac:dyDescent="0.45">
      <c r="B236"/>
      <c r="C236"/>
      <c r="D236"/>
      <c r="E236"/>
      <c r="F236"/>
      <c r="G236"/>
      <c r="H236"/>
      <c r="I236"/>
      <c r="J236"/>
      <c r="K236"/>
      <c r="L236"/>
      <c r="M236"/>
      <c r="N236" s="277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/>
      <c r="AC236"/>
    </row>
    <row r="237" spans="2:29" ht="18.5" hidden="1" x14ac:dyDescent="0.45">
      <c r="B237"/>
      <c r="C237"/>
      <c r="D237"/>
      <c r="E237"/>
      <c r="F237"/>
      <c r="G237"/>
      <c r="H237"/>
      <c r="I237"/>
      <c r="J237"/>
      <c r="K237"/>
      <c r="L237"/>
      <c r="M237"/>
      <c r="N237" s="277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/>
      <c r="AC237"/>
    </row>
    <row r="238" spans="2:29" ht="18.5" hidden="1" x14ac:dyDescent="0.45">
      <c r="B238"/>
      <c r="C238"/>
      <c r="D238"/>
      <c r="E238"/>
      <c r="F238"/>
      <c r="G238"/>
      <c r="H238"/>
      <c r="I238"/>
      <c r="J238"/>
      <c r="K238"/>
      <c r="L238"/>
      <c r="M238"/>
      <c r="N238" s="277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/>
      <c r="AC238"/>
    </row>
    <row r="239" spans="2:29" ht="18.5" hidden="1" x14ac:dyDescent="0.45">
      <c r="B239"/>
      <c r="C239"/>
      <c r="D239"/>
      <c r="E239"/>
      <c r="F239"/>
      <c r="G239"/>
      <c r="H239"/>
      <c r="I239"/>
      <c r="J239"/>
      <c r="K239"/>
      <c r="L239"/>
      <c r="M239"/>
      <c r="N239" s="277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/>
      <c r="AC239"/>
    </row>
    <row r="240" spans="2:29" ht="18.5" hidden="1" x14ac:dyDescent="0.45">
      <c r="B240"/>
      <c r="C240"/>
      <c r="D240"/>
      <c r="E240"/>
      <c r="F240"/>
      <c r="G240"/>
      <c r="H240"/>
      <c r="I240"/>
      <c r="J240"/>
      <c r="K240"/>
      <c r="L240"/>
      <c r="M240"/>
      <c r="N240" s="277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/>
      <c r="AC240"/>
    </row>
    <row r="241" spans="2:29" ht="18.5" hidden="1" x14ac:dyDescent="0.45">
      <c r="B241"/>
      <c r="C241"/>
      <c r="D241"/>
      <c r="E241"/>
      <c r="F241"/>
      <c r="G241"/>
      <c r="H241"/>
      <c r="I241"/>
      <c r="J241"/>
      <c r="K241"/>
      <c r="L241"/>
      <c r="M241"/>
      <c r="N241" s="277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/>
      <c r="AC241"/>
    </row>
    <row r="242" spans="2:29" ht="18.5" hidden="1" x14ac:dyDescent="0.45">
      <c r="B242"/>
      <c r="C242"/>
      <c r="D242"/>
      <c r="E242"/>
      <c r="F242"/>
      <c r="G242"/>
      <c r="H242"/>
      <c r="I242"/>
      <c r="J242"/>
      <c r="K242"/>
      <c r="L242"/>
      <c r="M242"/>
      <c r="N242" s="277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/>
      <c r="AC242"/>
    </row>
    <row r="243" spans="2:29" ht="18.5" hidden="1" x14ac:dyDescent="0.45">
      <c r="B243"/>
      <c r="C243"/>
      <c r="D243"/>
      <c r="E243"/>
      <c r="F243"/>
      <c r="G243"/>
      <c r="H243"/>
      <c r="I243"/>
      <c r="J243"/>
      <c r="K243"/>
      <c r="L243"/>
      <c r="M243"/>
      <c r="N243" s="277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/>
      <c r="AC243"/>
    </row>
    <row r="244" spans="2:29" ht="18.5" hidden="1" x14ac:dyDescent="0.45">
      <c r="B244"/>
      <c r="C244"/>
      <c r="D244"/>
      <c r="E244"/>
      <c r="F244"/>
      <c r="G244"/>
      <c r="H244"/>
      <c r="I244"/>
      <c r="J244"/>
      <c r="K244"/>
      <c r="L244"/>
      <c r="M244"/>
      <c r="N244" s="277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/>
      <c r="AC244"/>
    </row>
    <row r="245" spans="2:29" ht="18.5" hidden="1" x14ac:dyDescent="0.45">
      <c r="B245"/>
      <c r="C245"/>
      <c r="D245"/>
      <c r="E245"/>
      <c r="F245"/>
      <c r="G245"/>
      <c r="H245"/>
      <c r="I245"/>
      <c r="J245"/>
      <c r="K245"/>
      <c r="L245"/>
      <c r="M245"/>
      <c r="N245" s="277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/>
      <c r="AC245"/>
    </row>
    <row r="246" spans="2:29" ht="18.5" hidden="1" x14ac:dyDescent="0.45">
      <c r="B246"/>
      <c r="C246"/>
      <c r="D246"/>
      <c r="E246"/>
      <c r="F246"/>
      <c r="G246"/>
      <c r="H246"/>
      <c r="I246"/>
      <c r="J246"/>
      <c r="K246"/>
      <c r="L246"/>
      <c r="M246"/>
      <c r="N246" s="277"/>
      <c r="O246" s="278"/>
      <c r="P246" s="278"/>
      <c r="Q246" s="278"/>
      <c r="R246" s="278"/>
      <c r="S246" s="278"/>
      <c r="T246" s="278"/>
      <c r="U246" s="278"/>
      <c r="V246" s="278"/>
      <c r="W246" s="278"/>
      <c r="X246" s="278"/>
      <c r="Y246" s="278"/>
      <c r="Z246" s="278"/>
      <c r="AA246" s="278"/>
      <c r="AB246"/>
      <c r="AC246"/>
    </row>
    <row r="247" spans="2:29" ht="18.5" hidden="1" x14ac:dyDescent="0.45">
      <c r="B247"/>
      <c r="C247"/>
      <c r="D247"/>
      <c r="E247"/>
      <c r="F247"/>
      <c r="G247"/>
      <c r="H247"/>
      <c r="I247"/>
      <c r="J247"/>
      <c r="K247"/>
      <c r="L247"/>
      <c r="M247"/>
      <c r="N247" s="277"/>
      <c r="O247" s="278"/>
      <c r="P247" s="278"/>
      <c r="Q247" s="278"/>
      <c r="R247" s="278"/>
      <c r="S247" s="278"/>
      <c r="T247" s="278"/>
      <c r="U247" s="278"/>
      <c r="V247" s="278"/>
      <c r="W247" s="278"/>
      <c r="X247" s="278"/>
      <c r="Y247" s="278"/>
      <c r="Z247" s="278"/>
      <c r="AA247" s="278"/>
      <c r="AB247"/>
      <c r="AC247"/>
    </row>
    <row r="248" spans="2:29" ht="18.5" hidden="1" x14ac:dyDescent="0.45">
      <c r="B248"/>
      <c r="C248"/>
      <c r="D248"/>
      <c r="E248"/>
      <c r="F248"/>
      <c r="G248"/>
      <c r="H248"/>
      <c r="I248"/>
      <c r="J248"/>
      <c r="K248"/>
      <c r="L248"/>
      <c r="M248"/>
      <c r="N248" s="277"/>
      <c r="O248" s="278"/>
      <c r="P248" s="278"/>
      <c r="Q248" s="278"/>
      <c r="R248" s="278"/>
      <c r="S248" s="278"/>
      <c r="T248" s="278"/>
      <c r="U248" s="278"/>
      <c r="V248" s="278"/>
      <c r="W248" s="278"/>
      <c r="X248" s="278"/>
      <c r="Y248" s="278"/>
      <c r="Z248" s="278"/>
      <c r="AA248" s="278"/>
      <c r="AB248"/>
      <c r="AC248"/>
    </row>
    <row r="249" spans="2:29" ht="18.5" hidden="1" x14ac:dyDescent="0.45">
      <c r="B249"/>
      <c r="C249"/>
      <c r="D249"/>
      <c r="E249"/>
      <c r="F249"/>
      <c r="G249"/>
      <c r="H249"/>
      <c r="I249"/>
      <c r="J249"/>
      <c r="K249"/>
      <c r="L249"/>
      <c r="M249"/>
      <c r="N249" s="277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/>
      <c r="AC249"/>
    </row>
    <row r="250" spans="2:29" ht="18.5" hidden="1" x14ac:dyDescent="0.45">
      <c r="B250"/>
      <c r="C250"/>
      <c r="D250"/>
      <c r="E250"/>
      <c r="F250"/>
      <c r="G250"/>
      <c r="H250"/>
      <c r="I250"/>
      <c r="J250"/>
      <c r="K250"/>
      <c r="L250"/>
      <c r="M250"/>
      <c r="N250" s="277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/>
      <c r="AC250"/>
    </row>
    <row r="251" spans="2:29" ht="18.5" hidden="1" x14ac:dyDescent="0.45">
      <c r="B251"/>
      <c r="C251"/>
      <c r="D251"/>
      <c r="E251"/>
      <c r="F251"/>
      <c r="G251"/>
      <c r="H251"/>
      <c r="I251"/>
      <c r="J251"/>
      <c r="K251"/>
      <c r="L251"/>
      <c r="M251"/>
      <c r="N251" s="277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/>
      <c r="AC251"/>
    </row>
    <row r="252" spans="2:29" ht="18.5" hidden="1" x14ac:dyDescent="0.45">
      <c r="B252"/>
      <c r="C252"/>
      <c r="D252"/>
      <c r="E252"/>
      <c r="F252"/>
      <c r="G252"/>
      <c r="H252"/>
      <c r="I252"/>
      <c r="J252"/>
      <c r="K252"/>
      <c r="L252"/>
      <c r="M252"/>
      <c r="N252" s="277"/>
      <c r="O252" s="278"/>
      <c r="P252" s="278"/>
      <c r="Q252" s="278"/>
      <c r="R252" s="278"/>
      <c r="S252" s="278"/>
      <c r="T252" s="278"/>
      <c r="U252" s="278"/>
      <c r="V252" s="278"/>
      <c r="W252" s="278"/>
      <c r="X252" s="278"/>
      <c r="Y252" s="278"/>
      <c r="Z252" s="278"/>
      <c r="AA252" s="278"/>
      <c r="AB252"/>
      <c r="AC252"/>
    </row>
    <row r="253" spans="2:29" ht="18.5" hidden="1" x14ac:dyDescent="0.45">
      <c r="B253"/>
      <c r="C253"/>
      <c r="D253"/>
      <c r="E253"/>
      <c r="F253"/>
      <c r="G253"/>
      <c r="H253"/>
      <c r="I253"/>
      <c r="J253"/>
      <c r="K253"/>
      <c r="L253"/>
      <c r="M253"/>
      <c r="N253" s="277"/>
      <c r="O253" s="278"/>
      <c r="P253" s="278"/>
      <c r="Q253" s="278"/>
      <c r="R253" s="278"/>
      <c r="S253" s="278"/>
      <c r="T253" s="278"/>
      <c r="U253" s="278"/>
      <c r="V253" s="278"/>
      <c r="W253" s="278"/>
      <c r="X253" s="278"/>
      <c r="Y253" s="278"/>
      <c r="Z253" s="278"/>
      <c r="AA253" s="278"/>
      <c r="AB253"/>
      <c r="AC253"/>
    </row>
    <row r="254" spans="2:29" ht="18.5" hidden="1" x14ac:dyDescent="0.45">
      <c r="B254"/>
      <c r="C254"/>
      <c r="D254"/>
      <c r="E254"/>
      <c r="F254"/>
      <c r="G254"/>
      <c r="H254"/>
      <c r="I254"/>
      <c r="J254"/>
      <c r="K254"/>
      <c r="L254"/>
      <c r="M254"/>
      <c r="N254" s="277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/>
      <c r="AC254"/>
    </row>
    <row r="255" spans="2:29" ht="18.5" hidden="1" x14ac:dyDescent="0.45">
      <c r="B255"/>
      <c r="C255"/>
      <c r="D255"/>
      <c r="E255"/>
      <c r="F255"/>
      <c r="G255"/>
      <c r="H255"/>
      <c r="I255"/>
      <c r="J255"/>
      <c r="K255"/>
      <c r="L255"/>
      <c r="M255"/>
      <c r="N255" s="277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/>
      <c r="AC255"/>
    </row>
    <row r="256" spans="2:29" ht="18.5" hidden="1" x14ac:dyDescent="0.45">
      <c r="B256"/>
      <c r="C256"/>
      <c r="D256"/>
      <c r="E256"/>
      <c r="F256"/>
      <c r="G256"/>
      <c r="H256"/>
      <c r="I256"/>
      <c r="J256"/>
      <c r="K256"/>
      <c r="L256"/>
      <c r="M256"/>
      <c r="N256" s="277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/>
      <c r="AC256"/>
    </row>
    <row r="257" spans="2:29" ht="18.5" hidden="1" x14ac:dyDescent="0.45">
      <c r="B257"/>
      <c r="C257"/>
      <c r="D257"/>
      <c r="E257"/>
      <c r="F257"/>
      <c r="G257"/>
      <c r="H257"/>
      <c r="I257"/>
      <c r="J257"/>
      <c r="K257"/>
      <c r="L257"/>
      <c r="M257"/>
      <c r="N257" s="277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/>
      <c r="AC257"/>
    </row>
    <row r="258" spans="2:29" ht="18.5" hidden="1" x14ac:dyDescent="0.45">
      <c r="B258"/>
      <c r="C258"/>
      <c r="D258"/>
      <c r="E258"/>
      <c r="F258"/>
      <c r="G258"/>
      <c r="H258"/>
      <c r="I258"/>
      <c r="J258"/>
      <c r="K258"/>
      <c r="L258"/>
      <c r="M258"/>
      <c r="N258" s="277"/>
      <c r="O258" s="278"/>
      <c r="P258" s="278"/>
      <c r="Q258" s="278"/>
      <c r="R258" s="278"/>
      <c r="S258" s="278"/>
      <c r="T258" s="278"/>
      <c r="U258" s="278"/>
      <c r="V258" s="278"/>
      <c r="W258" s="278"/>
      <c r="X258" s="278"/>
      <c r="Y258" s="278"/>
      <c r="Z258" s="278"/>
      <c r="AA258" s="278"/>
      <c r="AB258"/>
      <c r="AC258"/>
    </row>
    <row r="259" spans="2:29" ht="18.5" hidden="1" x14ac:dyDescent="0.45">
      <c r="B259"/>
      <c r="C259"/>
      <c r="D259"/>
      <c r="E259"/>
      <c r="F259"/>
      <c r="G259"/>
      <c r="H259"/>
      <c r="I259"/>
      <c r="J259"/>
      <c r="K259"/>
      <c r="L259"/>
      <c r="M259"/>
      <c r="N259" s="277"/>
      <c r="O259" s="278"/>
      <c r="P259" s="278"/>
      <c r="Q259" s="278"/>
      <c r="R259" s="278"/>
      <c r="S259" s="278"/>
      <c r="T259" s="278"/>
      <c r="U259" s="278"/>
      <c r="V259" s="278"/>
      <c r="W259" s="278"/>
      <c r="X259" s="278"/>
      <c r="Y259" s="278"/>
      <c r="Z259" s="278"/>
      <c r="AA259" s="278"/>
      <c r="AB259"/>
      <c r="AC259"/>
    </row>
    <row r="260" spans="2:29" ht="18.5" hidden="1" x14ac:dyDescent="0.45">
      <c r="B260"/>
      <c r="C260"/>
      <c r="D260"/>
      <c r="E260"/>
      <c r="F260"/>
      <c r="G260"/>
      <c r="H260"/>
      <c r="I260"/>
      <c r="J260"/>
      <c r="K260"/>
      <c r="L260"/>
      <c r="M260"/>
      <c r="N260" s="277"/>
      <c r="O260" s="278"/>
      <c r="P260" s="278"/>
      <c r="Q260" s="278"/>
      <c r="R260" s="278"/>
      <c r="S260" s="278"/>
      <c r="T260" s="278"/>
      <c r="U260" s="278"/>
      <c r="V260" s="278"/>
      <c r="W260" s="278"/>
      <c r="X260" s="278"/>
      <c r="Y260" s="278"/>
      <c r="Z260" s="278"/>
      <c r="AA260" s="278"/>
      <c r="AB260"/>
      <c r="AC260"/>
    </row>
    <row r="261" spans="2:29" ht="18.5" hidden="1" x14ac:dyDescent="0.45">
      <c r="B261"/>
      <c r="C261"/>
      <c r="D261"/>
      <c r="E261"/>
      <c r="F261"/>
      <c r="G261"/>
      <c r="H261"/>
      <c r="I261"/>
      <c r="J261"/>
      <c r="K261"/>
      <c r="L261"/>
      <c r="M261"/>
      <c r="N261" s="277"/>
      <c r="O261" s="278"/>
      <c r="P261" s="278"/>
      <c r="Q261" s="278"/>
      <c r="R261" s="278"/>
      <c r="S261" s="278"/>
      <c r="T261" s="278"/>
      <c r="U261" s="278"/>
      <c r="V261" s="278"/>
      <c r="W261" s="278"/>
      <c r="X261" s="278"/>
      <c r="Y261" s="278"/>
      <c r="Z261" s="278"/>
      <c r="AA261" s="278"/>
      <c r="AB261"/>
      <c r="AC261"/>
    </row>
    <row r="262" spans="2:29" ht="18.5" hidden="1" x14ac:dyDescent="0.45">
      <c r="B262"/>
      <c r="C262"/>
      <c r="D262"/>
      <c r="E262"/>
      <c r="F262"/>
      <c r="G262"/>
      <c r="H262"/>
      <c r="I262"/>
      <c r="J262"/>
      <c r="K262"/>
      <c r="L262"/>
      <c r="M262"/>
      <c r="N262" s="277"/>
      <c r="O262" s="278"/>
      <c r="P262" s="278"/>
      <c r="Q262" s="278"/>
      <c r="R262" s="278"/>
      <c r="S262" s="278"/>
      <c r="T262" s="278"/>
      <c r="U262" s="278"/>
      <c r="V262" s="278"/>
      <c r="W262" s="278"/>
      <c r="X262" s="278"/>
      <c r="Y262" s="278"/>
      <c r="Z262" s="278"/>
      <c r="AA262" s="278"/>
      <c r="AB262"/>
      <c r="AC262"/>
    </row>
    <row r="263" spans="2:29" ht="18.5" hidden="1" x14ac:dyDescent="0.45">
      <c r="B263"/>
      <c r="C263"/>
      <c r="D263"/>
      <c r="E263"/>
      <c r="F263"/>
      <c r="G263"/>
      <c r="H263"/>
      <c r="I263"/>
      <c r="J263"/>
      <c r="K263"/>
      <c r="L263"/>
      <c r="M263"/>
      <c r="N263" s="277"/>
      <c r="O263" s="278"/>
      <c r="P263" s="278"/>
      <c r="Q263" s="278"/>
      <c r="R263" s="278"/>
      <c r="S263" s="278"/>
      <c r="T263" s="278"/>
      <c r="U263" s="278"/>
      <c r="V263" s="278"/>
      <c r="W263" s="278"/>
      <c r="X263" s="278"/>
      <c r="Y263" s="278"/>
      <c r="Z263" s="278"/>
      <c r="AA263" s="278"/>
      <c r="AB263"/>
      <c r="AC263"/>
    </row>
    <row r="264" spans="2:29" ht="18.5" hidden="1" x14ac:dyDescent="0.45">
      <c r="B264"/>
      <c r="C264"/>
      <c r="D264"/>
      <c r="E264"/>
      <c r="F264"/>
      <c r="G264"/>
      <c r="H264"/>
      <c r="I264"/>
      <c r="J264"/>
      <c r="K264"/>
      <c r="L264"/>
      <c r="M264"/>
      <c r="N264" s="277"/>
      <c r="O264" s="278"/>
      <c r="P264" s="278"/>
      <c r="Q264" s="278"/>
      <c r="R264" s="278"/>
      <c r="S264" s="278"/>
      <c r="T264" s="278"/>
      <c r="U264" s="278"/>
      <c r="V264" s="278"/>
      <c r="W264" s="278"/>
      <c r="X264" s="278"/>
      <c r="Y264" s="278"/>
      <c r="Z264" s="278"/>
      <c r="AA264" s="278"/>
      <c r="AB264"/>
      <c r="AC264"/>
    </row>
    <row r="265" spans="2:29" ht="18.5" hidden="1" x14ac:dyDescent="0.45">
      <c r="B265"/>
      <c r="C265"/>
      <c r="D265"/>
      <c r="E265"/>
      <c r="F265"/>
      <c r="G265"/>
      <c r="H265"/>
      <c r="I265"/>
      <c r="J265"/>
      <c r="K265"/>
      <c r="L265"/>
      <c r="M265"/>
      <c r="N265" s="277"/>
      <c r="O265" s="278"/>
      <c r="P265" s="278"/>
      <c r="Q265" s="278"/>
      <c r="R265" s="278"/>
      <c r="S265" s="278"/>
      <c r="T265" s="278"/>
      <c r="U265" s="278"/>
      <c r="V265" s="278"/>
      <c r="W265" s="278"/>
      <c r="X265" s="278"/>
      <c r="Y265" s="278"/>
      <c r="Z265" s="278"/>
      <c r="AA265" s="278"/>
      <c r="AB265"/>
      <c r="AC265"/>
    </row>
    <row r="266" spans="2:29" ht="18.5" hidden="1" x14ac:dyDescent="0.45">
      <c r="B266"/>
      <c r="C266"/>
      <c r="D266"/>
      <c r="E266"/>
      <c r="F266"/>
      <c r="G266"/>
      <c r="H266"/>
      <c r="I266"/>
      <c r="J266"/>
      <c r="K266"/>
      <c r="L266"/>
      <c r="M266"/>
      <c r="N266" s="277"/>
      <c r="O266" s="278"/>
      <c r="P266" s="278"/>
      <c r="Q266" s="278"/>
      <c r="R266" s="278"/>
      <c r="S266" s="278"/>
      <c r="T266" s="278"/>
      <c r="U266" s="278"/>
      <c r="V266" s="278"/>
      <c r="W266" s="278"/>
      <c r="X266" s="278"/>
      <c r="Y266" s="278"/>
      <c r="Z266" s="278"/>
      <c r="AA266" s="278"/>
      <c r="AB266"/>
      <c r="AC266"/>
    </row>
    <row r="267" spans="2:29" ht="18.5" hidden="1" x14ac:dyDescent="0.45">
      <c r="B267"/>
      <c r="C267"/>
      <c r="D267"/>
      <c r="E267"/>
      <c r="F267"/>
      <c r="G267"/>
      <c r="H267"/>
      <c r="I267"/>
      <c r="J267"/>
      <c r="K267"/>
      <c r="L267"/>
      <c r="M267"/>
      <c r="N267" s="277"/>
      <c r="O267" s="278"/>
      <c r="P267" s="278"/>
      <c r="Q267" s="278"/>
      <c r="R267" s="278"/>
      <c r="S267" s="278"/>
      <c r="T267" s="278"/>
      <c r="U267" s="278"/>
      <c r="V267" s="278"/>
      <c r="W267" s="278"/>
      <c r="X267" s="278"/>
      <c r="Y267" s="278"/>
      <c r="Z267" s="278"/>
      <c r="AA267" s="278"/>
      <c r="AB267"/>
      <c r="AC267"/>
    </row>
    <row r="268" spans="2:29" ht="18.5" hidden="1" x14ac:dyDescent="0.45">
      <c r="B268"/>
      <c r="C268"/>
      <c r="D268"/>
      <c r="E268"/>
      <c r="F268"/>
      <c r="G268"/>
      <c r="H268"/>
      <c r="I268"/>
      <c r="J268"/>
      <c r="K268"/>
      <c r="L268"/>
      <c r="M268"/>
      <c r="N268" s="277"/>
      <c r="O268" s="278"/>
      <c r="P268" s="278"/>
      <c r="Q268" s="278"/>
      <c r="R268" s="278"/>
      <c r="S268" s="278"/>
      <c r="T268" s="278"/>
      <c r="U268" s="278"/>
      <c r="V268" s="278"/>
      <c r="W268" s="278"/>
      <c r="X268" s="278"/>
      <c r="Y268" s="278"/>
      <c r="Z268" s="278"/>
      <c r="AA268" s="278"/>
      <c r="AB268"/>
      <c r="AC268"/>
    </row>
    <row r="269" spans="2:29" ht="18.5" hidden="1" x14ac:dyDescent="0.45">
      <c r="B269"/>
      <c r="C269"/>
      <c r="D269"/>
      <c r="E269"/>
      <c r="F269"/>
      <c r="G269"/>
      <c r="H269"/>
      <c r="I269"/>
      <c r="J269"/>
      <c r="K269"/>
      <c r="L269"/>
      <c r="M269"/>
      <c r="N269" s="277"/>
      <c r="O269" s="278"/>
      <c r="P269" s="278"/>
      <c r="Q269" s="278"/>
      <c r="R269" s="278"/>
      <c r="S269" s="278"/>
      <c r="T269" s="278"/>
      <c r="U269" s="278"/>
      <c r="V269" s="278"/>
      <c r="W269" s="278"/>
      <c r="X269" s="278"/>
      <c r="Y269" s="278"/>
      <c r="Z269" s="278"/>
      <c r="AA269" s="278"/>
      <c r="AB269"/>
      <c r="AC269"/>
    </row>
    <row r="270" spans="2:29" ht="18.5" hidden="1" x14ac:dyDescent="0.45">
      <c r="B270"/>
      <c r="C270"/>
      <c r="D270"/>
      <c r="E270"/>
      <c r="F270"/>
      <c r="G270"/>
      <c r="H270"/>
      <c r="I270"/>
      <c r="J270"/>
      <c r="K270"/>
      <c r="L270"/>
      <c r="M270"/>
      <c r="N270" s="277"/>
      <c r="O270" s="278"/>
      <c r="P270" s="278"/>
      <c r="Q270" s="278"/>
      <c r="R270" s="278"/>
      <c r="S270" s="278"/>
      <c r="T270" s="278"/>
      <c r="U270" s="278"/>
      <c r="V270" s="278"/>
      <c r="W270" s="278"/>
      <c r="X270" s="278"/>
      <c r="Y270" s="278"/>
      <c r="Z270" s="278"/>
      <c r="AA270" s="278"/>
      <c r="AB270"/>
      <c r="AC270"/>
    </row>
    <row r="271" spans="2:29" ht="18.5" hidden="1" x14ac:dyDescent="0.45">
      <c r="B271"/>
      <c r="C271"/>
      <c r="D271"/>
      <c r="E271"/>
      <c r="F271"/>
      <c r="G271"/>
      <c r="H271"/>
      <c r="I271"/>
      <c r="J271"/>
      <c r="K271"/>
      <c r="L271"/>
      <c r="M271"/>
      <c r="N271" s="277"/>
      <c r="O271" s="278"/>
      <c r="P271" s="278"/>
      <c r="Q271" s="278"/>
      <c r="R271" s="278"/>
      <c r="S271" s="278"/>
      <c r="T271" s="278"/>
      <c r="U271" s="278"/>
      <c r="V271" s="278"/>
      <c r="W271" s="278"/>
      <c r="X271" s="278"/>
      <c r="Y271" s="278"/>
      <c r="Z271" s="278"/>
      <c r="AA271" s="278"/>
      <c r="AB271"/>
      <c r="AC271"/>
    </row>
    <row r="272" spans="2:29" ht="18.5" hidden="1" x14ac:dyDescent="0.45">
      <c r="B272"/>
      <c r="C272"/>
      <c r="D272"/>
      <c r="E272"/>
      <c r="F272"/>
      <c r="G272"/>
      <c r="H272"/>
      <c r="I272"/>
      <c r="J272"/>
      <c r="K272"/>
      <c r="L272"/>
      <c r="M272"/>
      <c r="N272" s="277"/>
      <c r="O272" s="278"/>
      <c r="P272" s="278"/>
      <c r="Q272" s="278"/>
      <c r="R272" s="278"/>
      <c r="S272" s="278"/>
      <c r="T272" s="278"/>
      <c r="U272" s="278"/>
      <c r="V272" s="278"/>
      <c r="W272" s="278"/>
      <c r="X272" s="278"/>
      <c r="Y272" s="278"/>
      <c r="Z272" s="278"/>
      <c r="AA272" s="278"/>
      <c r="AB272"/>
      <c r="AC272"/>
    </row>
    <row r="273" spans="2:29" ht="18.5" hidden="1" x14ac:dyDescent="0.45">
      <c r="B273"/>
      <c r="C273"/>
      <c r="D273"/>
      <c r="E273"/>
      <c r="F273"/>
      <c r="G273"/>
      <c r="H273"/>
      <c r="I273"/>
      <c r="J273"/>
      <c r="K273"/>
      <c r="L273"/>
      <c r="M273"/>
      <c r="N273" s="277"/>
      <c r="O273" s="278"/>
      <c r="P273" s="278"/>
      <c r="Q273" s="278"/>
      <c r="R273" s="278"/>
      <c r="S273" s="278"/>
      <c r="T273" s="278"/>
      <c r="U273" s="278"/>
      <c r="V273" s="278"/>
      <c r="W273" s="278"/>
      <c r="X273" s="278"/>
      <c r="Y273" s="278"/>
      <c r="Z273" s="278"/>
      <c r="AA273" s="278"/>
      <c r="AB273"/>
      <c r="AC273"/>
    </row>
    <row r="274" spans="2:29" ht="18.5" hidden="1" x14ac:dyDescent="0.45">
      <c r="B274"/>
      <c r="C274"/>
      <c r="D274"/>
      <c r="E274"/>
      <c r="F274"/>
      <c r="G274"/>
      <c r="H274"/>
      <c r="I274"/>
      <c r="J274"/>
      <c r="K274"/>
      <c r="L274"/>
      <c r="M274"/>
      <c r="N274" s="277"/>
      <c r="O274" s="278"/>
      <c r="P274" s="278"/>
      <c r="Q274" s="278"/>
      <c r="R274" s="278"/>
      <c r="S274" s="278"/>
      <c r="T274" s="278"/>
      <c r="U274" s="278"/>
      <c r="V274" s="278"/>
      <c r="W274" s="278"/>
      <c r="X274" s="278"/>
      <c r="Y274" s="278"/>
      <c r="Z274" s="278"/>
      <c r="AA274" s="278"/>
      <c r="AB274"/>
      <c r="AC274"/>
    </row>
    <row r="275" spans="2:29" ht="18.5" hidden="1" x14ac:dyDescent="0.45">
      <c r="B275"/>
      <c r="C275"/>
      <c r="D275"/>
      <c r="E275"/>
      <c r="F275"/>
      <c r="G275"/>
      <c r="H275"/>
      <c r="I275"/>
      <c r="J275"/>
      <c r="K275"/>
      <c r="L275"/>
      <c r="M275"/>
      <c r="N275" s="277"/>
      <c r="O275" s="278"/>
      <c r="P275" s="278"/>
      <c r="Q275" s="278"/>
      <c r="R275" s="278"/>
      <c r="S275" s="278"/>
      <c r="T275" s="278"/>
      <c r="U275" s="278"/>
      <c r="V275" s="278"/>
      <c r="W275" s="278"/>
      <c r="X275" s="278"/>
      <c r="Y275" s="278"/>
      <c r="Z275" s="278"/>
      <c r="AA275" s="278"/>
      <c r="AB275"/>
      <c r="AC275"/>
    </row>
    <row r="276" spans="2:29" ht="18.5" hidden="1" x14ac:dyDescent="0.45">
      <c r="B276"/>
      <c r="C276"/>
      <c r="D276"/>
      <c r="E276"/>
      <c r="F276"/>
      <c r="G276"/>
      <c r="H276"/>
      <c r="I276"/>
      <c r="J276"/>
      <c r="K276"/>
      <c r="L276"/>
      <c r="M276"/>
      <c r="N276" s="277"/>
      <c r="O276" s="278"/>
      <c r="P276" s="278"/>
      <c r="Q276" s="278"/>
      <c r="R276" s="278"/>
      <c r="S276" s="278"/>
      <c r="T276" s="278"/>
      <c r="U276" s="278"/>
      <c r="V276" s="278"/>
      <c r="W276" s="278"/>
      <c r="X276" s="278"/>
      <c r="Y276" s="278"/>
      <c r="Z276" s="278"/>
      <c r="AA276" s="278"/>
      <c r="AB276"/>
      <c r="AC276"/>
    </row>
    <row r="277" spans="2:29" ht="18.5" hidden="1" x14ac:dyDescent="0.45">
      <c r="B277"/>
      <c r="C277"/>
      <c r="D277"/>
      <c r="E277"/>
      <c r="F277"/>
      <c r="G277"/>
      <c r="H277"/>
      <c r="I277"/>
      <c r="J277"/>
      <c r="K277"/>
      <c r="L277"/>
      <c r="M277"/>
      <c r="N277" s="277"/>
      <c r="O277" s="278"/>
      <c r="P277" s="278"/>
      <c r="Q277" s="278"/>
      <c r="R277" s="278"/>
      <c r="S277" s="278"/>
      <c r="T277" s="278"/>
      <c r="U277" s="278"/>
      <c r="V277" s="278"/>
      <c r="W277" s="278"/>
      <c r="X277" s="278"/>
      <c r="Y277" s="278"/>
      <c r="Z277" s="278"/>
      <c r="AA277" s="278"/>
      <c r="AB277"/>
      <c r="AC277"/>
    </row>
    <row r="278" spans="2:29" ht="18.5" hidden="1" x14ac:dyDescent="0.45">
      <c r="B278"/>
      <c r="C278"/>
      <c r="D278"/>
      <c r="E278"/>
      <c r="F278"/>
      <c r="G278"/>
      <c r="H278"/>
      <c r="I278"/>
      <c r="J278"/>
      <c r="K278"/>
      <c r="L278"/>
      <c r="M278"/>
      <c r="N278" s="277"/>
      <c r="O278" s="278"/>
      <c r="P278" s="278"/>
      <c r="Q278" s="278"/>
      <c r="R278" s="278"/>
      <c r="S278" s="278"/>
      <c r="T278" s="278"/>
      <c r="U278" s="278"/>
      <c r="V278" s="278"/>
      <c r="W278" s="278"/>
      <c r="X278" s="278"/>
      <c r="Y278" s="278"/>
      <c r="Z278" s="278"/>
      <c r="AA278" s="278"/>
      <c r="AB278"/>
      <c r="AC278"/>
    </row>
    <row r="279" spans="2:29" ht="18.5" hidden="1" x14ac:dyDescent="0.45">
      <c r="B279"/>
      <c r="C279"/>
      <c r="D279"/>
      <c r="E279"/>
      <c r="F279"/>
      <c r="G279"/>
      <c r="H279"/>
      <c r="I279"/>
      <c r="J279"/>
      <c r="K279"/>
      <c r="L279"/>
      <c r="M279"/>
      <c r="N279" s="277"/>
      <c r="O279" s="278"/>
      <c r="P279" s="278"/>
      <c r="Q279" s="278"/>
      <c r="R279" s="278"/>
      <c r="S279" s="278"/>
      <c r="T279" s="278"/>
      <c r="U279" s="278"/>
      <c r="V279" s="278"/>
      <c r="W279" s="278"/>
      <c r="X279" s="278"/>
      <c r="Y279" s="278"/>
      <c r="Z279" s="278"/>
      <c r="AA279" s="278"/>
      <c r="AB279"/>
      <c r="AC279"/>
    </row>
    <row r="280" spans="2:29" ht="18.5" hidden="1" x14ac:dyDescent="0.45">
      <c r="B280"/>
      <c r="C280"/>
      <c r="D280"/>
      <c r="E280"/>
      <c r="F280"/>
      <c r="G280"/>
      <c r="H280"/>
      <c r="I280"/>
      <c r="J280"/>
      <c r="K280"/>
      <c r="L280"/>
      <c r="M280"/>
      <c r="N280" s="277"/>
      <c r="O280" s="278"/>
      <c r="P280" s="278"/>
      <c r="Q280" s="278"/>
      <c r="R280" s="278"/>
      <c r="S280" s="278"/>
      <c r="T280" s="278"/>
      <c r="U280" s="278"/>
      <c r="V280" s="278"/>
      <c r="W280" s="278"/>
      <c r="X280" s="278"/>
      <c r="Y280" s="278"/>
      <c r="Z280" s="278"/>
      <c r="AA280" s="278"/>
      <c r="AB280"/>
      <c r="AC280"/>
    </row>
    <row r="281" spans="2:29" ht="18.5" hidden="1" x14ac:dyDescent="0.45">
      <c r="B281"/>
      <c r="C281"/>
      <c r="D281"/>
      <c r="E281"/>
      <c r="F281"/>
      <c r="G281"/>
      <c r="H281"/>
      <c r="I281"/>
      <c r="J281"/>
      <c r="K281"/>
      <c r="L281"/>
      <c r="M281"/>
      <c r="N281" s="277"/>
      <c r="O281" s="278"/>
      <c r="P281" s="278"/>
      <c r="Q281" s="278"/>
      <c r="R281" s="278"/>
      <c r="S281" s="278"/>
      <c r="T281" s="278"/>
      <c r="U281" s="278"/>
      <c r="V281" s="278"/>
      <c r="W281" s="278"/>
      <c r="X281" s="278"/>
      <c r="Y281" s="278"/>
      <c r="Z281" s="278"/>
      <c r="AA281" s="278"/>
      <c r="AB281"/>
      <c r="AC281"/>
    </row>
    <row r="282" spans="2:29" ht="18.5" hidden="1" x14ac:dyDescent="0.45">
      <c r="B282"/>
      <c r="C282"/>
      <c r="D282"/>
      <c r="E282"/>
      <c r="F282"/>
      <c r="G282"/>
      <c r="H282"/>
      <c r="I282"/>
      <c r="J282"/>
      <c r="K282"/>
      <c r="L282"/>
      <c r="M282"/>
      <c r="N282" s="277"/>
      <c r="O282" s="278"/>
      <c r="P282" s="278"/>
      <c r="Q282" s="278"/>
      <c r="R282" s="278"/>
      <c r="S282" s="278"/>
      <c r="T282" s="278"/>
      <c r="U282" s="278"/>
      <c r="V282" s="278"/>
      <c r="W282" s="278"/>
      <c r="X282" s="278"/>
      <c r="Y282" s="278"/>
      <c r="Z282" s="278"/>
      <c r="AA282" s="278"/>
      <c r="AB282"/>
      <c r="AC282"/>
    </row>
    <row r="283" spans="2:29" ht="18.5" hidden="1" x14ac:dyDescent="0.45">
      <c r="B283"/>
      <c r="C283"/>
      <c r="D283"/>
      <c r="E283"/>
      <c r="F283"/>
      <c r="G283"/>
      <c r="H283"/>
      <c r="I283"/>
      <c r="J283"/>
      <c r="K283"/>
      <c r="L283"/>
      <c r="M283"/>
      <c r="N283" s="277"/>
      <c r="O283" s="278"/>
      <c r="P283" s="278"/>
      <c r="Q283" s="278"/>
      <c r="R283" s="278"/>
      <c r="S283" s="278"/>
      <c r="T283" s="278"/>
      <c r="U283" s="278"/>
      <c r="V283" s="278"/>
      <c r="W283" s="278"/>
      <c r="X283" s="278"/>
      <c r="Y283" s="278"/>
      <c r="Z283" s="278"/>
      <c r="AA283" s="278"/>
      <c r="AB283"/>
      <c r="AC283"/>
    </row>
    <row r="284" spans="2:29" ht="18.5" hidden="1" x14ac:dyDescent="0.45">
      <c r="B284"/>
      <c r="C284"/>
      <c r="D284"/>
      <c r="E284"/>
      <c r="F284"/>
      <c r="G284"/>
      <c r="H284"/>
      <c r="I284"/>
      <c r="J284"/>
      <c r="K284"/>
      <c r="L284"/>
      <c r="M284"/>
      <c r="N284" s="277"/>
      <c r="O284" s="278"/>
      <c r="P284" s="278"/>
      <c r="Q284" s="278"/>
      <c r="R284" s="278"/>
      <c r="S284" s="278"/>
      <c r="T284" s="278"/>
      <c r="U284" s="278"/>
      <c r="V284" s="278"/>
      <c r="W284" s="278"/>
      <c r="X284" s="278"/>
      <c r="Y284" s="278"/>
      <c r="Z284" s="278"/>
      <c r="AA284" s="278"/>
      <c r="AB284"/>
      <c r="AC284"/>
    </row>
    <row r="285" spans="2:29" ht="18.5" hidden="1" x14ac:dyDescent="0.45">
      <c r="B285"/>
      <c r="C285"/>
      <c r="D285"/>
      <c r="E285"/>
      <c r="F285"/>
      <c r="G285"/>
      <c r="H285"/>
      <c r="I285"/>
      <c r="J285"/>
      <c r="K285"/>
      <c r="L285"/>
      <c r="M285"/>
      <c r="N285" s="277"/>
      <c r="O285" s="278"/>
      <c r="P285" s="278"/>
      <c r="Q285" s="278"/>
      <c r="R285" s="278"/>
      <c r="S285" s="278"/>
      <c r="T285" s="278"/>
      <c r="U285" s="278"/>
      <c r="V285" s="278"/>
      <c r="W285" s="278"/>
      <c r="X285" s="278"/>
      <c r="Y285" s="278"/>
      <c r="Z285" s="278"/>
      <c r="AA285" s="278"/>
      <c r="AB285"/>
      <c r="AC285"/>
    </row>
    <row r="286" spans="2:29" ht="18.5" hidden="1" x14ac:dyDescent="0.45">
      <c r="B286"/>
      <c r="C286"/>
      <c r="D286"/>
      <c r="E286"/>
      <c r="F286"/>
      <c r="G286"/>
      <c r="H286"/>
      <c r="I286"/>
      <c r="J286"/>
      <c r="K286"/>
      <c r="L286"/>
      <c r="M286"/>
      <c r="N286" s="277"/>
      <c r="O286" s="278"/>
      <c r="P286" s="278"/>
      <c r="Q286" s="278"/>
      <c r="R286" s="278"/>
      <c r="S286" s="278"/>
      <c r="T286" s="278"/>
      <c r="U286" s="278"/>
      <c r="V286" s="278"/>
      <c r="W286" s="278"/>
      <c r="X286" s="278"/>
      <c r="Y286" s="278"/>
      <c r="Z286" s="278"/>
      <c r="AA286" s="278"/>
      <c r="AB286"/>
      <c r="AC286"/>
    </row>
    <row r="287" spans="2:29" ht="18.5" hidden="1" x14ac:dyDescent="0.45">
      <c r="B287"/>
      <c r="C287"/>
      <c r="D287"/>
      <c r="E287"/>
      <c r="F287"/>
      <c r="G287"/>
      <c r="H287"/>
      <c r="I287"/>
      <c r="J287"/>
      <c r="K287"/>
      <c r="L287"/>
      <c r="M287"/>
      <c r="N287" s="277"/>
      <c r="O287" s="278"/>
      <c r="P287" s="278"/>
      <c r="Q287" s="278"/>
      <c r="R287" s="278"/>
      <c r="S287" s="278"/>
      <c r="T287" s="278"/>
      <c r="U287" s="278"/>
      <c r="V287" s="278"/>
      <c r="W287" s="278"/>
      <c r="X287" s="278"/>
      <c r="Y287" s="278"/>
      <c r="Z287" s="278"/>
      <c r="AA287" s="278"/>
      <c r="AB287"/>
      <c r="AC287"/>
    </row>
    <row r="288" spans="2:29" ht="18.5" hidden="1" x14ac:dyDescent="0.45">
      <c r="B288"/>
      <c r="C288"/>
      <c r="D288"/>
      <c r="E288"/>
      <c r="F288"/>
      <c r="G288"/>
      <c r="H288"/>
      <c r="I288"/>
      <c r="J288"/>
      <c r="K288"/>
      <c r="L288"/>
      <c r="M288"/>
      <c r="N288" s="277"/>
      <c r="O288" s="278"/>
      <c r="P288" s="278"/>
      <c r="Q288" s="278"/>
      <c r="R288" s="278"/>
      <c r="S288" s="278"/>
      <c r="T288" s="278"/>
      <c r="U288" s="278"/>
      <c r="V288" s="278"/>
      <c r="W288" s="278"/>
      <c r="X288" s="278"/>
      <c r="Y288" s="278"/>
      <c r="Z288" s="278"/>
      <c r="AA288" s="278"/>
      <c r="AB288"/>
      <c r="AC288"/>
    </row>
    <row r="289" spans="2:29" ht="18.5" hidden="1" x14ac:dyDescent="0.45">
      <c r="B289"/>
      <c r="C289"/>
      <c r="D289"/>
      <c r="E289"/>
      <c r="F289"/>
      <c r="G289"/>
      <c r="H289"/>
      <c r="I289"/>
      <c r="J289"/>
      <c r="K289"/>
      <c r="L289"/>
      <c r="M289"/>
      <c r="N289" s="277"/>
      <c r="O289" s="278"/>
      <c r="P289" s="278"/>
      <c r="Q289" s="278"/>
      <c r="R289" s="278"/>
      <c r="S289" s="278"/>
      <c r="T289" s="278"/>
      <c r="U289" s="278"/>
      <c r="V289" s="278"/>
      <c r="W289" s="278"/>
      <c r="X289" s="278"/>
      <c r="Y289" s="278"/>
      <c r="Z289" s="278"/>
      <c r="AA289" s="278"/>
      <c r="AB289"/>
      <c r="AC289"/>
    </row>
    <row r="290" spans="2:29" ht="18.5" hidden="1" x14ac:dyDescent="0.45">
      <c r="B290"/>
      <c r="C290"/>
      <c r="D290"/>
      <c r="E290"/>
      <c r="F290"/>
      <c r="G290"/>
      <c r="H290"/>
      <c r="I290"/>
      <c r="J290"/>
      <c r="K290"/>
      <c r="L290"/>
      <c r="M290"/>
      <c r="N290" s="277"/>
      <c r="O290" s="278"/>
      <c r="P290" s="278"/>
      <c r="Q290" s="278"/>
      <c r="R290" s="278"/>
      <c r="S290" s="278"/>
      <c r="T290" s="278"/>
      <c r="U290" s="278"/>
      <c r="V290" s="278"/>
      <c r="W290" s="278"/>
      <c r="X290" s="278"/>
      <c r="Y290" s="278"/>
      <c r="Z290" s="278"/>
      <c r="AA290" s="278"/>
      <c r="AB290"/>
      <c r="AC290"/>
    </row>
    <row r="291" spans="2:29" ht="18.5" hidden="1" x14ac:dyDescent="0.45">
      <c r="B291"/>
      <c r="C291"/>
      <c r="D291"/>
      <c r="E291"/>
      <c r="F291"/>
      <c r="G291"/>
      <c r="H291"/>
      <c r="I291"/>
      <c r="J291"/>
      <c r="K291"/>
      <c r="L291"/>
      <c r="M291"/>
      <c r="N291" s="277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/>
      <c r="AC291"/>
    </row>
    <row r="292" spans="2:29" ht="18.5" hidden="1" x14ac:dyDescent="0.45">
      <c r="B292"/>
      <c r="C292"/>
      <c r="D292"/>
      <c r="E292"/>
      <c r="F292"/>
      <c r="G292"/>
      <c r="H292"/>
      <c r="I292"/>
      <c r="J292"/>
      <c r="K292"/>
      <c r="L292"/>
      <c r="M292"/>
      <c r="N292" s="277"/>
      <c r="O292" s="278"/>
      <c r="P292" s="278"/>
      <c r="Q292" s="278"/>
      <c r="R292" s="278"/>
      <c r="S292" s="278"/>
      <c r="T292" s="278"/>
      <c r="U292" s="278"/>
      <c r="V292" s="278"/>
      <c r="W292" s="278"/>
      <c r="X292" s="278"/>
      <c r="Y292" s="278"/>
      <c r="Z292" s="278"/>
      <c r="AA292" s="278"/>
      <c r="AB292"/>
      <c r="AC292"/>
    </row>
    <row r="293" spans="2:29" ht="18.5" hidden="1" x14ac:dyDescent="0.45">
      <c r="B293"/>
      <c r="C293"/>
      <c r="D293"/>
      <c r="E293"/>
      <c r="F293"/>
      <c r="G293"/>
      <c r="H293"/>
      <c r="I293"/>
      <c r="J293"/>
      <c r="K293"/>
      <c r="L293"/>
      <c r="M293"/>
      <c r="N293" s="277"/>
      <c r="O293" s="278"/>
      <c r="P293" s="278"/>
      <c r="Q293" s="278"/>
      <c r="R293" s="278"/>
      <c r="S293" s="278"/>
      <c r="T293" s="278"/>
      <c r="U293" s="278"/>
      <c r="V293" s="278"/>
      <c r="W293" s="278"/>
      <c r="X293" s="278"/>
      <c r="Y293" s="278"/>
      <c r="Z293" s="278"/>
      <c r="AA293" s="278"/>
      <c r="AB293"/>
      <c r="AC293"/>
    </row>
    <row r="294" spans="2:29" ht="18.5" hidden="1" x14ac:dyDescent="0.45">
      <c r="B294"/>
      <c r="C294"/>
      <c r="D294"/>
      <c r="E294"/>
      <c r="F294"/>
      <c r="G294"/>
      <c r="H294"/>
      <c r="I294"/>
      <c r="J294"/>
      <c r="K294"/>
      <c r="L294"/>
      <c r="M294"/>
      <c r="N294" s="277"/>
      <c r="O294" s="278"/>
      <c r="P294" s="278"/>
      <c r="Q294" s="278"/>
      <c r="R294" s="278"/>
      <c r="S294" s="278"/>
      <c r="T294" s="278"/>
      <c r="U294" s="278"/>
      <c r="V294" s="278"/>
      <c r="W294" s="278"/>
      <c r="X294" s="278"/>
      <c r="Y294" s="278"/>
      <c r="Z294" s="278"/>
      <c r="AA294" s="278"/>
      <c r="AB294"/>
      <c r="AC294"/>
    </row>
    <row r="295" spans="2:29" ht="18.5" hidden="1" x14ac:dyDescent="0.45">
      <c r="B295"/>
      <c r="C295"/>
      <c r="D295"/>
      <c r="E295"/>
      <c r="F295"/>
      <c r="G295"/>
      <c r="H295"/>
      <c r="I295"/>
      <c r="J295"/>
      <c r="K295"/>
      <c r="L295"/>
      <c r="M295"/>
      <c r="N295" s="277"/>
      <c r="O295" s="278"/>
      <c r="P295" s="278"/>
      <c r="Q295" s="278"/>
      <c r="R295" s="278"/>
      <c r="S295" s="278"/>
      <c r="T295" s="278"/>
      <c r="U295" s="278"/>
      <c r="V295" s="278"/>
      <c r="W295" s="278"/>
      <c r="X295" s="278"/>
      <c r="Y295" s="278"/>
      <c r="Z295" s="278"/>
      <c r="AA295" s="278"/>
      <c r="AB295"/>
      <c r="AC295"/>
    </row>
    <row r="296" spans="2:29" ht="18.5" hidden="1" x14ac:dyDescent="0.45">
      <c r="B296"/>
      <c r="C296"/>
      <c r="D296"/>
      <c r="E296"/>
      <c r="F296"/>
      <c r="G296"/>
      <c r="H296"/>
      <c r="I296"/>
      <c r="J296"/>
      <c r="K296"/>
      <c r="L296"/>
      <c r="M296"/>
      <c r="N296" s="277"/>
      <c r="O296" s="278"/>
      <c r="P296" s="278"/>
      <c r="Q296" s="278"/>
      <c r="R296" s="278"/>
      <c r="S296" s="278"/>
      <c r="T296" s="278"/>
      <c r="U296" s="278"/>
      <c r="V296" s="278"/>
      <c r="W296" s="278"/>
      <c r="X296" s="278"/>
      <c r="Y296" s="278"/>
      <c r="Z296" s="278"/>
      <c r="AA296" s="278"/>
      <c r="AB296"/>
      <c r="AC296"/>
    </row>
    <row r="297" spans="2:29" ht="18.5" hidden="1" x14ac:dyDescent="0.45">
      <c r="B297"/>
      <c r="C297"/>
      <c r="D297"/>
      <c r="E297"/>
      <c r="F297"/>
      <c r="G297"/>
      <c r="H297"/>
      <c r="I297"/>
      <c r="J297"/>
      <c r="K297"/>
      <c r="L297"/>
      <c r="M297"/>
      <c r="N297" s="277"/>
      <c r="O297" s="278"/>
      <c r="P297" s="278"/>
      <c r="Q297" s="278"/>
      <c r="R297" s="278"/>
      <c r="S297" s="278"/>
      <c r="T297" s="278"/>
      <c r="U297" s="278"/>
      <c r="V297" s="278"/>
      <c r="W297" s="278"/>
      <c r="X297" s="278"/>
      <c r="Y297" s="278"/>
      <c r="Z297" s="278"/>
      <c r="AA297" s="278"/>
      <c r="AB297"/>
      <c r="AC297"/>
    </row>
    <row r="298" spans="2:29" ht="18.5" hidden="1" x14ac:dyDescent="0.45">
      <c r="B298"/>
      <c r="C298"/>
      <c r="D298"/>
      <c r="E298"/>
      <c r="F298"/>
      <c r="G298"/>
      <c r="H298"/>
      <c r="I298"/>
      <c r="J298"/>
      <c r="K298"/>
      <c r="L298"/>
      <c r="M298"/>
      <c r="N298" s="277"/>
      <c r="O298" s="278"/>
      <c r="P298" s="278"/>
      <c r="Q298" s="278"/>
      <c r="R298" s="278"/>
      <c r="S298" s="278"/>
      <c r="T298" s="278"/>
      <c r="U298" s="278"/>
      <c r="V298" s="278"/>
      <c r="W298" s="278"/>
      <c r="X298" s="278"/>
      <c r="Y298" s="278"/>
      <c r="Z298" s="278"/>
      <c r="AA298" s="278"/>
      <c r="AB298"/>
      <c r="AC298"/>
    </row>
    <row r="299" spans="2:29" ht="18.5" hidden="1" x14ac:dyDescent="0.45">
      <c r="B299"/>
      <c r="C299"/>
      <c r="D299"/>
      <c r="E299"/>
      <c r="F299"/>
      <c r="G299"/>
      <c r="H299"/>
      <c r="I299"/>
      <c r="J299"/>
      <c r="K299"/>
      <c r="L299"/>
      <c r="M299"/>
      <c r="N299" s="277"/>
      <c r="O299" s="278"/>
      <c r="P299" s="278"/>
      <c r="Q299" s="278"/>
      <c r="R299" s="278"/>
      <c r="S299" s="278"/>
      <c r="T299" s="278"/>
      <c r="U299" s="278"/>
      <c r="V299" s="278"/>
      <c r="W299" s="278"/>
      <c r="X299" s="278"/>
      <c r="Y299" s="278"/>
      <c r="Z299" s="278"/>
      <c r="AA299" s="278"/>
      <c r="AB299"/>
      <c r="AC299"/>
    </row>
    <row r="300" spans="2:29" ht="18.5" hidden="1" x14ac:dyDescent="0.45">
      <c r="B300"/>
      <c r="C300"/>
      <c r="D300"/>
      <c r="E300"/>
      <c r="F300"/>
      <c r="G300"/>
      <c r="H300"/>
      <c r="I300"/>
      <c r="J300"/>
      <c r="K300"/>
      <c r="L300"/>
      <c r="M300"/>
      <c r="N300" s="277"/>
      <c r="O300" s="278"/>
      <c r="P300" s="278"/>
      <c r="Q300" s="278"/>
      <c r="R300" s="278"/>
      <c r="S300" s="278"/>
      <c r="T300" s="278"/>
      <c r="U300" s="278"/>
      <c r="V300" s="278"/>
      <c r="W300" s="278"/>
      <c r="X300" s="278"/>
      <c r="Y300" s="278"/>
      <c r="Z300" s="278"/>
      <c r="AA300" s="278"/>
      <c r="AB300"/>
      <c r="AC300"/>
    </row>
    <row r="301" spans="2:29" ht="18.5" hidden="1" x14ac:dyDescent="0.45">
      <c r="B301"/>
      <c r="C301"/>
      <c r="D301"/>
      <c r="E301"/>
      <c r="F301"/>
      <c r="G301"/>
      <c r="H301"/>
      <c r="I301"/>
      <c r="J301"/>
      <c r="K301"/>
      <c r="L301"/>
      <c r="M301"/>
      <c r="N301" s="277"/>
      <c r="O301" s="278"/>
      <c r="P301" s="278"/>
      <c r="Q301" s="278"/>
      <c r="R301" s="278"/>
      <c r="S301" s="278"/>
      <c r="T301" s="278"/>
      <c r="U301" s="278"/>
      <c r="V301" s="278"/>
      <c r="W301" s="278"/>
      <c r="X301" s="278"/>
      <c r="Y301" s="278"/>
      <c r="Z301" s="278"/>
      <c r="AA301" s="278"/>
      <c r="AB301"/>
      <c r="AC301"/>
    </row>
    <row r="302" spans="2:29" ht="18.5" hidden="1" x14ac:dyDescent="0.45">
      <c r="B302"/>
      <c r="C302"/>
      <c r="D302"/>
      <c r="E302"/>
      <c r="F302"/>
      <c r="G302"/>
      <c r="H302"/>
      <c r="I302"/>
      <c r="J302"/>
      <c r="K302"/>
      <c r="L302"/>
      <c r="M302"/>
      <c r="N302" s="277"/>
      <c r="O302" s="278"/>
      <c r="P302" s="278"/>
      <c r="Q302" s="278"/>
      <c r="R302" s="278"/>
      <c r="S302" s="278"/>
      <c r="T302" s="278"/>
      <c r="U302" s="278"/>
      <c r="V302" s="278"/>
      <c r="W302" s="278"/>
      <c r="X302" s="278"/>
      <c r="Y302" s="278"/>
      <c r="Z302" s="278"/>
      <c r="AA302" s="278"/>
      <c r="AB302"/>
      <c r="AC302"/>
    </row>
    <row r="303" spans="2:29" ht="18.5" hidden="1" x14ac:dyDescent="0.45">
      <c r="B303"/>
      <c r="C303"/>
      <c r="D303"/>
      <c r="E303"/>
      <c r="F303"/>
      <c r="G303"/>
      <c r="H303"/>
      <c r="I303"/>
      <c r="J303"/>
      <c r="K303"/>
      <c r="L303"/>
      <c r="M303"/>
      <c r="N303" s="277"/>
      <c r="O303" s="278"/>
      <c r="P303" s="278"/>
      <c r="Q303" s="278"/>
      <c r="R303" s="278"/>
      <c r="S303" s="278"/>
      <c r="T303" s="278"/>
      <c r="U303" s="278"/>
      <c r="V303" s="278"/>
      <c r="W303" s="278"/>
      <c r="X303" s="278"/>
      <c r="Y303" s="278"/>
      <c r="Z303" s="278"/>
      <c r="AA303" s="278"/>
      <c r="AB303"/>
      <c r="AC303"/>
    </row>
    <row r="304" spans="2:29" ht="18.5" hidden="1" x14ac:dyDescent="0.45">
      <c r="B304"/>
      <c r="C304"/>
      <c r="D304"/>
      <c r="E304"/>
      <c r="F304"/>
      <c r="G304"/>
      <c r="H304"/>
      <c r="I304"/>
      <c r="J304"/>
      <c r="K304"/>
      <c r="L304"/>
      <c r="M304"/>
      <c r="N304" s="277"/>
      <c r="O304" s="278"/>
      <c r="P304" s="278"/>
      <c r="Q304" s="278"/>
      <c r="R304" s="278"/>
      <c r="S304" s="278"/>
      <c r="T304" s="278"/>
      <c r="U304" s="278"/>
      <c r="V304" s="278"/>
      <c r="W304" s="278"/>
      <c r="X304" s="278"/>
      <c r="Y304" s="278"/>
      <c r="Z304" s="278"/>
      <c r="AA304" s="278"/>
      <c r="AB304"/>
      <c r="AC304"/>
    </row>
    <row r="305" spans="2:29" ht="18.5" hidden="1" x14ac:dyDescent="0.45">
      <c r="B305"/>
      <c r="C305"/>
      <c r="D305"/>
      <c r="E305"/>
      <c r="F305"/>
      <c r="G305"/>
      <c r="H305"/>
      <c r="I305"/>
      <c r="J305"/>
      <c r="K305"/>
      <c r="L305"/>
      <c r="M305"/>
      <c r="N305" s="277"/>
      <c r="O305" s="278"/>
      <c r="P305" s="278"/>
      <c r="Q305" s="278"/>
      <c r="R305" s="278"/>
      <c r="S305" s="278"/>
      <c r="T305" s="278"/>
      <c r="U305" s="278"/>
      <c r="V305" s="278"/>
      <c r="W305" s="278"/>
      <c r="X305" s="278"/>
      <c r="Y305" s="278"/>
      <c r="Z305" s="278"/>
      <c r="AA305" s="278"/>
      <c r="AB305"/>
      <c r="AC305"/>
    </row>
    <row r="306" spans="2:29" ht="18.5" hidden="1" x14ac:dyDescent="0.45">
      <c r="B306"/>
      <c r="C306"/>
      <c r="D306"/>
      <c r="E306"/>
      <c r="F306"/>
      <c r="G306"/>
      <c r="H306"/>
      <c r="I306"/>
      <c r="J306"/>
      <c r="K306"/>
      <c r="L306"/>
      <c r="M306"/>
      <c r="N306" s="277"/>
      <c r="O306" s="278"/>
      <c r="P306" s="278"/>
      <c r="Q306" s="278"/>
      <c r="R306" s="278"/>
      <c r="S306" s="278"/>
      <c r="T306" s="278"/>
      <c r="U306" s="278"/>
      <c r="V306" s="278"/>
      <c r="W306" s="278"/>
      <c r="X306" s="278"/>
      <c r="Y306" s="278"/>
      <c r="Z306" s="278"/>
      <c r="AA306" s="278"/>
      <c r="AB306"/>
      <c r="AC306"/>
    </row>
    <row r="307" spans="2:29" ht="18.5" hidden="1" x14ac:dyDescent="0.45">
      <c r="B307"/>
      <c r="C307"/>
      <c r="D307"/>
      <c r="E307"/>
      <c r="F307"/>
      <c r="G307"/>
      <c r="H307"/>
      <c r="I307"/>
      <c r="J307"/>
      <c r="K307"/>
      <c r="L307"/>
      <c r="M307"/>
      <c r="N307" s="277"/>
      <c r="O307" s="278"/>
      <c r="P307" s="278"/>
      <c r="Q307" s="278"/>
      <c r="R307" s="278"/>
      <c r="S307" s="278"/>
      <c r="T307" s="278"/>
      <c r="U307" s="278"/>
      <c r="V307" s="278"/>
      <c r="W307" s="278"/>
      <c r="X307" s="278"/>
      <c r="Y307" s="278"/>
      <c r="Z307" s="278"/>
      <c r="AA307" s="278"/>
      <c r="AB307"/>
      <c r="AC307"/>
    </row>
    <row r="308" spans="2:29" ht="18.5" hidden="1" x14ac:dyDescent="0.45">
      <c r="B308"/>
      <c r="C308"/>
      <c r="D308"/>
      <c r="E308"/>
      <c r="F308"/>
      <c r="G308"/>
      <c r="H308"/>
      <c r="I308"/>
      <c r="J308"/>
      <c r="K308"/>
      <c r="L308"/>
      <c r="M308"/>
      <c r="N308" s="277"/>
      <c r="O308" s="278"/>
      <c r="P308" s="278"/>
      <c r="Q308" s="278"/>
      <c r="R308" s="278"/>
      <c r="S308" s="278"/>
      <c r="T308" s="278"/>
      <c r="U308" s="278"/>
      <c r="V308" s="278"/>
      <c r="W308" s="278"/>
      <c r="X308" s="278"/>
      <c r="Y308" s="278"/>
      <c r="Z308" s="278"/>
      <c r="AA308" s="278"/>
      <c r="AB308"/>
      <c r="AC308"/>
    </row>
    <row r="309" spans="2:29" ht="18.5" hidden="1" x14ac:dyDescent="0.45">
      <c r="B309"/>
      <c r="C309"/>
      <c r="D309"/>
      <c r="E309"/>
      <c r="F309"/>
      <c r="G309"/>
      <c r="H309"/>
      <c r="I309"/>
      <c r="J309"/>
      <c r="K309"/>
      <c r="L309"/>
      <c r="M309"/>
      <c r="N309" s="277"/>
      <c r="O309" s="278"/>
      <c r="P309" s="278"/>
      <c r="Q309" s="278"/>
      <c r="R309" s="278"/>
      <c r="S309" s="278"/>
      <c r="T309" s="278"/>
      <c r="U309" s="278"/>
      <c r="V309" s="278"/>
      <c r="W309" s="278"/>
      <c r="X309" s="278"/>
      <c r="Y309" s="278"/>
      <c r="Z309" s="278"/>
      <c r="AA309" s="278"/>
      <c r="AB309"/>
      <c r="AC309"/>
    </row>
    <row r="310" spans="2:29" ht="18.5" hidden="1" x14ac:dyDescent="0.45">
      <c r="B310"/>
      <c r="C310"/>
      <c r="D310"/>
      <c r="E310"/>
      <c r="F310"/>
      <c r="G310"/>
      <c r="H310"/>
      <c r="I310"/>
      <c r="J310"/>
      <c r="K310"/>
      <c r="L310"/>
      <c r="M310"/>
      <c r="N310" s="277"/>
      <c r="O310" s="278"/>
      <c r="P310" s="278"/>
      <c r="Q310" s="278"/>
      <c r="R310" s="278"/>
      <c r="S310" s="278"/>
      <c r="T310" s="278"/>
      <c r="U310" s="278"/>
      <c r="V310" s="278"/>
      <c r="W310" s="278"/>
      <c r="X310" s="278"/>
      <c r="Y310" s="278"/>
      <c r="Z310" s="278"/>
      <c r="AA310" s="278"/>
      <c r="AB310"/>
      <c r="AC310"/>
    </row>
    <row r="311" spans="2:29" ht="18.5" hidden="1" x14ac:dyDescent="0.45">
      <c r="B311"/>
      <c r="C311"/>
      <c r="D311"/>
      <c r="E311"/>
      <c r="F311"/>
      <c r="G311"/>
      <c r="H311"/>
      <c r="I311"/>
      <c r="J311"/>
      <c r="K311"/>
      <c r="L311"/>
      <c r="M311"/>
      <c r="N311" s="277"/>
      <c r="O311" s="278"/>
      <c r="P311" s="278"/>
      <c r="Q311" s="278"/>
      <c r="R311" s="278"/>
      <c r="S311" s="278"/>
      <c r="T311" s="278"/>
      <c r="U311" s="278"/>
      <c r="V311" s="278"/>
      <c r="W311" s="278"/>
      <c r="X311" s="278"/>
      <c r="Y311" s="278"/>
      <c r="Z311" s="278"/>
      <c r="AA311" s="278"/>
      <c r="AB311"/>
      <c r="AC311"/>
    </row>
    <row r="312" spans="2:29" ht="18.5" hidden="1" x14ac:dyDescent="0.45">
      <c r="B312"/>
      <c r="C312"/>
      <c r="D312"/>
      <c r="E312"/>
      <c r="F312"/>
      <c r="G312"/>
      <c r="H312"/>
      <c r="I312"/>
      <c r="J312"/>
      <c r="K312"/>
      <c r="L312"/>
      <c r="M312"/>
      <c r="N312" s="277"/>
      <c r="O312" s="278"/>
      <c r="P312" s="278"/>
      <c r="Q312" s="278"/>
      <c r="R312" s="278"/>
      <c r="S312" s="278"/>
      <c r="T312" s="278"/>
      <c r="U312" s="278"/>
      <c r="V312" s="278"/>
      <c r="W312" s="278"/>
      <c r="X312" s="278"/>
      <c r="Y312" s="278"/>
      <c r="Z312" s="278"/>
      <c r="AA312" s="278"/>
      <c r="AB312"/>
      <c r="AC312"/>
    </row>
    <row r="313" spans="2:29" ht="18.5" hidden="1" x14ac:dyDescent="0.45">
      <c r="B313"/>
      <c r="C313"/>
      <c r="D313"/>
      <c r="E313"/>
      <c r="F313"/>
      <c r="G313"/>
      <c r="H313"/>
      <c r="I313"/>
      <c r="J313"/>
      <c r="K313"/>
      <c r="L313"/>
      <c r="M313"/>
      <c r="N313" s="277"/>
      <c r="O313" s="278"/>
      <c r="P313" s="278"/>
      <c r="Q313" s="278"/>
      <c r="R313" s="278"/>
      <c r="S313" s="278"/>
      <c r="T313" s="278"/>
      <c r="U313" s="278"/>
      <c r="V313" s="278"/>
      <c r="W313" s="278"/>
      <c r="X313" s="278"/>
      <c r="Y313" s="278"/>
      <c r="Z313" s="278"/>
      <c r="AA313" s="278"/>
      <c r="AB313"/>
      <c r="AC313"/>
    </row>
    <row r="314" spans="2:29" ht="18.5" hidden="1" x14ac:dyDescent="0.45">
      <c r="B314"/>
      <c r="C314"/>
      <c r="D314"/>
      <c r="E314"/>
      <c r="F314"/>
      <c r="G314"/>
      <c r="H314"/>
      <c r="I314"/>
      <c r="J314"/>
      <c r="K314"/>
      <c r="L314"/>
      <c r="M314"/>
      <c r="N314" s="277"/>
      <c r="O314" s="278"/>
      <c r="P314" s="278"/>
      <c r="Q314" s="278"/>
      <c r="R314" s="278"/>
      <c r="S314" s="278"/>
      <c r="T314" s="278"/>
      <c r="U314" s="278"/>
      <c r="V314" s="278"/>
      <c r="W314" s="278"/>
      <c r="X314" s="278"/>
      <c r="Y314" s="278"/>
      <c r="Z314" s="278"/>
      <c r="AA314" s="278"/>
      <c r="AB314"/>
      <c r="AC314"/>
    </row>
    <row r="315" spans="2:29" ht="18.5" hidden="1" x14ac:dyDescent="0.45">
      <c r="B315"/>
      <c r="C315"/>
      <c r="D315"/>
      <c r="E315"/>
      <c r="F315"/>
      <c r="G315"/>
      <c r="H315"/>
      <c r="I315"/>
      <c r="J315"/>
      <c r="K315"/>
      <c r="L315"/>
      <c r="M315"/>
      <c r="N315" s="277"/>
      <c r="O315" s="278"/>
      <c r="P315" s="278"/>
      <c r="Q315" s="278"/>
      <c r="R315" s="278"/>
      <c r="S315" s="278"/>
      <c r="T315" s="278"/>
      <c r="U315" s="278"/>
      <c r="V315" s="278"/>
      <c r="W315" s="278"/>
      <c r="X315" s="278"/>
      <c r="Y315" s="278"/>
      <c r="Z315" s="278"/>
      <c r="AA315" s="278"/>
      <c r="AB315"/>
      <c r="AC315"/>
    </row>
    <row r="316" spans="2:29" ht="18.5" hidden="1" x14ac:dyDescent="0.45">
      <c r="B316"/>
      <c r="C316"/>
      <c r="D316"/>
      <c r="E316"/>
      <c r="F316"/>
      <c r="G316"/>
      <c r="H316"/>
      <c r="I316"/>
      <c r="J316"/>
      <c r="K316"/>
      <c r="L316"/>
      <c r="M316"/>
      <c r="N316" s="277"/>
      <c r="O316" s="278"/>
      <c r="P316" s="278"/>
      <c r="Q316" s="278"/>
      <c r="R316" s="278"/>
      <c r="S316" s="278"/>
      <c r="T316" s="278"/>
      <c r="U316" s="278"/>
      <c r="V316" s="278"/>
      <c r="W316" s="278"/>
      <c r="X316" s="278"/>
      <c r="Y316" s="278"/>
      <c r="Z316" s="278"/>
      <c r="AA316" s="278"/>
      <c r="AB316"/>
      <c r="AC316"/>
    </row>
    <row r="317" spans="2:29" ht="18.5" hidden="1" x14ac:dyDescent="0.45">
      <c r="B317"/>
      <c r="C317"/>
      <c r="D317"/>
      <c r="E317"/>
      <c r="F317"/>
      <c r="G317"/>
      <c r="H317"/>
      <c r="I317"/>
      <c r="J317"/>
      <c r="K317"/>
      <c r="L317"/>
      <c r="M317"/>
      <c r="N317" s="277"/>
      <c r="O317" s="278"/>
      <c r="P317" s="278"/>
      <c r="Q317" s="278"/>
      <c r="R317" s="278"/>
      <c r="S317" s="278"/>
      <c r="T317" s="278"/>
      <c r="U317" s="278"/>
      <c r="V317" s="278"/>
      <c r="W317" s="278"/>
      <c r="X317" s="278"/>
      <c r="Y317" s="278"/>
      <c r="Z317" s="278"/>
      <c r="AA317" s="278"/>
      <c r="AB317"/>
      <c r="AC317"/>
    </row>
    <row r="318" spans="2:29" ht="18.5" hidden="1" x14ac:dyDescent="0.45">
      <c r="B318"/>
      <c r="C318"/>
      <c r="D318"/>
      <c r="E318"/>
      <c r="F318"/>
      <c r="G318"/>
      <c r="H318"/>
      <c r="I318"/>
      <c r="J318"/>
      <c r="K318"/>
      <c r="L318"/>
      <c r="M318"/>
      <c r="N318" s="277"/>
      <c r="O318" s="278"/>
      <c r="P318" s="278"/>
      <c r="Q318" s="278"/>
      <c r="R318" s="278"/>
      <c r="S318" s="278"/>
      <c r="T318" s="278"/>
      <c r="U318" s="278"/>
      <c r="V318" s="278"/>
      <c r="W318" s="278"/>
      <c r="X318" s="278"/>
      <c r="Y318" s="278"/>
      <c r="Z318" s="278"/>
      <c r="AA318" s="278"/>
      <c r="AB318"/>
      <c r="AC318"/>
    </row>
    <row r="319" spans="2:29" ht="18.5" hidden="1" x14ac:dyDescent="0.45">
      <c r="B319"/>
      <c r="C319"/>
      <c r="D319"/>
      <c r="E319"/>
      <c r="F319"/>
      <c r="G319"/>
      <c r="H319"/>
      <c r="I319"/>
      <c r="J319"/>
      <c r="K319"/>
      <c r="L319"/>
      <c r="M319"/>
      <c r="N319" s="277"/>
      <c r="O319" s="278"/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8"/>
      <c r="AB319"/>
      <c r="AC319"/>
    </row>
    <row r="320" spans="2:29" ht="18.5" hidden="1" x14ac:dyDescent="0.45">
      <c r="B320"/>
      <c r="C320"/>
      <c r="D320"/>
      <c r="E320"/>
      <c r="F320"/>
      <c r="G320"/>
      <c r="H320"/>
      <c r="I320"/>
      <c r="J320"/>
      <c r="K320"/>
      <c r="L320"/>
      <c r="M320"/>
      <c r="N320" s="277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/>
      <c r="AC320"/>
    </row>
    <row r="321" spans="2:29" ht="18.5" hidden="1" x14ac:dyDescent="0.45">
      <c r="B321"/>
      <c r="C321"/>
      <c r="D321"/>
      <c r="E321"/>
      <c r="F321"/>
      <c r="G321"/>
      <c r="H321"/>
      <c r="I321"/>
      <c r="J321"/>
      <c r="K321"/>
      <c r="L321"/>
      <c r="M321"/>
      <c r="N321" s="277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/>
      <c r="AC321"/>
    </row>
    <row r="322" spans="2:29" ht="18.5" hidden="1" x14ac:dyDescent="0.45">
      <c r="B322"/>
      <c r="C322"/>
      <c r="D322"/>
      <c r="E322"/>
      <c r="F322"/>
      <c r="G322"/>
      <c r="H322"/>
      <c r="I322"/>
      <c r="J322"/>
      <c r="K322"/>
      <c r="L322"/>
      <c r="M322"/>
      <c r="N322" s="277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/>
      <c r="AC322"/>
    </row>
    <row r="323" spans="2:29" ht="18.5" hidden="1" x14ac:dyDescent="0.45">
      <c r="B323"/>
      <c r="C323"/>
      <c r="D323"/>
      <c r="E323"/>
      <c r="F323"/>
      <c r="G323"/>
      <c r="H323"/>
      <c r="I323"/>
      <c r="J323"/>
      <c r="K323"/>
      <c r="L323"/>
      <c r="M323"/>
      <c r="N323" s="277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/>
      <c r="AC323"/>
    </row>
    <row r="324" spans="2:29" ht="18.5" hidden="1" x14ac:dyDescent="0.45">
      <c r="B324"/>
      <c r="C324"/>
      <c r="D324"/>
      <c r="E324"/>
      <c r="F324"/>
      <c r="G324"/>
      <c r="H324"/>
      <c r="I324"/>
      <c r="J324"/>
      <c r="K324"/>
      <c r="L324"/>
      <c r="M324"/>
      <c r="N324" s="277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/>
      <c r="AC324"/>
    </row>
    <row r="325" spans="2:29" ht="18.5" hidden="1" x14ac:dyDescent="0.45">
      <c r="B325"/>
      <c r="C325"/>
      <c r="D325"/>
      <c r="E325"/>
      <c r="F325"/>
      <c r="G325"/>
      <c r="H325"/>
      <c r="I325"/>
      <c r="J325"/>
      <c r="K325"/>
      <c r="L325"/>
      <c r="M325"/>
      <c r="N325" s="277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/>
      <c r="AC325"/>
    </row>
    <row r="326" spans="2:29" ht="18.5" hidden="1" x14ac:dyDescent="0.45">
      <c r="B326"/>
      <c r="C326"/>
      <c r="D326"/>
      <c r="E326"/>
      <c r="F326"/>
      <c r="G326"/>
      <c r="H326"/>
      <c r="I326"/>
      <c r="J326"/>
      <c r="K326"/>
      <c r="L326"/>
      <c r="M326"/>
      <c r="N326" s="277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/>
      <c r="AC326"/>
    </row>
    <row r="327" spans="2:29" ht="18.5" hidden="1" x14ac:dyDescent="0.45">
      <c r="B327"/>
      <c r="C327"/>
      <c r="D327"/>
      <c r="E327"/>
      <c r="F327"/>
      <c r="G327"/>
      <c r="H327"/>
      <c r="I327"/>
      <c r="J327"/>
      <c r="K327"/>
      <c r="L327"/>
      <c r="M327"/>
      <c r="N327" s="277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/>
      <c r="AC327"/>
    </row>
    <row r="328" spans="2:29" ht="18.5" hidden="1" x14ac:dyDescent="0.45">
      <c r="B328"/>
      <c r="C328"/>
      <c r="D328"/>
      <c r="E328"/>
      <c r="F328"/>
      <c r="G328"/>
      <c r="H328"/>
      <c r="I328"/>
      <c r="J328"/>
      <c r="K328"/>
      <c r="L328"/>
      <c r="M328"/>
      <c r="N328" s="277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/>
      <c r="AC328"/>
    </row>
    <row r="329" spans="2:29" ht="18.5" hidden="1" x14ac:dyDescent="0.45">
      <c r="B329"/>
      <c r="C329"/>
      <c r="D329"/>
      <c r="E329"/>
      <c r="F329"/>
      <c r="G329"/>
      <c r="H329"/>
      <c r="I329"/>
      <c r="J329"/>
      <c r="K329"/>
      <c r="L329"/>
      <c r="M329"/>
      <c r="N329" s="277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/>
      <c r="AC329"/>
    </row>
    <row r="330" spans="2:29" ht="18.5" hidden="1" x14ac:dyDescent="0.45">
      <c r="B330"/>
      <c r="C330"/>
      <c r="D330"/>
      <c r="E330"/>
      <c r="F330"/>
      <c r="G330"/>
      <c r="H330"/>
      <c r="I330"/>
      <c r="J330"/>
      <c r="K330"/>
      <c r="L330"/>
      <c r="M330"/>
      <c r="N330" s="277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/>
      <c r="AC330"/>
    </row>
    <row r="331" spans="2:29" ht="18.5" hidden="1" x14ac:dyDescent="0.45">
      <c r="B331"/>
      <c r="C331"/>
      <c r="D331"/>
      <c r="E331"/>
      <c r="F331"/>
      <c r="G331"/>
      <c r="H331"/>
      <c r="I331"/>
      <c r="J331"/>
      <c r="K331"/>
      <c r="L331"/>
      <c r="M331"/>
      <c r="N331" s="277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/>
      <c r="AC331"/>
    </row>
    <row r="332" spans="2:29" ht="18.5" hidden="1" x14ac:dyDescent="0.45">
      <c r="B332"/>
      <c r="C332"/>
      <c r="D332"/>
      <c r="E332"/>
      <c r="F332"/>
      <c r="G332"/>
      <c r="H332"/>
      <c r="I332"/>
      <c r="J332"/>
      <c r="K332"/>
      <c r="L332"/>
      <c r="M332"/>
      <c r="N332" s="277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/>
      <c r="AC332"/>
    </row>
    <row r="333" spans="2:29" ht="18.5" hidden="1" x14ac:dyDescent="0.45">
      <c r="B333"/>
      <c r="C333"/>
      <c r="D333"/>
      <c r="E333"/>
      <c r="F333"/>
      <c r="G333"/>
      <c r="H333"/>
      <c r="I333"/>
      <c r="J333"/>
      <c r="K333"/>
      <c r="L333"/>
      <c r="M333"/>
      <c r="N333" s="277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/>
      <c r="AC333"/>
    </row>
    <row r="334" spans="2:29" ht="18.5" hidden="1" x14ac:dyDescent="0.45">
      <c r="B334"/>
      <c r="C334"/>
      <c r="D334"/>
      <c r="E334"/>
      <c r="F334"/>
      <c r="G334"/>
      <c r="H334"/>
      <c r="I334"/>
      <c r="J334"/>
      <c r="K334"/>
      <c r="L334"/>
      <c r="M334"/>
      <c r="N334" s="277"/>
      <c r="O334" s="278"/>
      <c r="P334" s="278"/>
      <c r="Q334" s="278"/>
      <c r="R334" s="278"/>
      <c r="S334" s="278"/>
      <c r="T334" s="278"/>
      <c r="U334" s="278"/>
      <c r="V334" s="278"/>
      <c r="W334" s="278"/>
      <c r="X334" s="278"/>
      <c r="Y334" s="278"/>
      <c r="Z334" s="278"/>
      <c r="AA334" s="278"/>
      <c r="AB334"/>
      <c r="AC334"/>
    </row>
    <row r="335" spans="2:29" ht="18.5" hidden="1" x14ac:dyDescent="0.45">
      <c r="B335"/>
      <c r="C335"/>
      <c r="D335"/>
      <c r="E335"/>
      <c r="F335"/>
      <c r="G335"/>
      <c r="H335"/>
      <c r="I335"/>
      <c r="J335"/>
      <c r="K335"/>
      <c r="L335"/>
      <c r="M335"/>
      <c r="N335" s="277"/>
      <c r="O335" s="278"/>
      <c r="P335" s="278"/>
      <c r="Q335" s="278"/>
      <c r="R335" s="278"/>
      <c r="S335" s="278"/>
      <c r="T335" s="278"/>
      <c r="U335" s="278"/>
      <c r="V335" s="278"/>
      <c r="W335" s="278"/>
      <c r="X335" s="278"/>
      <c r="Y335" s="278"/>
      <c r="Z335" s="278"/>
      <c r="AA335" s="278"/>
      <c r="AB335"/>
      <c r="AC335"/>
    </row>
    <row r="336" spans="2:29" ht="18.5" hidden="1" x14ac:dyDescent="0.45">
      <c r="B336"/>
      <c r="C336"/>
      <c r="D336"/>
      <c r="E336"/>
      <c r="F336"/>
      <c r="G336"/>
      <c r="H336"/>
      <c r="I336"/>
      <c r="J336"/>
      <c r="K336"/>
      <c r="L336"/>
      <c r="M336"/>
      <c r="N336" s="277"/>
      <c r="O336" s="278"/>
      <c r="P336" s="278"/>
      <c r="Q336" s="278"/>
      <c r="R336" s="278"/>
      <c r="S336" s="278"/>
      <c r="T336" s="278"/>
      <c r="U336" s="278"/>
      <c r="V336" s="278"/>
      <c r="W336" s="278"/>
      <c r="X336" s="278"/>
      <c r="Y336" s="278"/>
      <c r="Z336" s="278"/>
      <c r="AA336" s="278"/>
      <c r="AB336"/>
      <c r="AC336"/>
    </row>
    <row r="337" spans="2:29" ht="18.5" hidden="1" x14ac:dyDescent="0.45">
      <c r="B337"/>
      <c r="C337"/>
      <c r="D337"/>
      <c r="E337"/>
      <c r="F337"/>
      <c r="G337"/>
      <c r="H337"/>
      <c r="I337"/>
      <c r="J337"/>
      <c r="K337"/>
      <c r="L337"/>
      <c r="M337"/>
      <c r="N337" s="277"/>
      <c r="O337" s="278"/>
      <c r="P337" s="278"/>
      <c r="Q337" s="278"/>
      <c r="R337" s="278"/>
      <c r="S337" s="278"/>
      <c r="T337" s="278"/>
      <c r="U337" s="278"/>
      <c r="V337" s="278"/>
      <c r="W337" s="278"/>
      <c r="X337" s="278"/>
      <c r="Y337" s="278"/>
      <c r="Z337" s="278"/>
      <c r="AA337" s="278"/>
      <c r="AB337"/>
      <c r="AC337"/>
    </row>
    <row r="338" spans="2:29" ht="18.5" hidden="1" x14ac:dyDescent="0.45">
      <c r="B338"/>
      <c r="C338"/>
      <c r="D338"/>
      <c r="E338"/>
      <c r="F338"/>
      <c r="G338"/>
      <c r="H338"/>
      <c r="I338"/>
      <c r="J338"/>
      <c r="K338"/>
      <c r="L338"/>
      <c r="M338"/>
      <c r="N338" s="277"/>
      <c r="O338" s="278"/>
      <c r="P338" s="278"/>
      <c r="Q338" s="278"/>
      <c r="R338" s="278"/>
      <c r="S338" s="278"/>
      <c r="T338" s="278"/>
      <c r="U338" s="278"/>
      <c r="V338" s="278"/>
      <c r="W338" s="278"/>
      <c r="X338" s="278"/>
      <c r="Y338" s="278"/>
      <c r="Z338" s="278"/>
      <c r="AA338" s="278"/>
      <c r="AB338"/>
      <c r="AC338"/>
    </row>
    <row r="339" spans="2:29" ht="18.5" hidden="1" x14ac:dyDescent="0.45">
      <c r="B339"/>
      <c r="C339"/>
      <c r="D339"/>
      <c r="E339"/>
      <c r="F339"/>
      <c r="G339"/>
      <c r="H339"/>
      <c r="I339"/>
      <c r="J339"/>
      <c r="K339"/>
      <c r="L339"/>
      <c r="M339"/>
      <c r="N339" s="277"/>
      <c r="O339" s="278"/>
      <c r="P339" s="278"/>
      <c r="Q339" s="278"/>
      <c r="R339" s="278"/>
      <c r="S339" s="278"/>
      <c r="T339" s="278"/>
      <c r="U339" s="278"/>
      <c r="V339" s="278"/>
      <c r="W339" s="278"/>
      <c r="X339" s="278"/>
      <c r="Y339" s="278"/>
      <c r="Z339" s="278"/>
      <c r="AA339" s="278"/>
      <c r="AB339"/>
      <c r="AC339"/>
    </row>
    <row r="340" spans="2:29" ht="18.5" hidden="1" x14ac:dyDescent="0.45">
      <c r="B340"/>
      <c r="C340"/>
      <c r="D340"/>
      <c r="E340"/>
      <c r="F340"/>
      <c r="G340"/>
      <c r="H340"/>
      <c r="I340"/>
      <c r="J340"/>
      <c r="K340"/>
      <c r="L340"/>
      <c r="M340"/>
      <c r="N340" s="277"/>
      <c r="O340" s="278"/>
      <c r="P340" s="278"/>
      <c r="Q340" s="278"/>
      <c r="R340" s="278"/>
      <c r="S340" s="278"/>
      <c r="T340" s="278"/>
      <c r="U340" s="278"/>
      <c r="V340" s="278"/>
      <c r="W340" s="278"/>
      <c r="X340" s="278"/>
      <c r="Y340" s="278"/>
      <c r="Z340" s="278"/>
      <c r="AA340" s="278"/>
      <c r="AB340"/>
      <c r="AC340"/>
    </row>
    <row r="341" spans="2:29" ht="18.5" hidden="1" x14ac:dyDescent="0.45">
      <c r="B341"/>
      <c r="C341"/>
      <c r="D341"/>
      <c r="E341"/>
      <c r="F341"/>
      <c r="G341"/>
      <c r="H341"/>
      <c r="I341"/>
      <c r="J341"/>
      <c r="K341"/>
      <c r="L341"/>
      <c r="M341"/>
      <c r="N341" s="277"/>
      <c r="O341" s="278"/>
      <c r="P341" s="278"/>
      <c r="Q341" s="278"/>
      <c r="R341" s="278"/>
      <c r="S341" s="278"/>
      <c r="T341" s="278"/>
      <c r="U341" s="278"/>
      <c r="V341" s="278"/>
      <c r="W341" s="278"/>
      <c r="X341" s="278"/>
      <c r="Y341" s="278"/>
      <c r="Z341" s="278"/>
      <c r="AA341" s="278"/>
      <c r="AB341"/>
      <c r="AC341"/>
    </row>
    <row r="342" spans="2:29" ht="18.5" hidden="1" x14ac:dyDescent="0.45">
      <c r="B342"/>
      <c r="C342"/>
      <c r="D342"/>
      <c r="E342"/>
      <c r="F342"/>
      <c r="G342"/>
      <c r="H342"/>
      <c r="I342"/>
      <c r="J342"/>
      <c r="K342"/>
      <c r="L342"/>
      <c r="M342"/>
      <c r="N342" s="277"/>
      <c r="O342" s="278"/>
      <c r="P342" s="278"/>
      <c r="Q342" s="278"/>
      <c r="R342" s="278"/>
      <c r="S342" s="278"/>
      <c r="T342" s="278"/>
      <c r="U342" s="278"/>
      <c r="V342" s="278"/>
      <c r="W342" s="278"/>
      <c r="X342" s="278"/>
      <c r="Y342" s="278"/>
      <c r="Z342" s="278"/>
      <c r="AA342" s="278"/>
      <c r="AB342"/>
      <c r="AC342"/>
    </row>
    <row r="343" spans="2:29" ht="18.5" hidden="1" x14ac:dyDescent="0.45">
      <c r="B343"/>
      <c r="C343"/>
      <c r="D343"/>
      <c r="E343"/>
      <c r="F343"/>
      <c r="G343"/>
      <c r="H343"/>
      <c r="I343"/>
      <c r="J343"/>
      <c r="K343"/>
      <c r="L343"/>
      <c r="M343"/>
      <c r="N343" s="277"/>
      <c r="O343" s="278"/>
      <c r="P343" s="278"/>
      <c r="Q343" s="278"/>
      <c r="R343" s="278"/>
      <c r="S343" s="278"/>
      <c r="T343" s="278"/>
      <c r="U343" s="278"/>
      <c r="V343" s="278"/>
      <c r="W343" s="278"/>
      <c r="X343" s="278"/>
      <c r="Y343" s="278"/>
      <c r="Z343" s="278"/>
      <c r="AA343" s="278"/>
      <c r="AB343"/>
      <c r="AC343"/>
    </row>
    <row r="344" spans="2:29" ht="18.5" hidden="1" x14ac:dyDescent="0.45">
      <c r="B344"/>
      <c r="C344"/>
      <c r="D344"/>
      <c r="E344"/>
      <c r="F344"/>
      <c r="G344"/>
      <c r="H344"/>
      <c r="I344"/>
      <c r="J344"/>
      <c r="K344"/>
      <c r="L344"/>
      <c r="M344"/>
      <c r="N344" s="277"/>
      <c r="O344" s="278"/>
      <c r="P344" s="278"/>
      <c r="Q344" s="278"/>
      <c r="R344" s="278"/>
      <c r="S344" s="278"/>
      <c r="T344" s="278"/>
      <c r="U344" s="278"/>
      <c r="V344" s="278"/>
      <c r="W344" s="278"/>
      <c r="X344" s="278"/>
      <c r="Y344" s="278"/>
      <c r="Z344" s="278"/>
      <c r="AA344" s="278"/>
      <c r="AB344"/>
      <c r="AC344"/>
    </row>
    <row r="345" spans="2:29" ht="18.5" hidden="1" x14ac:dyDescent="0.45">
      <c r="B345"/>
      <c r="C345"/>
      <c r="D345"/>
      <c r="E345"/>
      <c r="F345"/>
      <c r="G345"/>
      <c r="H345"/>
      <c r="I345"/>
      <c r="J345"/>
      <c r="K345"/>
      <c r="L345"/>
      <c r="M345"/>
      <c r="N345" s="277"/>
      <c r="O345" s="278"/>
      <c r="P345" s="278"/>
      <c r="Q345" s="278"/>
      <c r="R345" s="278"/>
      <c r="S345" s="278"/>
      <c r="T345" s="278"/>
      <c r="U345" s="278"/>
      <c r="V345" s="278"/>
      <c r="W345" s="278"/>
      <c r="X345" s="278"/>
      <c r="Y345" s="278"/>
      <c r="Z345" s="278"/>
      <c r="AA345" s="278"/>
      <c r="AB345"/>
      <c r="AC345"/>
    </row>
    <row r="346" spans="2:29" ht="18.5" hidden="1" x14ac:dyDescent="0.45">
      <c r="B346"/>
      <c r="C346"/>
      <c r="D346"/>
      <c r="E346"/>
      <c r="F346"/>
      <c r="G346"/>
      <c r="H346"/>
      <c r="I346"/>
      <c r="J346"/>
      <c r="K346"/>
      <c r="L346"/>
      <c r="M346"/>
      <c r="N346" s="277"/>
      <c r="O346" s="278"/>
      <c r="P346" s="278"/>
      <c r="Q346" s="278"/>
      <c r="R346" s="278"/>
      <c r="S346" s="278"/>
      <c r="T346" s="278"/>
      <c r="U346" s="278"/>
      <c r="V346" s="278"/>
      <c r="W346" s="278"/>
      <c r="X346" s="278"/>
      <c r="Y346" s="278"/>
      <c r="Z346" s="278"/>
      <c r="AA346" s="278"/>
      <c r="AB346"/>
      <c r="AC346"/>
    </row>
    <row r="347" spans="2:29" ht="18.5" hidden="1" x14ac:dyDescent="0.45">
      <c r="B347"/>
      <c r="C347"/>
      <c r="D347"/>
      <c r="E347"/>
      <c r="F347"/>
      <c r="G347"/>
      <c r="H347"/>
      <c r="I347"/>
      <c r="J347"/>
      <c r="K347"/>
      <c r="L347"/>
      <c r="M347"/>
      <c r="N347" s="277"/>
      <c r="O347" s="278"/>
      <c r="P347" s="278"/>
      <c r="Q347" s="278"/>
      <c r="R347" s="278"/>
      <c r="S347" s="278"/>
      <c r="T347" s="278"/>
      <c r="U347" s="278"/>
      <c r="V347" s="278"/>
      <c r="W347" s="278"/>
      <c r="X347" s="278"/>
      <c r="Y347" s="278"/>
      <c r="Z347" s="278"/>
      <c r="AA347" s="278"/>
      <c r="AB347"/>
      <c r="AC347"/>
    </row>
    <row r="348" spans="2:29" ht="18.5" hidden="1" x14ac:dyDescent="0.45">
      <c r="B348"/>
      <c r="C348"/>
      <c r="D348"/>
      <c r="E348"/>
      <c r="F348"/>
      <c r="G348"/>
      <c r="H348"/>
      <c r="I348"/>
      <c r="J348"/>
      <c r="K348"/>
      <c r="L348"/>
      <c r="M348"/>
      <c r="N348" s="277"/>
      <c r="O348" s="278"/>
      <c r="P348" s="278"/>
      <c r="Q348" s="278"/>
      <c r="R348" s="278"/>
      <c r="S348" s="278"/>
      <c r="T348" s="278"/>
      <c r="U348" s="278"/>
      <c r="V348" s="278"/>
      <c r="W348" s="278"/>
      <c r="X348" s="278"/>
      <c r="Y348" s="278"/>
      <c r="Z348" s="278"/>
      <c r="AA348" s="278"/>
      <c r="AB348"/>
      <c r="AC348"/>
    </row>
    <row r="349" spans="2:29" ht="18.5" hidden="1" x14ac:dyDescent="0.45">
      <c r="B349"/>
      <c r="C349"/>
      <c r="D349"/>
      <c r="E349"/>
      <c r="F349"/>
      <c r="G349"/>
      <c r="H349"/>
      <c r="I349"/>
      <c r="J349"/>
      <c r="K349"/>
      <c r="L349"/>
      <c r="M349"/>
      <c r="N349" s="277"/>
      <c r="O349" s="278"/>
      <c r="P349" s="278"/>
      <c r="Q349" s="278"/>
      <c r="R349" s="278"/>
      <c r="S349" s="278"/>
      <c r="T349" s="278"/>
      <c r="U349" s="278"/>
      <c r="V349" s="278"/>
      <c r="W349" s="278"/>
      <c r="X349" s="278"/>
      <c r="Y349" s="278"/>
      <c r="Z349" s="278"/>
      <c r="AA349" s="278"/>
      <c r="AB349"/>
      <c r="AC349"/>
    </row>
    <row r="350" spans="2:29" ht="18.5" hidden="1" x14ac:dyDescent="0.45">
      <c r="B350"/>
      <c r="C350"/>
      <c r="D350"/>
      <c r="E350"/>
      <c r="F350"/>
      <c r="G350"/>
      <c r="H350"/>
      <c r="I350"/>
      <c r="J350"/>
      <c r="K350"/>
      <c r="L350"/>
      <c r="M350"/>
      <c r="N350" s="277"/>
      <c r="O350" s="278"/>
      <c r="P350" s="278"/>
      <c r="Q350" s="278"/>
      <c r="R350" s="278"/>
      <c r="S350" s="278"/>
      <c r="T350" s="278"/>
      <c r="U350" s="278"/>
      <c r="V350" s="278"/>
      <c r="W350" s="278"/>
      <c r="X350" s="278"/>
      <c r="Y350" s="278"/>
      <c r="Z350" s="278"/>
      <c r="AA350" s="278"/>
      <c r="AB350"/>
      <c r="AC350"/>
    </row>
    <row r="351" spans="2:29" ht="18.5" hidden="1" x14ac:dyDescent="0.45">
      <c r="B351"/>
      <c r="C351"/>
      <c r="D351"/>
      <c r="E351"/>
      <c r="F351"/>
      <c r="G351"/>
      <c r="H351"/>
      <c r="I351"/>
      <c r="J351"/>
      <c r="K351"/>
      <c r="L351"/>
      <c r="M351"/>
      <c r="N351" s="277"/>
      <c r="O351" s="278"/>
      <c r="P351" s="278"/>
      <c r="Q351" s="278"/>
      <c r="R351" s="278"/>
      <c r="S351" s="278"/>
      <c r="T351" s="278"/>
      <c r="U351" s="278"/>
      <c r="V351" s="278"/>
      <c r="W351" s="278"/>
      <c r="X351" s="278"/>
      <c r="Y351" s="278"/>
      <c r="Z351" s="278"/>
      <c r="AA351" s="278"/>
      <c r="AB351"/>
      <c r="AC351"/>
    </row>
    <row r="352" spans="2:29" ht="18.5" hidden="1" x14ac:dyDescent="0.45">
      <c r="B352"/>
      <c r="C352"/>
      <c r="D352"/>
      <c r="E352"/>
      <c r="F352"/>
      <c r="G352"/>
      <c r="H352"/>
      <c r="I352"/>
      <c r="J352"/>
      <c r="K352"/>
      <c r="L352"/>
      <c r="M352"/>
      <c r="N352" s="277"/>
      <c r="O352" s="278"/>
      <c r="P352" s="278"/>
      <c r="Q352" s="278"/>
      <c r="R352" s="278"/>
      <c r="S352" s="278"/>
      <c r="T352" s="278"/>
      <c r="U352" s="278"/>
      <c r="V352" s="278"/>
      <c r="W352" s="278"/>
      <c r="X352" s="278"/>
      <c r="Y352" s="278"/>
      <c r="Z352" s="278"/>
      <c r="AA352" s="278"/>
      <c r="AB352"/>
      <c r="AC352"/>
    </row>
    <row r="353" spans="2:29" ht="18.5" hidden="1" x14ac:dyDescent="0.45">
      <c r="B353"/>
      <c r="C353"/>
      <c r="D353"/>
      <c r="E353"/>
      <c r="F353"/>
      <c r="G353"/>
      <c r="H353"/>
      <c r="I353"/>
      <c r="J353"/>
      <c r="K353"/>
      <c r="L353"/>
      <c r="M353"/>
      <c r="N353" s="277"/>
      <c r="O353" s="278"/>
      <c r="P353" s="278"/>
      <c r="Q353" s="278"/>
      <c r="R353" s="278"/>
      <c r="S353" s="278"/>
      <c r="T353" s="278"/>
      <c r="U353" s="278"/>
      <c r="V353" s="278"/>
      <c r="W353" s="278"/>
      <c r="X353" s="278"/>
      <c r="Y353" s="278"/>
      <c r="Z353" s="278"/>
      <c r="AA353" s="278"/>
      <c r="AB353"/>
      <c r="AC353"/>
    </row>
    <row r="354" spans="2:29" ht="18.5" hidden="1" x14ac:dyDescent="0.45">
      <c r="B354"/>
      <c r="C354"/>
      <c r="D354"/>
      <c r="E354"/>
      <c r="F354"/>
      <c r="G354"/>
      <c r="H354"/>
      <c r="I354"/>
      <c r="J354"/>
      <c r="K354"/>
      <c r="L354"/>
      <c r="M354"/>
      <c r="N354" s="277"/>
      <c r="O354" s="278"/>
      <c r="P354" s="278"/>
      <c r="Q354" s="278"/>
      <c r="R354" s="278"/>
      <c r="S354" s="278"/>
      <c r="T354" s="278"/>
      <c r="U354" s="278"/>
      <c r="V354" s="278"/>
      <c r="W354" s="278"/>
      <c r="X354" s="278"/>
      <c r="Y354" s="278"/>
      <c r="Z354" s="278"/>
      <c r="AA354" s="278"/>
      <c r="AB354"/>
      <c r="AC354"/>
    </row>
    <row r="355" spans="2:29" ht="18.5" hidden="1" x14ac:dyDescent="0.45">
      <c r="B355"/>
      <c r="C355"/>
      <c r="D355"/>
      <c r="E355"/>
      <c r="F355"/>
      <c r="G355"/>
      <c r="H355"/>
      <c r="I355"/>
      <c r="J355"/>
      <c r="K355"/>
      <c r="L355"/>
      <c r="M355"/>
      <c r="N355" s="277"/>
      <c r="O355" s="278"/>
      <c r="P355" s="278"/>
      <c r="Q355" s="278"/>
      <c r="R355" s="278"/>
      <c r="S355" s="278"/>
      <c r="T355" s="278"/>
      <c r="U355" s="278"/>
      <c r="V355" s="278"/>
      <c r="W355" s="278"/>
      <c r="X355" s="278"/>
      <c r="Y355" s="278"/>
      <c r="Z355" s="278"/>
      <c r="AA355" s="278"/>
      <c r="AB355"/>
      <c r="AC355"/>
    </row>
    <row r="356" spans="2:29" ht="18.5" hidden="1" x14ac:dyDescent="0.45">
      <c r="B356"/>
      <c r="C356"/>
      <c r="D356"/>
      <c r="E356"/>
      <c r="F356"/>
      <c r="G356"/>
      <c r="H356"/>
      <c r="I356"/>
      <c r="J356"/>
      <c r="K356"/>
      <c r="L356"/>
      <c r="M356"/>
      <c r="N356" s="277"/>
      <c r="O356" s="278"/>
      <c r="P356" s="278"/>
      <c r="Q356" s="278"/>
      <c r="R356" s="278"/>
      <c r="S356" s="278"/>
      <c r="T356" s="278"/>
      <c r="U356" s="278"/>
      <c r="V356" s="278"/>
      <c r="W356" s="278"/>
      <c r="X356" s="278"/>
      <c r="Y356" s="278"/>
      <c r="Z356" s="278"/>
      <c r="AA356" s="278"/>
      <c r="AB356"/>
      <c r="AC356"/>
    </row>
    <row r="357" spans="2:29" ht="18.5" hidden="1" x14ac:dyDescent="0.45">
      <c r="B357"/>
      <c r="C357"/>
      <c r="D357"/>
      <c r="E357"/>
      <c r="F357"/>
      <c r="G357"/>
      <c r="H357"/>
      <c r="I357"/>
      <c r="J357"/>
      <c r="K357"/>
      <c r="L357"/>
      <c r="M357"/>
      <c r="N357" s="277"/>
      <c r="O357" s="278"/>
      <c r="P357" s="278"/>
      <c r="Q357" s="278"/>
      <c r="R357" s="278"/>
      <c r="S357" s="278"/>
      <c r="T357" s="278"/>
      <c r="U357" s="278"/>
      <c r="V357" s="278"/>
      <c r="W357" s="278"/>
      <c r="X357" s="278"/>
      <c r="Y357" s="278"/>
      <c r="Z357" s="278"/>
      <c r="AA357" s="278"/>
      <c r="AB357"/>
      <c r="AC357"/>
    </row>
    <row r="358" spans="2:29" ht="18.5" hidden="1" x14ac:dyDescent="0.45">
      <c r="B358"/>
      <c r="C358"/>
      <c r="D358"/>
      <c r="E358"/>
      <c r="F358"/>
      <c r="G358"/>
      <c r="H358"/>
      <c r="I358"/>
      <c r="J358"/>
      <c r="K358"/>
      <c r="L358"/>
      <c r="M358"/>
      <c r="N358" s="277"/>
      <c r="O358" s="278"/>
      <c r="P358" s="278"/>
      <c r="Q358" s="278"/>
      <c r="R358" s="278"/>
      <c r="S358" s="278"/>
      <c r="T358" s="278"/>
      <c r="U358" s="278"/>
      <c r="V358" s="278"/>
      <c r="W358" s="278"/>
      <c r="X358" s="278"/>
      <c r="Y358" s="278"/>
      <c r="Z358" s="278"/>
      <c r="AA358" s="278"/>
      <c r="AB358"/>
      <c r="AC358"/>
    </row>
    <row r="359" spans="2:29" ht="18.5" hidden="1" x14ac:dyDescent="0.45">
      <c r="B359"/>
      <c r="C359"/>
      <c r="D359"/>
      <c r="E359"/>
      <c r="F359"/>
      <c r="G359"/>
      <c r="H359"/>
      <c r="I359"/>
      <c r="J359"/>
      <c r="K359"/>
      <c r="L359"/>
      <c r="M359"/>
      <c r="N359" s="277"/>
      <c r="O359" s="278"/>
      <c r="P359" s="278"/>
      <c r="Q359" s="278"/>
      <c r="R359" s="278"/>
      <c r="S359" s="278"/>
      <c r="T359" s="278"/>
      <c r="U359" s="278"/>
      <c r="V359" s="278"/>
      <c r="W359" s="278"/>
      <c r="X359" s="278"/>
      <c r="Y359" s="278"/>
      <c r="Z359" s="278"/>
      <c r="AA359" s="278"/>
      <c r="AB359"/>
      <c r="AC359"/>
    </row>
    <row r="360" spans="2:29" ht="18.5" hidden="1" x14ac:dyDescent="0.45">
      <c r="B360"/>
      <c r="C360"/>
      <c r="D360"/>
      <c r="E360"/>
      <c r="F360"/>
      <c r="G360"/>
      <c r="H360"/>
      <c r="I360"/>
      <c r="J360"/>
      <c r="K360"/>
      <c r="L360"/>
      <c r="M360"/>
      <c r="N360" s="277"/>
      <c r="O360" s="278"/>
      <c r="P360" s="278"/>
      <c r="Q360" s="278"/>
      <c r="R360" s="278"/>
      <c r="S360" s="278"/>
      <c r="T360" s="278"/>
      <c r="U360" s="278"/>
      <c r="V360" s="278"/>
      <c r="W360" s="278"/>
      <c r="X360" s="278"/>
      <c r="Y360" s="278"/>
      <c r="Z360" s="278"/>
      <c r="AA360" s="278"/>
      <c r="AB360"/>
      <c r="AC360"/>
    </row>
    <row r="361" spans="2:29" ht="18.5" hidden="1" x14ac:dyDescent="0.45">
      <c r="B361"/>
      <c r="C361"/>
      <c r="D361"/>
      <c r="E361"/>
      <c r="F361"/>
      <c r="G361"/>
      <c r="H361"/>
      <c r="I361"/>
      <c r="J361"/>
      <c r="K361"/>
      <c r="L361"/>
      <c r="M361"/>
      <c r="N361" s="277"/>
      <c r="O361" s="278"/>
      <c r="P361" s="278"/>
      <c r="Q361" s="278"/>
      <c r="R361" s="278"/>
      <c r="S361" s="278"/>
      <c r="T361" s="278"/>
      <c r="U361" s="278"/>
      <c r="V361" s="278"/>
      <c r="W361" s="278"/>
      <c r="X361" s="278"/>
      <c r="Y361" s="278"/>
      <c r="Z361" s="278"/>
      <c r="AA361" s="278"/>
      <c r="AB361"/>
      <c r="AC361"/>
    </row>
    <row r="362" spans="2:29" ht="18.5" hidden="1" x14ac:dyDescent="0.45">
      <c r="B362"/>
      <c r="C362"/>
      <c r="D362"/>
      <c r="E362"/>
      <c r="F362"/>
      <c r="G362"/>
      <c r="H362"/>
      <c r="I362"/>
      <c r="J362"/>
      <c r="K362"/>
      <c r="L362"/>
      <c r="M362"/>
      <c r="N362" s="277"/>
      <c r="O362" s="278"/>
      <c r="P362" s="278"/>
      <c r="Q362" s="278"/>
      <c r="R362" s="278"/>
      <c r="S362" s="278"/>
      <c r="T362" s="278"/>
      <c r="U362" s="278"/>
      <c r="V362" s="278"/>
      <c r="W362" s="278"/>
      <c r="X362" s="278"/>
      <c r="Y362" s="278"/>
      <c r="Z362" s="278"/>
      <c r="AA362" s="278"/>
      <c r="AB362"/>
      <c r="AC362"/>
    </row>
    <row r="363" spans="2:29" ht="18.5" hidden="1" x14ac:dyDescent="0.45">
      <c r="B363"/>
      <c r="C363"/>
      <c r="D363"/>
      <c r="E363"/>
      <c r="F363"/>
      <c r="G363"/>
      <c r="H363"/>
      <c r="I363"/>
      <c r="J363"/>
      <c r="K363"/>
      <c r="L363"/>
      <c r="M363"/>
      <c r="N363" s="277"/>
      <c r="O363" s="278"/>
      <c r="P363" s="278"/>
      <c r="Q363" s="278"/>
      <c r="R363" s="278"/>
      <c r="S363" s="278"/>
      <c r="T363" s="278"/>
      <c r="U363" s="278"/>
      <c r="V363" s="278"/>
      <c r="W363" s="278"/>
      <c r="X363" s="278"/>
      <c r="Y363" s="278"/>
      <c r="Z363" s="278"/>
      <c r="AA363" s="278"/>
      <c r="AB363"/>
      <c r="AC363"/>
    </row>
    <row r="364" spans="2:29" ht="18.5" hidden="1" x14ac:dyDescent="0.45">
      <c r="B364"/>
      <c r="C364"/>
      <c r="D364"/>
      <c r="E364"/>
      <c r="F364"/>
      <c r="G364"/>
      <c r="H364"/>
      <c r="I364"/>
      <c r="J364"/>
      <c r="K364"/>
      <c r="L364"/>
      <c r="M364"/>
      <c r="N364" s="277"/>
      <c r="O364" s="278"/>
      <c r="P364" s="278"/>
      <c r="Q364" s="278"/>
      <c r="R364" s="278"/>
      <c r="S364" s="278"/>
      <c r="T364" s="278"/>
      <c r="U364" s="278"/>
      <c r="V364" s="278"/>
      <c r="W364" s="278"/>
      <c r="X364" s="278"/>
      <c r="Y364" s="278"/>
      <c r="Z364" s="278"/>
      <c r="AA364" s="278"/>
      <c r="AB364"/>
      <c r="AC364"/>
    </row>
    <row r="365" spans="2:29" ht="18.5" hidden="1" x14ac:dyDescent="0.45">
      <c r="B365"/>
      <c r="C365"/>
      <c r="D365"/>
      <c r="E365"/>
      <c r="F365"/>
      <c r="G365"/>
      <c r="H365"/>
      <c r="I365"/>
      <c r="J365"/>
      <c r="K365"/>
      <c r="L365"/>
      <c r="M365"/>
      <c r="N365" s="277"/>
      <c r="O365" s="278"/>
      <c r="P365" s="278"/>
      <c r="Q365" s="278"/>
      <c r="R365" s="278"/>
      <c r="S365" s="278"/>
      <c r="T365" s="278"/>
      <c r="U365" s="278"/>
      <c r="V365" s="278"/>
      <c r="W365" s="278"/>
      <c r="X365" s="278"/>
      <c r="Y365" s="278"/>
      <c r="Z365" s="278"/>
      <c r="AA365" s="278"/>
      <c r="AB365"/>
      <c r="AC365"/>
    </row>
    <row r="366" spans="2:29" ht="18.5" hidden="1" x14ac:dyDescent="0.45">
      <c r="B366"/>
      <c r="C366"/>
      <c r="D366"/>
      <c r="E366"/>
      <c r="F366"/>
      <c r="G366"/>
      <c r="H366"/>
      <c r="I366"/>
      <c r="J366"/>
      <c r="K366"/>
      <c r="L366"/>
      <c r="M366"/>
      <c r="N366" s="277"/>
      <c r="O366" s="278"/>
      <c r="P366" s="278"/>
      <c r="Q366" s="278"/>
      <c r="R366" s="278"/>
      <c r="S366" s="278"/>
      <c r="T366" s="278"/>
      <c r="U366" s="278"/>
      <c r="V366" s="278"/>
      <c r="W366" s="278"/>
      <c r="X366" s="278"/>
      <c r="Y366" s="278"/>
      <c r="Z366" s="278"/>
      <c r="AA366" s="278"/>
      <c r="AB366"/>
      <c r="AC366"/>
    </row>
    <row r="367" spans="2:29" ht="18.5" hidden="1" x14ac:dyDescent="0.45">
      <c r="B367"/>
      <c r="C367"/>
      <c r="D367"/>
      <c r="E367"/>
      <c r="F367"/>
      <c r="G367"/>
      <c r="H367"/>
      <c r="I367"/>
      <c r="J367"/>
      <c r="K367"/>
      <c r="L367"/>
      <c r="M367"/>
      <c r="N367" s="277"/>
      <c r="O367" s="278"/>
      <c r="P367" s="278"/>
      <c r="Q367" s="278"/>
      <c r="R367" s="278"/>
      <c r="S367" s="278"/>
      <c r="T367" s="278"/>
      <c r="U367" s="278"/>
      <c r="V367" s="278"/>
      <c r="W367" s="278"/>
      <c r="X367" s="278"/>
      <c r="Y367" s="278"/>
      <c r="Z367" s="278"/>
      <c r="AA367" s="278"/>
      <c r="AB367"/>
      <c r="AC367"/>
    </row>
    <row r="368" spans="2:29" ht="18.5" hidden="1" x14ac:dyDescent="0.45">
      <c r="B368"/>
      <c r="C368"/>
      <c r="D368"/>
      <c r="E368"/>
      <c r="F368"/>
      <c r="G368"/>
      <c r="H368"/>
      <c r="I368"/>
      <c r="J368"/>
      <c r="K368"/>
      <c r="L368"/>
      <c r="M368"/>
      <c r="N368" s="277"/>
      <c r="O368" s="278"/>
      <c r="P368" s="278"/>
      <c r="Q368" s="278"/>
      <c r="R368" s="278"/>
      <c r="S368" s="278"/>
      <c r="T368" s="278"/>
      <c r="U368" s="278"/>
      <c r="V368" s="278"/>
      <c r="W368" s="278"/>
      <c r="X368" s="278"/>
      <c r="Y368" s="278"/>
      <c r="Z368" s="278"/>
      <c r="AA368" s="278"/>
      <c r="AB368"/>
      <c r="AC368"/>
    </row>
    <row r="369" spans="2:29" ht="18.5" hidden="1" x14ac:dyDescent="0.45">
      <c r="B369"/>
      <c r="C369"/>
      <c r="D369"/>
      <c r="E369"/>
      <c r="F369"/>
      <c r="G369"/>
      <c r="H369"/>
      <c r="I369"/>
      <c r="J369"/>
      <c r="K369"/>
      <c r="L369"/>
      <c r="M369"/>
      <c r="N369" s="277"/>
      <c r="O369" s="278"/>
      <c r="P369" s="278"/>
      <c r="Q369" s="278"/>
      <c r="R369" s="278"/>
      <c r="S369" s="278"/>
      <c r="T369" s="278"/>
      <c r="U369" s="278"/>
      <c r="V369" s="278"/>
      <c r="W369" s="278"/>
      <c r="X369" s="278"/>
      <c r="Y369" s="278"/>
      <c r="Z369" s="278"/>
      <c r="AA369" s="278"/>
      <c r="AB369"/>
      <c r="AC369"/>
    </row>
    <row r="370" spans="2:29" ht="18.5" hidden="1" x14ac:dyDescent="0.45">
      <c r="B370"/>
      <c r="C370"/>
      <c r="D370"/>
      <c r="E370"/>
      <c r="F370"/>
      <c r="G370"/>
      <c r="H370"/>
      <c r="I370"/>
      <c r="J370"/>
      <c r="K370"/>
      <c r="L370"/>
      <c r="M370"/>
      <c r="N370" s="277"/>
      <c r="O370" s="278"/>
      <c r="P370" s="278"/>
      <c r="Q370" s="278"/>
      <c r="R370" s="278"/>
      <c r="S370" s="278"/>
      <c r="T370" s="278"/>
      <c r="U370" s="278"/>
      <c r="V370" s="278"/>
      <c r="W370" s="278"/>
      <c r="X370" s="278"/>
      <c r="Y370" s="278"/>
      <c r="Z370" s="278"/>
      <c r="AA370" s="278"/>
      <c r="AB370"/>
      <c r="AC370"/>
    </row>
    <row r="371" spans="2:29" ht="18.5" hidden="1" x14ac:dyDescent="0.45">
      <c r="B371"/>
      <c r="C371"/>
      <c r="D371"/>
      <c r="E371"/>
      <c r="F371"/>
      <c r="G371"/>
      <c r="H371"/>
      <c r="I371"/>
      <c r="J371"/>
      <c r="K371"/>
      <c r="L371"/>
      <c r="M371"/>
      <c r="N371" s="277"/>
      <c r="O371" s="278"/>
      <c r="P371" s="278"/>
      <c r="Q371" s="278"/>
      <c r="R371" s="278"/>
      <c r="S371" s="278"/>
      <c r="T371" s="278"/>
      <c r="U371" s="278"/>
      <c r="V371" s="278"/>
      <c r="W371" s="278"/>
      <c r="X371" s="278"/>
      <c r="Y371" s="278"/>
      <c r="Z371" s="278"/>
      <c r="AA371" s="278"/>
      <c r="AB371"/>
      <c r="AC371"/>
    </row>
    <row r="372" spans="2:29" ht="18.5" hidden="1" x14ac:dyDescent="0.45">
      <c r="B372"/>
      <c r="C372"/>
      <c r="D372"/>
      <c r="E372"/>
      <c r="F372"/>
      <c r="G372"/>
      <c r="H372"/>
      <c r="I372"/>
      <c r="J372"/>
      <c r="K372"/>
      <c r="L372"/>
      <c r="M372"/>
      <c r="N372" s="277"/>
      <c r="O372" s="278"/>
      <c r="P372" s="278"/>
      <c r="Q372" s="278"/>
      <c r="R372" s="278"/>
      <c r="S372" s="278"/>
      <c r="T372" s="278"/>
      <c r="U372" s="278"/>
      <c r="V372" s="278"/>
      <c r="W372" s="278"/>
      <c r="X372" s="278"/>
      <c r="Y372" s="278"/>
      <c r="Z372" s="278"/>
      <c r="AA372" s="278"/>
      <c r="AB372"/>
      <c r="AC372"/>
    </row>
    <row r="373" spans="2:29" ht="18.5" hidden="1" x14ac:dyDescent="0.45">
      <c r="B373"/>
      <c r="C373"/>
      <c r="D373"/>
      <c r="E373"/>
      <c r="F373"/>
      <c r="G373"/>
      <c r="H373"/>
      <c r="I373"/>
      <c r="J373"/>
      <c r="K373"/>
      <c r="L373"/>
      <c r="M373"/>
      <c r="N373" s="277"/>
      <c r="O373" s="278"/>
      <c r="P373" s="278"/>
      <c r="Q373" s="278"/>
      <c r="R373" s="278"/>
      <c r="S373" s="278"/>
      <c r="T373" s="278"/>
      <c r="U373" s="278"/>
      <c r="V373" s="278"/>
      <c r="W373" s="278"/>
      <c r="X373" s="278"/>
      <c r="Y373" s="278"/>
      <c r="Z373" s="278"/>
      <c r="AA373" s="278"/>
      <c r="AB373"/>
      <c r="AC373"/>
    </row>
    <row r="374" spans="2:29" ht="18.5" hidden="1" x14ac:dyDescent="0.45">
      <c r="B374"/>
      <c r="C374"/>
      <c r="D374"/>
      <c r="E374"/>
      <c r="F374"/>
      <c r="G374"/>
      <c r="H374"/>
      <c r="I374"/>
      <c r="J374"/>
      <c r="K374"/>
      <c r="L374"/>
      <c r="M374"/>
      <c r="N374" s="277"/>
      <c r="O374" s="278"/>
      <c r="P374" s="278"/>
      <c r="Q374" s="278"/>
      <c r="R374" s="278"/>
      <c r="S374" s="278"/>
      <c r="T374" s="278"/>
      <c r="U374" s="278"/>
      <c r="V374" s="278"/>
      <c r="W374" s="278"/>
      <c r="X374" s="278"/>
      <c r="Y374" s="278"/>
      <c r="Z374" s="278"/>
      <c r="AA374" s="278"/>
      <c r="AB374"/>
      <c r="AC374"/>
    </row>
    <row r="375" spans="2:29" ht="18.5" hidden="1" x14ac:dyDescent="0.45">
      <c r="B375"/>
      <c r="C375"/>
      <c r="D375"/>
      <c r="E375"/>
      <c r="F375"/>
      <c r="G375"/>
      <c r="H375"/>
      <c r="I375"/>
      <c r="J375"/>
      <c r="K375"/>
      <c r="L375"/>
      <c r="M375"/>
      <c r="N375" s="277"/>
      <c r="O375" s="278"/>
      <c r="P375" s="278"/>
      <c r="Q375" s="278"/>
      <c r="R375" s="278"/>
      <c r="S375" s="278"/>
      <c r="T375" s="278"/>
      <c r="U375" s="278"/>
      <c r="V375" s="278"/>
      <c r="W375" s="278"/>
      <c r="X375" s="278"/>
      <c r="Y375" s="278"/>
      <c r="Z375" s="278"/>
      <c r="AA375" s="278"/>
      <c r="AB375"/>
      <c r="AC375"/>
    </row>
    <row r="376" spans="2:29" ht="18.5" hidden="1" x14ac:dyDescent="0.45">
      <c r="B376"/>
      <c r="C376"/>
      <c r="D376"/>
      <c r="E376"/>
      <c r="F376"/>
      <c r="G376"/>
      <c r="H376"/>
      <c r="I376"/>
      <c r="J376"/>
      <c r="K376"/>
      <c r="L376"/>
      <c r="M376"/>
      <c r="N376" s="277"/>
      <c r="O376" s="278"/>
      <c r="P376" s="278"/>
      <c r="Q376" s="278"/>
      <c r="R376" s="278"/>
      <c r="S376" s="278"/>
      <c r="T376" s="278"/>
      <c r="U376" s="278"/>
      <c r="V376" s="278"/>
      <c r="W376" s="278"/>
      <c r="X376" s="278"/>
      <c r="Y376" s="278"/>
      <c r="Z376" s="278"/>
      <c r="AA376" s="278"/>
      <c r="AB376"/>
      <c r="AC376"/>
    </row>
    <row r="377" spans="2:29" ht="18.5" hidden="1" x14ac:dyDescent="0.45">
      <c r="B377"/>
      <c r="C377"/>
      <c r="D377"/>
      <c r="E377"/>
      <c r="F377"/>
      <c r="G377"/>
      <c r="H377"/>
      <c r="I377"/>
      <c r="J377"/>
      <c r="K377"/>
      <c r="L377"/>
      <c r="M377"/>
      <c r="N377" s="277"/>
      <c r="O377" s="278"/>
      <c r="P377" s="278"/>
      <c r="Q377" s="278"/>
      <c r="R377" s="278"/>
      <c r="S377" s="278"/>
      <c r="T377" s="278"/>
      <c r="U377" s="278"/>
      <c r="V377" s="278"/>
      <c r="W377" s="278"/>
      <c r="X377" s="278"/>
      <c r="Y377" s="278"/>
      <c r="Z377" s="278"/>
      <c r="AA377" s="278"/>
      <c r="AB377"/>
      <c r="AC377"/>
    </row>
    <row r="378" spans="2:29" ht="18.5" hidden="1" x14ac:dyDescent="0.45">
      <c r="B378"/>
      <c r="C378"/>
      <c r="D378"/>
      <c r="E378"/>
      <c r="F378"/>
      <c r="G378"/>
      <c r="H378"/>
      <c r="I378"/>
      <c r="J378"/>
      <c r="K378"/>
      <c r="L378"/>
      <c r="M378"/>
      <c r="N378" s="277"/>
      <c r="O378" s="278"/>
      <c r="P378" s="278"/>
      <c r="Q378" s="278"/>
      <c r="R378" s="278"/>
      <c r="S378" s="278"/>
      <c r="T378" s="278"/>
      <c r="U378" s="278"/>
      <c r="V378" s="278"/>
      <c r="W378" s="278"/>
      <c r="X378" s="278"/>
      <c r="Y378" s="278"/>
      <c r="Z378" s="278"/>
      <c r="AA378" s="278"/>
      <c r="AB378"/>
      <c r="AC378"/>
    </row>
    <row r="379" spans="2:29" ht="18.5" hidden="1" x14ac:dyDescent="0.45">
      <c r="B379"/>
      <c r="C379"/>
      <c r="D379"/>
      <c r="E379"/>
      <c r="F379"/>
      <c r="G379"/>
      <c r="H379"/>
      <c r="I379"/>
      <c r="J379"/>
      <c r="K379"/>
      <c r="L379"/>
      <c r="M379"/>
      <c r="N379" s="277"/>
      <c r="O379" s="278"/>
      <c r="P379" s="278"/>
      <c r="Q379" s="278"/>
      <c r="R379" s="278"/>
      <c r="S379" s="278"/>
      <c r="T379" s="278"/>
      <c r="U379" s="278"/>
      <c r="V379" s="278"/>
      <c r="W379" s="278"/>
      <c r="X379" s="278"/>
      <c r="Y379" s="278"/>
      <c r="Z379" s="278"/>
      <c r="AA379" s="278"/>
      <c r="AB379"/>
      <c r="AC379"/>
    </row>
    <row r="380" spans="2:29" ht="18.5" hidden="1" x14ac:dyDescent="0.45">
      <c r="B380"/>
      <c r="C380"/>
      <c r="D380"/>
      <c r="E380"/>
      <c r="F380"/>
      <c r="G380"/>
      <c r="H380"/>
      <c r="I380"/>
      <c r="J380"/>
      <c r="K380"/>
      <c r="L380"/>
      <c r="M380"/>
      <c r="N380" s="277"/>
      <c r="O380" s="278"/>
      <c r="P380" s="278"/>
      <c r="Q380" s="278"/>
      <c r="R380" s="278"/>
      <c r="S380" s="278"/>
      <c r="T380" s="278"/>
      <c r="U380" s="278"/>
      <c r="V380" s="278"/>
      <c r="W380" s="278"/>
      <c r="X380" s="278"/>
      <c r="Y380" s="278"/>
      <c r="Z380" s="278"/>
      <c r="AA380" s="278"/>
      <c r="AB380"/>
      <c r="AC380"/>
    </row>
    <row r="381" spans="2:29" ht="18.5" hidden="1" x14ac:dyDescent="0.45">
      <c r="B381"/>
      <c r="C381"/>
      <c r="D381"/>
      <c r="E381"/>
      <c r="F381"/>
      <c r="G381"/>
      <c r="H381"/>
      <c r="I381"/>
      <c r="J381"/>
      <c r="K381"/>
      <c r="L381"/>
      <c r="M381"/>
      <c r="N381" s="277"/>
      <c r="O381" s="278"/>
      <c r="P381" s="278"/>
      <c r="Q381" s="278"/>
      <c r="R381" s="278"/>
      <c r="S381" s="278"/>
      <c r="T381" s="278"/>
      <c r="U381" s="278"/>
      <c r="V381" s="278"/>
      <c r="W381" s="278"/>
      <c r="X381" s="278"/>
      <c r="Y381" s="278"/>
      <c r="Z381" s="278"/>
      <c r="AA381" s="278"/>
      <c r="AB381"/>
      <c r="AC381"/>
    </row>
    <row r="382" spans="2:29" ht="18.5" hidden="1" x14ac:dyDescent="0.45">
      <c r="B382"/>
      <c r="C382"/>
      <c r="D382"/>
      <c r="E382"/>
      <c r="F382"/>
      <c r="G382"/>
      <c r="H382"/>
      <c r="I382"/>
      <c r="J382"/>
      <c r="K382"/>
      <c r="L382"/>
      <c r="M382"/>
      <c r="N382" s="277"/>
      <c r="O382" s="278"/>
      <c r="P382" s="278"/>
      <c r="Q382" s="278"/>
      <c r="R382" s="278"/>
      <c r="S382" s="278"/>
      <c r="T382" s="278"/>
      <c r="U382" s="278"/>
      <c r="V382" s="278"/>
      <c r="W382" s="278"/>
      <c r="X382" s="278"/>
      <c r="Y382" s="278"/>
      <c r="Z382" s="278"/>
      <c r="AA382" s="278"/>
      <c r="AB382"/>
      <c r="AC382"/>
    </row>
    <row r="383" spans="2:29" ht="18.5" hidden="1" x14ac:dyDescent="0.45">
      <c r="B383"/>
      <c r="C383"/>
      <c r="D383"/>
      <c r="E383"/>
      <c r="F383"/>
      <c r="G383"/>
      <c r="H383"/>
      <c r="I383"/>
      <c r="J383"/>
      <c r="K383"/>
      <c r="L383"/>
      <c r="M383"/>
      <c r="N383" s="277"/>
      <c r="O383" s="278"/>
      <c r="P383" s="278"/>
      <c r="Q383" s="278"/>
      <c r="R383" s="278"/>
      <c r="S383" s="278"/>
      <c r="T383" s="278"/>
      <c r="U383" s="278"/>
      <c r="V383" s="278"/>
      <c r="W383" s="278"/>
      <c r="X383" s="278"/>
      <c r="Y383" s="278"/>
      <c r="Z383" s="278"/>
      <c r="AA383" s="278"/>
      <c r="AB383"/>
      <c r="AC383"/>
    </row>
    <row r="384" spans="2:29" ht="18.5" hidden="1" x14ac:dyDescent="0.45">
      <c r="B384"/>
      <c r="C384"/>
      <c r="D384"/>
      <c r="E384"/>
      <c r="F384"/>
      <c r="G384"/>
      <c r="H384"/>
      <c r="I384"/>
      <c r="J384"/>
      <c r="K384"/>
      <c r="L384"/>
      <c r="M384"/>
      <c r="N384" s="277"/>
      <c r="O384" s="278"/>
      <c r="P384" s="278"/>
      <c r="Q384" s="278"/>
      <c r="R384" s="278"/>
      <c r="S384" s="278"/>
      <c r="T384" s="278"/>
      <c r="U384" s="278"/>
      <c r="V384" s="278"/>
      <c r="W384" s="278"/>
      <c r="X384" s="278"/>
      <c r="Y384" s="278"/>
      <c r="Z384" s="278"/>
      <c r="AA384" s="278"/>
      <c r="AB384"/>
      <c r="AC384"/>
    </row>
    <row r="385" spans="2:29" ht="18.5" hidden="1" x14ac:dyDescent="0.45">
      <c r="B385"/>
      <c r="C385"/>
      <c r="D385"/>
      <c r="E385"/>
      <c r="F385"/>
      <c r="G385"/>
      <c r="H385"/>
      <c r="I385"/>
      <c r="J385"/>
      <c r="K385"/>
      <c r="L385"/>
      <c r="M385"/>
      <c r="N385" s="277"/>
      <c r="O385" s="278"/>
      <c r="P385" s="278"/>
      <c r="Q385" s="278"/>
      <c r="R385" s="278"/>
      <c r="S385" s="278"/>
      <c r="T385" s="278"/>
      <c r="U385" s="278"/>
      <c r="V385" s="278"/>
      <c r="W385" s="278"/>
      <c r="X385" s="278"/>
      <c r="Y385" s="278"/>
      <c r="Z385" s="278"/>
      <c r="AA385" s="278"/>
      <c r="AB385"/>
      <c r="AC385"/>
    </row>
    <row r="386" spans="2:29" ht="18.5" hidden="1" x14ac:dyDescent="0.45">
      <c r="B386"/>
      <c r="C386"/>
      <c r="D386"/>
      <c r="E386"/>
      <c r="F386"/>
      <c r="G386"/>
      <c r="H386"/>
      <c r="I386"/>
      <c r="J386"/>
      <c r="K386"/>
      <c r="L386"/>
      <c r="M386"/>
      <c r="N386" s="277"/>
      <c r="O386" s="278"/>
      <c r="P386" s="278"/>
      <c r="Q386" s="278"/>
      <c r="R386" s="278"/>
      <c r="S386" s="278"/>
      <c r="T386" s="278"/>
      <c r="U386" s="278"/>
      <c r="V386" s="278"/>
      <c r="W386" s="278"/>
      <c r="X386" s="278"/>
      <c r="Y386" s="278"/>
      <c r="Z386" s="278"/>
      <c r="AA386" s="278"/>
      <c r="AB386"/>
      <c r="AC386"/>
    </row>
    <row r="387" spans="2:29" ht="18.5" hidden="1" x14ac:dyDescent="0.45">
      <c r="B387"/>
      <c r="C387"/>
      <c r="D387"/>
      <c r="E387"/>
      <c r="F387"/>
      <c r="G387"/>
      <c r="H387"/>
      <c r="I387"/>
      <c r="J387"/>
      <c r="K387"/>
      <c r="L387"/>
      <c r="M387"/>
      <c r="N387" s="277"/>
      <c r="O387" s="278"/>
      <c r="P387" s="278"/>
      <c r="Q387" s="278"/>
      <c r="R387" s="278"/>
      <c r="S387" s="278"/>
      <c r="T387" s="278"/>
      <c r="U387" s="278"/>
      <c r="V387" s="278"/>
      <c r="W387" s="278"/>
      <c r="X387" s="278"/>
      <c r="Y387" s="278"/>
      <c r="Z387" s="278"/>
      <c r="AA387" s="278"/>
      <c r="AB387"/>
      <c r="AC387"/>
    </row>
    <row r="388" spans="2:29" ht="18.5" hidden="1" x14ac:dyDescent="0.45">
      <c r="B388"/>
      <c r="C388"/>
      <c r="D388"/>
      <c r="E388"/>
      <c r="F388"/>
      <c r="G388"/>
      <c r="H388"/>
      <c r="I388"/>
      <c r="J388"/>
      <c r="K388"/>
      <c r="L388"/>
      <c r="M388"/>
      <c r="N388" s="277"/>
      <c r="O388" s="278"/>
      <c r="P388" s="278"/>
      <c r="Q388" s="278"/>
      <c r="R388" s="278"/>
      <c r="S388" s="278"/>
      <c r="T388" s="278"/>
      <c r="U388" s="278"/>
      <c r="V388" s="278"/>
      <c r="W388" s="278"/>
      <c r="X388" s="278"/>
      <c r="Y388" s="278"/>
      <c r="Z388" s="278"/>
      <c r="AA388" s="278"/>
      <c r="AB388"/>
      <c r="AC388"/>
    </row>
    <row r="389" spans="2:29" ht="18.5" hidden="1" x14ac:dyDescent="0.45">
      <c r="B389"/>
      <c r="C389"/>
      <c r="D389"/>
      <c r="E389"/>
      <c r="F389"/>
      <c r="G389"/>
      <c r="H389"/>
      <c r="I389"/>
      <c r="J389"/>
      <c r="K389"/>
      <c r="L389"/>
      <c r="M389"/>
      <c r="N389" s="277"/>
      <c r="O389" s="278"/>
      <c r="P389" s="278"/>
      <c r="Q389" s="278"/>
      <c r="R389" s="278"/>
      <c r="S389" s="278"/>
      <c r="T389" s="278"/>
      <c r="U389" s="278"/>
      <c r="V389" s="278"/>
      <c r="W389" s="278"/>
      <c r="X389" s="278"/>
      <c r="Y389" s="278"/>
      <c r="Z389" s="278"/>
      <c r="AA389" s="278"/>
      <c r="AB389"/>
      <c r="AC389"/>
    </row>
    <row r="390" spans="2:29" ht="18.5" hidden="1" x14ac:dyDescent="0.45">
      <c r="B390"/>
      <c r="C390"/>
      <c r="D390"/>
      <c r="E390"/>
      <c r="F390"/>
      <c r="G390"/>
      <c r="H390"/>
      <c r="I390"/>
      <c r="J390"/>
      <c r="K390"/>
      <c r="L390"/>
      <c r="M390"/>
      <c r="N390" s="277"/>
      <c r="O390" s="278"/>
      <c r="P390" s="278"/>
      <c r="Q390" s="278"/>
      <c r="R390" s="278"/>
      <c r="S390" s="278"/>
      <c r="T390" s="278"/>
      <c r="U390" s="278"/>
      <c r="V390" s="278"/>
      <c r="W390" s="278"/>
      <c r="X390" s="278"/>
      <c r="Y390" s="278"/>
      <c r="Z390" s="278"/>
      <c r="AA390" s="278"/>
      <c r="AB390"/>
      <c r="AC390"/>
    </row>
    <row r="391" spans="2:29" ht="18.5" hidden="1" x14ac:dyDescent="0.45">
      <c r="B391"/>
      <c r="C391"/>
      <c r="D391"/>
      <c r="E391"/>
      <c r="F391"/>
      <c r="G391"/>
      <c r="H391"/>
      <c r="I391"/>
      <c r="J391"/>
      <c r="K391"/>
      <c r="L391"/>
      <c r="M391"/>
      <c r="N391" s="277"/>
      <c r="O391" s="278"/>
      <c r="P391" s="278"/>
      <c r="Q391" s="278"/>
      <c r="R391" s="278"/>
      <c r="S391" s="278"/>
      <c r="T391" s="278"/>
      <c r="U391" s="278"/>
      <c r="V391" s="278"/>
      <c r="W391" s="278"/>
      <c r="X391" s="278"/>
      <c r="Y391" s="278"/>
      <c r="Z391" s="278"/>
      <c r="AA391" s="278"/>
      <c r="AB391"/>
      <c r="AC391"/>
    </row>
    <row r="392" spans="2:29" ht="18.5" hidden="1" x14ac:dyDescent="0.45">
      <c r="B392"/>
      <c r="C392"/>
      <c r="D392"/>
      <c r="E392"/>
      <c r="F392"/>
      <c r="G392"/>
      <c r="H392"/>
      <c r="I392"/>
      <c r="J392"/>
      <c r="K392"/>
      <c r="L392"/>
      <c r="M392"/>
      <c r="N392" s="277"/>
      <c r="O392" s="278"/>
      <c r="P392" s="278"/>
      <c r="Q392" s="278"/>
      <c r="R392" s="278"/>
      <c r="S392" s="278"/>
      <c r="T392" s="278"/>
      <c r="U392" s="278"/>
      <c r="V392" s="278"/>
      <c r="W392" s="278"/>
      <c r="X392" s="278"/>
      <c r="Y392" s="278"/>
      <c r="Z392" s="278"/>
      <c r="AA392" s="278"/>
      <c r="AB392"/>
      <c r="AC392"/>
    </row>
    <row r="393" spans="2:29" ht="18.5" hidden="1" x14ac:dyDescent="0.45">
      <c r="B393"/>
      <c r="C393"/>
      <c r="D393"/>
      <c r="E393"/>
      <c r="F393"/>
      <c r="G393"/>
      <c r="H393"/>
      <c r="I393"/>
      <c r="J393"/>
      <c r="K393"/>
      <c r="L393"/>
      <c r="M393"/>
      <c r="N393" s="277"/>
      <c r="O393" s="278"/>
      <c r="P393" s="278"/>
      <c r="Q393" s="278"/>
      <c r="R393" s="278"/>
      <c r="S393" s="278"/>
      <c r="T393" s="278"/>
      <c r="U393" s="278"/>
      <c r="V393" s="278"/>
      <c r="W393" s="278"/>
      <c r="X393" s="278"/>
      <c r="Y393" s="278"/>
      <c r="Z393" s="278"/>
      <c r="AA393" s="278"/>
      <c r="AB393"/>
      <c r="AC393"/>
    </row>
    <row r="394" spans="2:29" ht="18.5" hidden="1" x14ac:dyDescent="0.45">
      <c r="B394"/>
      <c r="C394"/>
      <c r="D394"/>
      <c r="E394"/>
      <c r="F394"/>
      <c r="G394"/>
      <c r="H394"/>
      <c r="I394"/>
      <c r="J394"/>
      <c r="K394"/>
      <c r="L394"/>
      <c r="M394"/>
      <c r="N394" s="277"/>
      <c r="O394" s="278"/>
      <c r="P394" s="278"/>
      <c r="Q394" s="278"/>
      <c r="R394" s="278"/>
      <c r="S394" s="278"/>
      <c r="T394" s="278"/>
      <c r="U394" s="278"/>
      <c r="V394" s="278"/>
      <c r="W394" s="278"/>
      <c r="X394" s="278"/>
      <c r="Y394" s="278"/>
      <c r="Z394" s="278"/>
      <c r="AA394" s="278"/>
      <c r="AB394"/>
      <c r="AC394"/>
    </row>
    <row r="395" spans="2:29" ht="18.5" hidden="1" x14ac:dyDescent="0.45">
      <c r="B395"/>
      <c r="C395"/>
      <c r="D395"/>
      <c r="E395"/>
      <c r="F395"/>
      <c r="G395"/>
      <c r="H395"/>
      <c r="I395"/>
      <c r="J395"/>
      <c r="K395"/>
      <c r="L395"/>
      <c r="M395"/>
      <c r="N395" s="277"/>
      <c r="O395" s="278"/>
      <c r="P395" s="278"/>
      <c r="Q395" s="278"/>
      <c r="R395" s="278"/>
      <c r="S395" s="278"/>
      <c r="T395" s="278"/>
      <c r="U395" s="278"/>
      <c r="V395" s="278"/>
      <c r="W395" s="278"/>
      <c r="X395" s="278"/>
      <c r="Y395" s="278"/>
      <c r="Z395" s="278"/>
      <c r="AA395" s="278"/>
      <c r="AB395"/>
      <c r="AC395"/>
    </row>
    <row r="396" spans="2:29" ht="18.5" hidden="1" x14ac:dyDescent="0.45">
      <c r="B396"/>
      <c r="C396"/>
      <c r="D396"/>
      <c r="E396"/>
      <c r="F396"/>
      <c r="G396"/>
      <c r="H396"/>
      <c r="I396"/>
      <c r="J396"/>
      <c r="K396"/>
      <c r="L396"/>
      <c r="M396"/>
      <c r="N396" s="277"/>
      <c r="O396" s="278"/>
      <c r="P396" s="278"/>
      <c r="Q396" s="278"/>
      <c r="R396" s="278"/>
      <c r="S396" s="278"/>
      <c r="T396" s="278"/>
      <c r="U396" s="278"/>
      <c r="V396" s="278"/>
      <c r="W396" s="278"/>
      <c r="X396" s="278"/>
      <c r="Y396" s="278"/>
      <c r="Z396" s="278"/>
      <c r="AA396" s="278"/>
      <c r="AB396"/>
      <c r="AC396"/>
    </row>
    <row r="397" spans="2:29" ht="18.5" hidden="1" x14ac:dyDescent="0.45">
      <c r="B397"/>
      <c r="C397"/>
      <c r="D397"/>
      <c r="E397"/>
      <c r="F397"/>
      <c r="G397"/>
      <c r="H397"/>
      <c r="I397"/>
      <c r="J397"/>
      <c r="K397"/>
      <c r="L397"/>
      <c r="M397"/>
      <c r="N397" s="277"/>
      <c r="O397" s="278"/>
      <c r="P397" s="278"/>
      <c r="Q397" s="278"/>
      <c r="R397" s="278"/>
      <c r="S397" s="278"/>
      <c r="T397" s="278"/>
      <c r="U397" s="278"/>
      <c r="V397" s="278"/>
      <c r="W397" s="278"/>
      <c r="X397" s="278"/>
      <c r="Y397" s="278"/>
      <c r="Z397" s="278"/>
      <c r="AA397" s="278"/>
      <c r="AB397"/>
      <c r="AC397"/>
    </row>
    <row r="398" spans="2:29" ht="18.5" hidden="1" x14ac:dyDescent="0.45">
      <c r="B398"/>
      <c r="C398"/>
      <c r="D398"/>
      <c r="E398"/>
      <c r="F398"/>
      <c r="G398"/>
      <c r="H398"/>
      <c r="I398"/>
      <c r="J398"/>
      <c r="K398"/>
      <c r="L398"/>
      <c r="M398"/>
      <c r="N398" s="277"/>
      <c r="O398" s="278"/>
      <c r="P398" s="278"/>
      <c r="Q398" s="278"/>
      <c r="R398" s="278"/>
      <c r="S398" s="278"/>
      <c r="T398" s="278"/>
      <c r="U398" s="278"/>
      <c r="V398" s="278"/>
      <c r="W398" s="278"/>
      <c r="X398" s="278"/>
      <c r="Y398" s="278"/>
      <c r="Z398" s="278"/>
      <c r="AA398" s="278"/>
      <c r="AB398"/>
      <c r="AC398"/>
    </row>
    <row r="399" spans="2:29" ht="18.5" hidden="1" x14ac:dyDescent="0.45">
      <c r="B399"/>
      <c r="C399"/>
      <c r="D399"/>
      <c r="E399"/>
      <c r="F399"/>
      <c r="G399"/>
      <c r="H399"/>
      <c r="I399"/>
      <c r="J399"/>
      <c r="K399"/>
      <c r="L399"/>
      <c r="M399"/>
      <c r="N399" s="277"/>
      <c r="O399" s="278"/>
      <c r="P399" s="278"/>
      <c r="Q399" s="278"/>
      <c r="R399" s="278"/>
      <c r="S399" s="278"/>
      <c r="T399" s="278"/>
      <c r="U399" s="278"/>
      <c r="V399" s="278"/>
      <c r="W399" s="278"/>
      <c r="X399" s="278"/>
      <c r="Y399" s="278"/>
      <c r="Z399" s="278"/>
      <c r="AA399" s="278"/>
      <c r="AB399"/>
      <c r="AC399"/>
    </row>
    <row r="400" spans="2:29" ht="18.5" hidden="1" x14ac:dyDescent="0.45">
      <c r="B400"/>
      <c r="C400"/>
      <c r="D400"/>
      <c r="E400"/>
      <c r="F400"/>
      <c r="G400"/>
      <c r="H400"/>
      <c r="I400"/>
      <c r="J400"/>
      <c r="K400"/>
      <c r="L400"/>
      <c r="M400"/>
      <c r="N400" s="277"/>
      <c r="O400" s="278"/>
      <c r="P400" s="278"/>
      <c r="Q400" s="278"/>
      <c r="R400" s="278"/>
      <c r="S400" s="278"/>
      <c r="T400" s="278"/>
      <c r="U400" s="278"/>
      <c r="V400" s="278"/>
      <c r="W400" s="278"/>
      <c r="X400" s="278"/>
      <c r="Y400" s="278"/>
      <c r="Z400" s="278"/>
      <c r="AA400" s="278"/>
      <c r="AB400"/>
      <c r="AC400"/>
    </row>
    <row r="401" spans="2:29" ht="18.5" hidden="1" x14ac:dyDescent="0.45">
      <c r="B401"/>
      <c r="C401"/>
      <c r="D401"/>
      <c r="E401"/>
      <c r="F401"/>
      <c r="G401"/>
      <c r="H401"/>
      <c r="I401"/>
      <c r="J401"/>
      <c r="K401"/>
      <c r="L401"/>
      <c r="M401"/>
      <c r="N401" s="277"/>
      <c r="O401" s="278"/>
      <c r="P401" s="278"/>
      <c r="Q401" s="278"/>
      <c r="R401" s="278"/>
      <c r="S401" s="278"/>
      <c r="T401" s="278"/>
      <c r="U401" s="278"/>
      <c r="V401" s="278"/>
      <c r="W401" s="278"/>
      <c r="X401" s="278"/>
      <c r="Y401" s="278"/>
      <c r="Z401" s="278"/>
      <c r="AA401" s="278"/>
      <c r="AB401"/>
      <c r="AC401"/>
    </row>
    <row r="402" spans="2:29" ht="18.5" hidden="1" x14ac:dyDescent="0.45">
      <c r="B402"/>
      <c r="C402"/>
      <c r="D402"/>
      <c r="E402"/>
      <c r="F402"/>
      <c r="G402"/>
      <c r="H402"/>
      <c r="I402"/>
      <c r="J402"/>
      <c r="K402"/>
      <c r="L402"/>
      <c r="M402"/>
      <c r="N402" s="277"/>
      <c r="O402" s="278"/>
      <c r="P402" s="278"/>
      <c r="Q402" s="278"/>
      <c r="R402" s="278"/>
      <c r="S402" s="278"/>
      <c r="T402" s="278"/>
      <c r="U402" s="278"/>
      <c r="V402" s="278"/>
      <c r="W402" s="278"/>
      <c r="X402" s="278"/>
      <c r="Y402" s="278"/>
      <c r="Z402" s="278"/>
      <c r="AA402" s="278"/>
      <c r="AB402"/>
      <c r="AC402"/>
    </row>
    <row r="403" spans="2:29" ht="18.5" hidden="1" x14ac:dyDescent="0.45">
      <c r="B403"/>
      <c r="C403"/>
      <c r="D403"/>
      <c r="E403"/>
      <c r="F403"/>
      <c r="G403"/>
      <c r="H403"/>
      <c r="I403"/>
      <c r="J403"/>
      <c r="K403"/>
      <c r="L403"/>
      <c r="M403"/>
      <c r="N403" s="277"/>
      <c r="O403" s="278"/>
      <c r="P403" s="278"/>
      <c r="Q403" s="278"/>
      <c r="R403" s="278"/>
      <c r="S403" s="278"/>
      <c r="T403" s="278"/>
      <c r="U403" s="278"/>
      <c r="V403" s="278"/>
      <c r="W403" s="278"/>
      <c r="X403" s="278"/>
      <c r="Y403" s="278"/>
      <c r="Z403" s="278"/>
      <c r="AA403" s="278"/>
      <c r="AB403"/>
      <c r="AC403"/>
    </row>
    <row r="404" spans="2:29" ht="18.5" hidden="1" x14ac:dyDescent="0.45">
      <c r="B404"/>
      <c r="C404"/>
      <c r="D404"/>
      <c r="E404"/>
      <c r="F404"/>
      <c r="G404"/>
      <c r="H404"/>
      <c r="I404"/>
      <c r="J404"/>
      <c r="K404"/>
      <c r="L404"/>
      <c r="M404"/>
      <c r="N404" s="277"/>
      <c r="O404" s="278"/>
      <c r="P404" s="278"/>
      <c r="Q404" s="278"/>
      <c r="R404" s="278"/>
      <c r="S404" s="278"/>
      <c r="T404" s="278"/>
      <c r="U404" s="278"/>
      <c r="V404" s="278"/>
      <c r="W404" s="278"/>
      <c r="X404" s="278"/>
      <c r="Y404" s="278"/>
      <c r="Z404" s="278"/>
      <c r="AA404" s="278"/>
      <c r="AB404"/>
      <c r="AC404"/>
    </row>
    <row r="405" spans="2:29" ht="18.5" hidden="1" x14ac:dyDescent="0.45">
      <c r="B405"/>
      <c r="C405"/>
      <c r="D405"/>
      <c r="E405"/>
      <c r="F405"/>
      <c r="G405"/>
      <c r="H405"/>
      <c r="I405"/>
      <c r="J405"/>
      <c r="K405"/>
      <c r="L405"/>
      <c r="M405"/>
      <c r="N405" s="277"/>
      <c r="O405" s="278"/>
      <c r="P405" s="278"/>
      <c r="Q405" s="278"/>
      <c r="R405" s="278"/>
      <c r="S405" s="278"/>
      <c r="T405" s="278"/>
      <c r="U405" s="278"/>
      <c r="V405" s="278"/>
      <c r="W405" s="278"/>
      <c r="X405" s="278"/>
      <c r="Y405" s="278"/>
      <c r="Z405" s="278"/>
      <c r="AA405" s="278"/>
      <c r="AB405"/>
      <c r="AC405"/>
    </row>
    <row r="406" spans="2:29" ht="18.5" hidden="1" x14ac:dyDescent="0.45">
      <c r="B406"/>
      <c r="C406"/>
      <c r="D406"/>
      <c r="E406"/>
      <c r="F406"/>
      <c r="G406"/>
      <c r="H406"/>
      <c r="I406"/>
      <c r="J406"/>
      <c r="K406"/>
      <c r="L406"/>
      <c r="M406"/>
      <c r="N406" s="277"/>
      <c r="O406" s="278"/>
      <c r="P406" s="278"/>
      <c r="Q406" s="278"/>
      <c r="R406" s="278"/>
      <c r="S406" s="278"/>
      <c r="T406" s="278"/>
      <c r="U406" s="278"/>
      <c r="V406" s="278"/>
      <c r="W406" s="278"/>
      <c r="X406" s="278"/>
      <c r="Y406" s="278"/>
      <c r="Z406" s="278"/>
      <c r="AA406" s="278"/>
      <c r="AB406"/>
      <c r="AC406"/>
    </row>
    <row r="407" spans="2:29" ht="18.5" hidden="1" x14ac:dyDescent="0.45">
      <c r="B407"/>
      <c r="C407"/>
      <c r="D407"/>
      <c r="E407"/>
      <c r="F407"/>
      <c r="G407"/>
      <c r="H407"/>
      <c r="I407"/>
      <c r="J407"/>
      <c r="K407"/>
      <c r="L407"/>
      <c r="M407"/>
      <c r="N407" s="277"/>
      <c r="O407" s="278"/>
      <c r="P407" s="278"/>
      <c r="Q407" s="278"/>
      <c r="R407" s="278"/>
      <c r="S407" s="278"/>
      <c r="T407" s="278"/>
      <c r="U407" s="278"/>
      <c r="V407" s="278"/>
      <c r="W407" s="278"/>
      <c r="X407" s="278"/>
      <c r="Y407" s="278"/>
      <c r="Z407" s="278"/>
      <c r="AA407" s="278"/>
      <c r="AB407"/>
      <c r="AC407"/>
    </row>
    <row r="408" spans="2:29" ht="18.5" hidden="1" x14ac:dyDescent="0.45">
      <c r="B408"/>
      <c r="C408"/>
      <c r="D408"/>
      <c r="E408"/>
      <c r="F408"/>
      <c r="G408"/>
      <c r="H408"/>
      <c r="I408"/>
      <c r="J408"/>
      <c r="K408"/>
      <c r="L408"/>
      <c r="M408"/>
      <c r="N408" s="277"/>
      <c r="O408" s="278"/>
      <c r="P408" s="278"/>
      <c r="Q408" s="278"/>
      <c r="R408" s="278"/>
      <c r="S408" s="278"/>
      <c r="T408" s="278"/>
      <c r="U408" s="278"/>
      <c r="V408" s="278"/>
      <c r="W408" s="278"/>
      <c r="X408" s="278"/>
      <c r="Y408" s="278"/>
      <c r="Z408" s="278"/>
      <c r="AA408" s="278"/>
      <c r="AB408"/>
      <c r="AC408"/>
    </row>
    <row r="409" spans="2:29" ht="18.5" hidden="1" x14ac:dyDescent="0.45">
      <c r="B409"/>
      <c r="C409"/>
      <c r="D409"/>
      <c r="E409"/>
      <c r="F409"/>
      <c r="G409"/>
      <c r="H409"/>
      <c r="I409"/>
      <c r="J409"/>
      <c r="K409"/>
      <c r="L409"/>
      <c r="M409"/>
      <c r="N409" s="277"/>
      <c r="O409" s="278"/>
      <c r="P409" s="278"/>
      <c r="Q409" s="278"/>
      <c r="R409" s="278"/>
      <c r="S409" s="278"/>
      <c r="T409" s="278"/>
      <c r="U409" s="278"/>
      <c r="V409" s="278"/>
      <c r="W409" s="278"/>
      <c r="X409" s="278"/>
      <c r="Y409" s="278"/>
      <c r="Z409" s="278"/>
      <c r="AA409" s="278"/>
      <c r="AB409"/>
      <c r="AC409"/>
    </row>
    <row r="410" spans="2:29" ht="18.5" hidden="1" x14ac:dyDescent="0.45">
      <c r="B410"/>
      <c r="C410"/>
      <c r="D410"/>
      <c r="E410"/>
      <c r="F410"/>
      <c r="G410"/>
      <c r="H410"/>
      <c r="I410"/>
      <c r="J410"/>
      <c r="K410"/>
      <c r="L410"/>
      <c r="M410"/>
      <c r="N410" s="277"/>
      <c r="O410" s="278"/>
      <c r="P410" s="278"/>
      <c r="Q410" s="278"/>
      <c r="R410" s="278"/>
      <c r="S410" s="278"/>
      <c r="T410" s="278"/>
      <c r="U410" s="278"/>
      <c r="V410" s="278"/>
      <c r="W410" s="278"/>
      <c r="X410" s="278"/>
      <c r="Y410" s="278"/>
      <c r="Z410" s="278"/>
      <c r="AA410" s="278"/>
      <c r="AB410"/>
      <c r="AC410"/>
    </row>
    <row r="411" spans="2:29" ht="18.5" hidden="1" x14ac:dyDescent="0.45">
      <c r="B411"/>
      <c r="C411"/>
      <c r="D411"/>
      <c r="E411"/>
      <c r="F411"/>
      <c r="G411"/>
      <c r="H411"/>
      <c r="I411"/>
      <c r="J411"/>
      <c r="K411"/>
      <c r="L411"/>
      <c r="M411"/>
      <c r="N411" s="277"/>
      <c r="O411" s="278"/>
      <c r="P411" s="278"/>
      <c r="Q411" s="278"/>
      <c r="R411" s="278"/>
      <c r="S411" s="278"/>
      <c r="T411" s="278"/>
      <c r="U411" s="278"/>
      <c r="V411" s="278"/>
      <c r="W411" s="278"/>
      <c r="X411" s="278"/>
      <c r="Y411" s="278"/>
      <c r="Z411" s="278"/>
      <c r="AA411" s="278"/>
      <c r="AB411"/>
      <c r="AC411"/>
    </row>
    <row r="412" spans="2:29" ht="18.5" hidden="1" x14ac:dyDescent="0.45">
      <c r="B412"/>
      <c r="C412"/>
      <c r="D412"/>
      <c r="E412"/>
      <c r="F412"/>
      <c r="G412"/>
      <c r="H412"/>
      <c r="I412"/>
      <c r="J412"/>
      <c r="K412"/>
      <c r="L412"/>
      <c r="M412"/>
      <c r="N412" s="277"/>
      <c r="O412" s="278"/>
      <c r="P412" s="278"/>
      <c r="Q412" s="278"/>
      <c r="R412" s="278"/>
      <c r="S412" s="278"/>
      <c r="T412" s="278"/>
      <c r="U412" s="278"/>
      <c r="V412" s="278"/>
      <c r="W412" s="278"/>
      <c r="X412" s="278"/>
      <c r="Y412" s="278"/>
      <c r="Z412" s="278"/>
      <c r="AA412" s="278"/>
      <c r="AB412"/>
      <c r="AC412"/>
    </row>
    <row r="413" spans="2:29" ht="18.5" hidden="1" x14ac:dyDescent="0.45">
      <c r="B413"/>
      <c r="C413"/>
      <c r="D413"/>
      <c r="E413"/>
      <c r="F413"/>
      <c r="G413"/>
      <c r="H413"/>
      <c r="I413"/>
      <c r="J413"/>
      <c r="K413"/>
      <c r="L413"/>
      <c r="M413"/>
      <c r="N413" s="277"/>
      <c r="O413" s="278"/>
      <c r="P413" s="278"/>
      <c r="Q413" s="278"/>
      <c r="R413" s="278"/>
      <c r="S413" s="278"/>
      <c r="T413" s="278"/>
      <c r="U413" s="278"/>
      <c r="V413" s="278"/>
      <c r="W413" s="278"/>
      <c r="X413" s="278"/>
      <c r="Y413" s="278"/>
      <c r="Z413" s="278"/>
      <c r="AA413" s="278"/>
      <c r="AB413"/>
      <c r="AC413"/>
    </row>
    <row r="414" spans="2:29" ht="18.5" hidden="1" x14ac:dyDescent="0.45">
      <c r="B414"/>
      <c r="C414"/>
      <c r="D414"/>
      <c r="E414"/>
      <c r="F414"/>
      <c r="G414"/>
      <c r="H414"/>
      <c r="I414"/>
      <c r="J414"/>
      <c r="K414"/>
      <c r="L414"/>
      <c r="M414"/>
      <c r="N414" s="277"/>
      <c r="O414" s="278"/>
      <c r="P414" s="278"/>
      <c r="Q414" s="278"/>
      <c r="R414" s="278"/>
      <c r="S414" s="278"/>
      <c r="T414" s="278"/>
      <c r="U414" s="278"/>
      <c r="V414" s="278"/>
      <c r="W414" s="278"/>
      <c r="X414" s="278"/>
      <c r="Y414" s="278"/>
      <c r="Z414" s="278"/>
      <c r="AA414" s="278"/>
      <c r="AB414"/>
      <c r="AC414"/>
    </row>
    <row r="415" spans="2:29" ht="18.5" hidden="1" x14ac:dyDescent="0.45">
      <c r="B415"/>
      <c r="C415"/>
      <c r="D415"/>
      <c r="E415"/>
      <c r="F415"/>
      <c r="G415"/>
      <c r="H415"/>
      <c r="I415"/>
      <c r="J415"/>
      <c r="K415"/>
      <c r="L415"/>
      <c r="M415"/>
      <c r="N415" s="277"/>
      <c r="O415" s="278"/>
      <c r="P415" s="278"/>
      <c r="Q415" s="278"/>
      <c r="R415" s="278"/>
      <c r="S415" s="278"/>
      <c r="T415" s="278"/>
      <c r="U415" s="278"/>
      <c r="V415" s="278"/>
      <c r="W415" s="278"/>
      <c r="X415" s="278"/>
      <c r="Y415" s="278"/>
      <c r="Z415" s="278"/>
      <c r="AA415" s="278"/>
      <c r="AB415"/>
      <c r="AC415"/>
    </row>
    <row r="416" spans="2:29" ht="18.5" hidden="1" x14ac:dyDescent="0.45">
      <c r="B416"/>
      <c r="C416"/>
      <c r="D416"/>
      <c r="E416"/>
      <c r="F416"/>
      <c r="G416"/>
      <c r="H416"/>
      <c r="I416"/>
      <c r="J416"/>
      <c r="K416"/>
      <c r="L416"/>
      <c r="M416"/>
      <c r="N416" s="277"/>
      <c r="O416" s="278"/>
      <c r="P416" s="278"/>
      <c r="Q416" s="278"/>
      <c r="R416" s="278"/>
      <c r="S416" s="278"/>
      <c r="T416" s="278"/>
      <c r="U416" s="278"/>
      <c r="V416" s="278"/>
      <c r="W416" s="278"/>
      <c r="X416" s="278"/>
      <c r="Y416" s="278"/>
      <c r="Z416" s="278"/>
      <c r="AA416" s="278"/>
      <c r="AB416"/>
      <c r="AC416"/>
    </row>
    <row r="417" spans="2:29" ht="18.5" hidden="1" x14ac:dyDescent="0.45">
      <c r="B417"/>
      <c r="C417"/>
      <c r="D417"/>
      <c r="E417"/>
      <c r="F417"/>
      <c r="G417"/>
      <c r="H417"/>
      <c r="I417"/>
      <c r="J417"/>
      <c r="K417"/>
      <c r="L417"/>
      <c r="M417"/>
      <c r="N417" s="277"/>
      <c r="O417" s="278"/>
      <c r="P417" s="278"/>
      <c r="Q417" s="278"/>
      <c r="R417" s="278"/>
      <c r="S417" s="278"/>
      <c r="T417" s="278"/>
      <c r="U417" s="278"/>
      <c r="V417" s="278"/>
      <c r="W417" s="278"/>
      <c r="X417" s="278"/>
      <c r="Y417" s="278"/>
      <c r="Z417" s="278"/>
      <c r="AA417" s="278"/>
      <c r="AB417"/>
      <c r="AC417"/>
    </row>
    <row r="418" spans="2:29" ht="18.5" hidden="1" x14ac:dyDescent="0.45">
      <c r="B418"/>
      <c r="C418"/>
      <c r="D418"/>
      <c r="E418"/>
      <c r="F418"/>
      <c r="G418"/>
      <c r="H418"/>
      <c r="I418"/>
      <c r="J418"/>
      <c r="K418"/>
      <c r="L418"/>
      <c r="M418"/>
      <c r="N418" s="277"/>
      <c r="O418" s="278"/>
      <c r="P418" s="278"/>
      <c r="Q418" s="278"/>
      <c r="R418" s="278"/>
      <c r="S418" s="278"/>
      <c r="T418" s="278"/>
      <c r="U418" s="278"/>
      <c r="V418" s="278"/>
      <c r="W418" s="278"/>
      <c r="X418" s="278"/>
      <c r="Y418" s="278"/>
      <c r="Z418" s="278"/>
      <c r="AA418" s="278"/>
      <c r="AB418"/>
      <c r="AC418"/>
    </row>
    <row r="419" spans="2:29" ht="18.5" hidden="1" x14ac:dyDescent="0.45">
      <c r="B419"/>
      <c r="C419"/>
      <c r="D419"/>
      <c r="E419"/>
      <c r="F419"/>
      <c r="G419"/>
      <c r="H419"/>
      <c r="I419"/>
      <c r="J419"/>
      <c r="K419"/>
      <c r="L419"/>
      <c r="M419"/>
      <c r="N419" s="277"/>
      <c r="O419" s="278"/>
      <c r="P419" s="278"/>
      <c r="Q419" s="278"/>
      <c r="R419" s="278"/>
      <c r="S419" s="278"/>
      <c r="T419" s="278"/>
      <c r="U419" s="278"/>
      <c r="V419" s="278"/>
      <c r="W419" s="278"/>
      <c r="X419" s="278"/>
      <c r="Y419" s="278"/>
      <c r="Z419" s="278"/>
      <c r="AA419" s="278"/>
      <c r="AB419"/>
      <c r="AC419"/>
    </row>
    <row r="420" spans="2:29" ht="18.5" hidden="1" x14ac:dyDescent="0.45">
      <c r="B420"/>
      <c r="C420"/>
      <c r="D420"/>
      <c r="E420"/>
      <c r="F420"/>
      <c r="G420"/>
      <c r="H420"/>
      <c r="I420"/>
      <c r="J420"/>
      <c r="K420"/>
      <c r="L420"/>
      <c r="M420"/>
      <c r="N420" s="277"/>
      <c r="O420" s="278"/>
      <c r="P420" s="278"/>
      <c r="Q420" s="278"/>
      <c r="R420" s="278"/>
      <c r="S420" s="278"/>
      <c r="T420" s="278"/>
      <c r="U420" s="278"/>
      <c r="V420" s="278"/>
      <c r="W420" s="278"/>
      <c r="X420" s="278"/>
      <c r="Y420" s="278"/>
      <c r="Z420" s="278"/>
      <c r="AA420" s="278"/>
      <c r="AB420"/>
      <c r="AC420"/>
    </row>
    <row r="421" spans="2:29" ht="18.5" hidden="1" x14ac:dyDescent="0.45">
      <c r="B421"/>
      <c r="C421"/>
      <c r="D421"/>
      <c r="E421"/>
      <c r="F421"/>
      <c r="G421"/>
      <c r="H421"/>
      <c r="I421"/>
      <c r="J421"/>
      <c r="K421"/>
      <c r="L421"/>
      <c r="M421"/>
      <c r="N421" s="277"/>
      <c r="O421" s="278"/>
      <c r="P421" s="278"/>
      <c r="Q421" s="278"/>
      <c r="R421" s="278"/>
      <c r="S421" s="278"/>
      <c r="T421" s="278"/>
      <c r="U421" s="278"/>
      <c r="V421" s="278"/>
      <c r="W421" s="278"/>
      <c r="X421" s="278"/>
      <c r="Y421" s="278"/>
      <c r="Z421" s="278"/>
      <c r="AA421" s="278"/>
      <c r="AB421"/>
      <c r="AC421"/>
    </row>
    <row r="422" spans="2:29" ht="18.5" hidden="1" x14ac:dyDescent="0.45">
      <c r="B422"/>
      <c r="C422"/>
      <c r="D422"/>
      <c r="E422"/>
      <c r="F422"/>
      <c r="G422"/>
      <c r="H422"/>
      <c r="I422"/>
      <c r="J422"/>
      <c r="K422"/>
      <c r="L422"/>
      <c r="M422"/>
      <c r="N422" s="277"/>
      <c r="O422" s="278"/>
      <c r="P422" s="278"/>
      <c r="Q422" s="278"/>
      <c r="R422" s="278"/>
      <c r="S422" s="278"/>
      <c r="T422" s="278"/>
      <c r="U422" s="278"/>
      <c r="V422" s="278"/>
      <c r="W422" s="278"/>
      <c r="X422" s="278"/>
      <c r="Y422" s="278"/>
      <c r="Z422" s="278"/>
      <c r="AA422" s="278"/>
      <c r="AB422"/>
      <c r="AC422"/>
    </row>
    <row r="423" spans="2:29" ht="18.5" hidden="1" x14ac:dyDescent="0.45">
      <c r="B423"/>
      <c r="C423"/>
      <c r="D423"/>
      <c r="E423"/>
      <c r="F423"/>
      <c r="G423"/>
      <c r="H423"/>
      <c r="I423"/>
      <c r="J423"/>
      <c r="K423"/>
      <c r="L423"/>
      <c r="M423"/>
      <c r="N423" s="277"/>
      <c r="O423" s="278"/>
      <c r="P423" s="278"/>
      <c r="Q423" s="278"/>
      <c r="R423" s="278"/>
      <c r="S423" s="278"/>
      <c r="T423" s="278"/>
      <c r="U423" s="278"/>
      <c r="V423" s="278"/>
      <c r="W423" s="278"/>
      <c r="X423" s="278"/>
      <c r="Y423" s="278"/>
      <c r="Z423" s="278"/>
      <c r="AA423" s="278"/>
      <c r="AB423"/>
      <c r="AC423"/>
    </row>
    <row r="424" spans="2:29" ht="18.5" hidden="1" x14ac:dyDescent="0.45">
      <c r="B424"/>
      <c r="C424"/>
      <c r="D424"/>
      <c r="E424"/>
      <c r="F424"/>
      <c r="G424"/>
      <c r="H424"/>
      <c r="I424"/>
      <c r="J424"/>
      <c r="K424"/>
      <c r="L424"/>
      <c r="M424"/>
      <c r="N424" s="277"/>
      <c r="O424" s="278"/>
      <c r="P424" s="278"/>
      <c r="Q424" s="278"/>
      <c r="R424" s="278"/>
      <c r="S424" s="278"/>
      <c r="T424" s="278"/>
      <c r="U424" s="278"/>
      <c r="V424" s="278"/>
      <c r="W424" s="278"/>
      <c r="X424" s="278"/>
      <c r="Y424" s="278"/>
      <c r="Z424" s="278"/>
      <c r="AA424" s="278"/>
      <c r="AB424"/>
      <c r="AC424"/>
    </row>
    <row r="425" spans="2:29" ht="18.5" hidden="1" x14ac:dyDescent="0.45">
      <c r="B425"/>
      <c r="C425"/>
      <c r="D425"/>
      <c r="E425"/>
      <c r="F425"/>
      <c r="G425"/>
      <c r="H425"/>
      <c r="I425"/>
      <c r="J425"/>
      <c r="K425"/>
      <c r="L425"/>
      <c r="M425"/>
      <c r="N425" s="277"/>
      <c r="O425" s="278"/>
      <c r="P425" s="278"/>
      <c r="Q425" s="278"/>
      <c r="R425" s="278"/>
      <c r="S425" s="278"/>
      <c r="T425" s="278"/>
      <c r="U425" s="278"/>
      <c r="V425" s="278"/>
      <c r="W425" s="278"/>
      <c r="X425" s="278"/>
      <c r="Y425" s="278"/>
      <c r="Z425" s="278"/>
      <c r="AA425" s="278"/>
      <c r="AB425"/>
      <c r="AC425"/>
    </row>
    <row r="426" spans="2:29" ht="18.5" hidden="1" x14ac:dyDescent="0.45">
      <c r="B426"/>
      <c r="C426"/>
      <c r="D426"/>
      <c r="E426"/>
      <c r="F426"/>
      <c r="G426"/>
      <c r="H426"/>
      <c r="I426"/>
      <c r="J426"/>
      <c r="K426"/>
      <c r="L426"/>
      <c r="M426"/>
      <c r="N426" s="277"/>
      <c r="O426" s="278"/>
      <c r="P426" s="278"/>
      <c r="Q426" s="278"/>
      <c r="R426" s="278"/>
      <c r="S426" s="278"/>
      <c r="T426" s="278"/>
      <c r="U426" s="278"/>
      <c r="V426" s="278"/>
      <c r="W426" s="278"/>
      <c r="X426" s="278"/>
      <c r="Y426" s="278"/>
      <c r="Z426" s="278"/>
      <c r="AA426" s="278"/>
      <c r="AB426"/>
      <c r="AC426"/>
    </row>
    <row r="427" spans="2:29" ht="18.5" hidden="1" x14ac:dyDescent="0.45">
      <c r="B427"/>
      <c r="C427"/>
      <c r="D427"/>
      <c r="E427"/>
      <c r="F427"/>
      <c r="G427"/>
      <c r="H427"/>
      <c r="I427"/>
      <c r="J427"/>
      <c r="K427"/>
      <c r="L427"/>
      <c r="M427"/>
      <c r="N427" s="277"/>
      <c r="O427" s="278"/>
      <c r="P427" s="278"/>
      <c r="Q427" s="278"/>
      <c r="R427" s="278"/>
      <c r="S427" s="278"/>
      <c r="T427" s="278"/>
      <c r="U427" s="278"/>
      <c r="V427" s="278"/>
      <c r="W427" s="278"/>
      <c r="X427" s="278"/>
      <c r="Y427" s="278"/>
      <c r="Z427" s="278"/>
      <c r="AA427" s="278"/>
      <c r="AB427"/>
      <c r="AC427"/>
    </row>
    <row r="428" spans="2:29" ht="18.5" hidden="1" x14ac:dyDescent="0.45">
      <c r="B428"/>
      <c r="C428"/>
      <c r="D428"/>
      <c r="E428"/>
      <c r="F428"/>
      <c r="G428"/>
      <c r="H428"/>
      <c r="I428"/>
      <c r="J428"/>
      <c r="K428"/>
      <c r="L428"/>
      <c r="M428"/>
      <c r="N428" s="277"/>
      <c r="O428" s="278"/>
      <c r="P428" s="278"/>
      <c r="Q428" s="278"/>
      <c r="R428" s="278"/>
      <c r="S428" s="278"/>
      <c r="T428" s="278"/>
      <c r="U428" s="278"/>
      <c r="V428" s="278"/>
      <c r="W428" s="278"/>
      <c r="X428" s="278"/>
      <c r="Y428" s="278"/>
      <c r="Z428" s="278"/>
      <c r="AA428" s="278"/>
      <c r="AB428"/>
      <c r="AC428"/>
    </row>
    <row r="429" spans="2:29" ht="18.5" hidden="1" x14ac:dyDescent="0.45">
      <c r="B429"/>
      <c r="C429"/>
      <c r="D429"/>
      <c r="E429"/>
      <c r="F429"/>
      <c r="G429"/>
      <c r="H429"/>
      <c r="I429"/>
      <c r="J429"/>
      <c r="K429"/>
      <c r="L429"/>
      <c r="M429"/>
      <c r="N429" s="277"/>
      <c r="O429" s="278"/>
      <c r="P429" s="278"/>
      <c r="Q429" s="278"/>
      <c r="R429" s="278"/>
      <c r="S429" s="278"/>
      <c r="T429" s="278"/>
      <c r="U429" s="278"/>
      <c r="V429" s="278"/>
      <c r="W429" s="278"/>
      <c r="X429" s="278"/>
      <c r="Y429" s="278"/>
      <c r="Z429" s="278"/>
      <c r="AA429" s="278"/>
      <c r="AB429"/>
      <c r="AC429"/>
    </row>
    <row r="430" spans="2:29" ht="18.5" hidden="1" x14ac:dyDescent="0.45">
      <c r="B430"/>
      <c r="C430"/>
      <c r="D430"/>
      <c r="E430"/>
      <c r="F430"/>
      <c r="G430"/>
      <c r="H430"/>
      <c r="I430"/>
      <c r="J430"/>
      <c r="K430"/>
      <c r="L430"/>
      <c r="M430"/>
      <c r="N430" s="277"/>
      <c r="O430" s="278"/>
      <c r="P430" s="278"/>
      <c r="Q430" s="278"/>
      <c r="R430" s="278"/>
      <c r="S430" s="278"/>
      <c r="T430" s="278"/>
      <c r="U430" s="278"/>
      <c r="V430" s="278"/>
      <c r="W430" s="278"/>
      <c r="X430" s="278"/>
      <c r="Y430" s="278"/>
      <c r="Z430" s="278"/>
      <c r="AA430" s="278"/>
      <c r="AB430"/>
      <c r="AC430"/>
    </row>
    <row r="431" spans="2:29" ht="18.5" hidden="1" x14ac:dyDescent="0.45">
      <c r="B431"/>
      <c r="C431"/>
      <c r="D431"/>
      <c r="E431"/>
      <c r="F431"/>
      <c r="G431"/>
      <c r="H431"/>
      <c r="I431"/>
      <c r="J431"/>
      <c r="K431"/>
      <c r="L431"/>
      <c r="M431"/>
      <c r="N431" s="277"/>
      <c r="O431" s="278"/>
      <c r="P431" s="278"/>
      <c r="Q431" s="278"/>
      <c r="R431" s="278"/>
      <c r="S431" s="278"/>
      <c r="T431" s="278"/>
      <c r="U431" s="278"/>
      <c r="V431" s="278"/>
      <c r="W431" s="278"/>
      <c r="X431" s="278"/>
      <c r="Y431" s="278"/>
      <c r="Z431" s="278"/>
      <c r="AA431" s="278"/>
      <c r="AB431"/>
      <c r="AC431"/>
    </row>
    <row r="432" spans="2:29" ht="18.5" hidden="1" x14ac:dyDescent="0.45">
      <c r="B432"/>
      <c r="C432"/>
      <c r="D432"/>
      <c r="E432"/>
      <c r="F432"/>
      <c r="G432"/>
      <c r="H432"/>
      <c r="I432"/>
      <c r="J432"/>
      <c r="K432"/>
      <c r="L432"/>
      <c r="M432"/>
      <c r="N432" s="277"/>
      <c r="O432" s="278"/>
      <c r="P432" s="278"/>
      <c r="Q432" s="278"/>
      <c r="R432" s="278"/>
      <c r="S432" s="278"/>
      <c r="T432" s="278"/>
      <c r="U432" s="278"/>
      <c r="V432" s="278"/>
      <c r="W432" s="278"/>
      <c r="X432" s="278"/>
      <c r="Y432" s="278"/>
      <c r="Z432" s="278"/>
      <c r="AA432" s="278"/>
      <c r="AB432"/>
      <c r="AC432"/>
    </row>
    <row r="433" spans="2:29" ht="18.5" hidden="1" x14ac:dyDescent="0.45">
      <c r="B433"/>
      <c r="C433"/>
      <c r="D433"/>
      <c r="E433"/>
      <c r="F433"/>
      <c r="G433"/>
      <c r="H433"/>
      <c r="I433"/>
      <c r="J433"/>
      <c r="K433"/>
      <c r="L433"/>
      <c r="M433"/>
      <c r="N433" s="277"/>
      <c r="O433" s="278"/>
      <c r="P433" s="278"/>
      <c r="Q433" s="278"/>
      <c r="R433" s="278"/>
      <c r="S433" s="278"/>
      <c r="T433" s="278"/>
      <c r="U433" s="278"/>
      <c r="V433" s="278"/>
      <c r="W433" s="278"/>
      <c r="X433" s="278"/>
      <c r="Y433" s="278"/>
      <c r="Z433" s="278"/>
      <c r="AA433" s="278"/>
      <c r="AB433"/>
      <c r="AC433"/>
    </row>
    <row r="434" spans="2:29" ht="18.5" hidden="1" x14ac:dyDescent="0.45">
      <c r="B434"/>
      <c r="C434"/>
      <c r="D434"/>
      <c r="E434"/>
      <c r="F434"/>
      <c r="G434"/>
      <c r="H434"/>
      <c r="I434"/>
      <c r="J434"/>
      <c r="K434"/>
      <c r="L434"/>
      <c r="M434"/>
      <c r="N434" s="277"/>
      <c r="O434" s="278"/>
      <c r="P434" s="278"/>
      <c r="Q434" s="278"/>
      <c r="R434" s="278"/>
      <c r="S434" s="278"/>
      <c r="T434" s="278"/>
      <c r="U434" s="278"/>
      <c r="V434" s="278"/>
      <c r="W434" s="278"/>
      <c r="X434" s="278"/>
      <c r="Y434" s="278"/>
      <c r="Z434" s="278"/>
      <c r="AA434" s="278"/>
      <c r="AB434"/>
      <c r="AC434"/>
    </row>
    <row r="435" spans="2:29" ht="18.5" hidden="1" x14ac:dyDescent="0.45">
      <c r="B435"/>
      <c r="C435"/>
      <c r="D435"/>
      <c r="E435"/>
      <c r="F435"/>
      <c r="G435"/>
      <c r="H435"/>
      <c r="I435"/>
      <c r="J435"/>
      <c r="K435"/>
      <c r="L435"/>
      <c r="M435"/>
      <c r="N435" s="277"/>
      <c r="O435" s="278"/>
      <c r="P435" s="278"/>
      <c r="Q435" s="278"/>
      <c r="R435" s="278"/>
      <c r="S435" s="278"/>
      <c r="T435" s="278"/>
      <c r="U435" s="278"/>
      <c r="V435" s="278"/>
      <c r="W435" s="278"/>
      <c r="X435" s="278"/>
      <c r="Y435" s="278"/>
      <c r="Z435" s="278"/>
      <c r="AA435" s="278"/>
      <c r="AB435"/>
      <c r="AC435"/>
    </row>
    <row r="436" spans="2:29" ht="18.5" hidden="1" x14ac:dyDescent="0.45">
      <c r="B436"/>
      <c r="C436"/>
      <c r="D436"/>
      <c r="E436"/>
      <c r="F436"/>
      <c r="G436"/>
      <c r="H436"/>
      <c r="I436"/>
      <c r="J436"/>
      <c r="K436"/>
      <c r="L436"/>
      <c r="M436"/>
      <c r="N436" s="277"/>
      <c r="O436" s="278"/>
      <c r="P436" s="278"/>
      <c r="Q436" s="278"/>
      <c r="R436" s="278"/>
      <c r="S436" s="278"/>
      <c r="T436" s="278"/>
      <c r="U436" s="278"/>
      <c r="V436" s="278"/>
      <c r="W436" s="278"/>
      <c r="X436" s="278"/>
      <c r="Y436" s="278"/>
      <c r="Z436" s="278"/>
      <c r="AA436" s="278"/>
      <c r="AB436"/>
      <c r="AC436"/>
    </row>
    <row r="437" spans="2:29" ht="18.5" hidden="1" x14ac:dyDescent="0.45">
      <c r="B437"/>
      <c r="C437"/>
      <c r="D437"/>
      <c r="E437"/>
      <c r="F437"/>
      <c r="G437"/>
      <c r="H437"/>
      <c r="I437"/>
      <c r="J437"/>
      <c r="K437"/>
      <c r="L437"/>
      <c r="M437"/>
      <c r="N437" s="277"/>
      <c r="O437" s="278"/>
      <c r="P437" s="278"/>
      <c r="Q437" s="278"/>
      <c r="R437" s="278"/>
      <c r="S437" s="278"/>
      <c r="T437" s="278"/>
      <c r="U437" s="278"/>
      <c r="V437" s="278"/>
      <c r="W437" s="278"/>
      <c r="X437" s="278"/>
      <c r="Y437" s="278"/>
      <c r="Z437" s="278"/>
      <c r="AA437" s="278"/>
      <c r="AB437"/>
      <c r="AC437"/>
    </row>
    <row r="438" spans="2:29" ht="18.5" hidden="1" x14ac:dyDescent="0.45">
      <c r="B438"/>
      <c r="C438"/>
      <c r="D438"/>
      <c r="E438"/>
      <c r="F438"/>
      <c r="G438"/>
      <c r="H438"/>
      <c r="I438"/>
      <c r="J438"/>
      <c r="K438"/>
      <c r="L438"/>
      <c r="M438"/>
      <c r="N438" s="277"/>
      <c r="O438" s="278"/>
      <c r="P438" s="278"/>
      <c r="Q438" s="278"/>
      <c r="R438" s="278"/>
      <c r="S438" s="278"/>
      <c r="T438" s="278"/>
      <c r="U438" s="278"/>
      <c r="V438" s="278"/>
      <c r="W438" s="278"/>
      <c r="X438" s="278"/>
      <c r="Y438" s="278"/>
      <c r="Z438" s="278"/>
      <c r="AA438" s="278"/>
      <c r="AB438"/>
      <c r="AC438"/>
    </row>
    <row r="439" spans="2:29" ht="18.5" hidden="1" x14ac:dyDescent="0.45">
      <c r="B439"/>
      <c r="C439"/>
      <c r="D439"/>
      <c r="E439"/>
      <c r="F439"/>
      <c r="G439"/>
      <c r="H439"/>
      <c r="I439"/>
      <c r="J439"/>
      <c r="K439"/>
      <c r="L439"/>
      <c r="M439"/>
      <c r="N439" s="277"/>
      <c r="O439" s="278"/>
      <c r="P439" s="278"/>
      <c r="Q439" s="278"/>
      <c r="R439" s="278"/>
      <c r="S439" s="278"/>
      <c r="T439" s="278"/>
      <c r="U439" s="278"/>
      <c r="V439" s="278"/>
      <c r="W439" s="278"/>
      <c r="X439" s="278"/>
      <c r="Y439" s="278"/>
      <c r="Z439" s="278"/>
      <c r="AA439" s="278"/>
      <c r="AB439"/>
      <c r="AC439"/>
    </row>
    <row r="440" spans="2:29" ht="18.5" hidden="1" x14ac:dyDescent="0.45">
      <c r="B440"/>
      <c r="C440"/>
      <c r="D440"/>
      <c r="E440"/>
      <c r="F440"/>
      <c r="G440"/>
      <c r="H440"/>
      <c r="I440"/>
      <c r="J440"/>
      <c r="K440"/>
      <c r="L440"/>
      <c r="M440"/>
      <c r="N440" s="277"/>
      <c r="O440" s="278"/>
      <c r="P440" s="278"/>
      <c r="Q440" s="278"/>
      <c r="R440" s="278"/>
      <c r="S440" s="278"/>
      <c r="T440" s="278"/>
      <c r="U440" s="278"/>
      <c r="V440" s="278"/>
      <c r="W440" s="278"/>
      <c r="X440" s="278"/>
      <c r="Y440" s="278"/>
      <c r="Z440" s="278"/>
      <c r="AA440" s="278"/>
      <c r="AB440"/>
      <c r="AC440"/>
    </row>
    <row r="441" spans="2:29" ht="18.5" hidden="1" x14ac:dyDescent="0.45">
      <c r="B441"/>
      <c r="C441"/>
      <c r="D441"/>
      <c r="E441"/>
      <c r="F441"/>
      <c r="G441"/>
      <c r="H441"/>
      <c r="I441"/>
      <c r="J441"/>
      <c r="K441"/>
      <c r="L441"/>
      <c r="M441"/>
      <c r="N441" s="277"/>
      <c r="O441" s="278"/>
      <c r="P441" s="278"/>
      <c r="Q441" s="278"/>
      <c r="R441" s="278"/>
      <c r="S441" s="278"/>
      <c r="T441" s="278"/>
      <c r="U441" s="278"/>
      <c r="V441" s="278"/>
      <c r="W441" s="278"/>
      <c r="X441" s="278"/>
      <c r="Y441" s="278"/>
      <c r="Z441" s="278"/>
      <c r="AA441" s="278"/>
      <c r="AB441"/>
      <c r="AC441"/>
    </row>
    <row r="442" spans="2:29" ht="18.5" hidden="1" x14ac:dyDescent="0.45">
      <c r="B442"/>
      <c r="C442"/>
      <c r="D442"/>
      <c r="E442"/>
      <c r="F442"/>
      <c r="G442"/>
      <c r="H442"/>
      <c r="I442"/>
      <c r="J442"/>
      <c r="K442"/>
      <c r="L442"/>
      <c r="M442"/>
      <c r="N442" s="277"/>
      <c r="O442" s="278"/>
      <c r="P442" s="278"/>
      <c r="Q442" s="278"/>
      <c r="R442" s="278"/>
      <c r="S442" s="278"/>
      <c r="T442" s="278"/>
      <c r="U442" s="278"/>
      <c r="V442" s="278"/>
      <c r="W442" s="278"/>
      <c r="X442" s="278"/>
      <c r="Y442" s="278"/>
      <c r="Z442" s="278"/>
      <c r="AA442" s="278"/>
      <c r="AB442"/>
      <c r="AC442"/>
    </row>
    <row r="443" spans="2:29" ht="18.5" hidden="1" x14ac:dyDescent="0.45">
      <c r="B443"/>
      <c r="C443"/>
      <c r="D443"/>
      <c r="E443"/>
      <c r="F443"/>
      <c r="G443"/>
      <c r="H443"/>
      <c r="I443"/>
      <c r="J443"/>
      <c r="K443"/>
      <c r="L443"/>
      <c r="M443"/>
      <c r="N443" s="277"/>
      <c r="O443" s="278"/>
      <c r="P443" s="278"/>
      <c r="Q443" s="278"/>
      <c r="R443" s="278"/>
      <c r="S443" s="278"/>
      <c r="T443" s="278"/>
      <c r="U443" s="278"/>
      <c r="V443" s="278"/>
      <c r="W443" s="278"/>
      <c r="X443" s="278"/>
      <c r="Y443" s="278"/>
      <c r="Z443" s="278"/>
      <c r="AA443" s="278"/>
      <c r="AB443"/>
      <c r="AC443"/>
    </row>
    <row r="444" spans="2:29" ht="18.5" hidden="1" x14ac:dyDescent="0.45">
      <c r="B444"/>
      <c r="C444"/>
      <c r="D444"/>
      <c r="E444"/>
      <c r="F444"/>
      <c r="G444"/>
      <c r="H444"/>
      <c r="I444"/>
      <c r="J444"/>
      <c r="K444"/>
      <c r="L444"/>
      <c r="M444"/>
      <c r="N444" s="277"/>
      <c r="O444" s="278"/>
      <c r="P444" s="278"/>
      <c r="Q444" s="278"/>
      <c r="R444" s="278"/>
      <c r="S444" s="278"/>
      <c r="T444" s="278"/>
      <c r="U444" s="278"/>
      <c r="V444" s="278"/>
      <c r="W444" s="278"/>
      <c r="X444" s="278"/>
      <c r="Y444" s="278"/>
      <c r="Z444" s="278"/>
      <c r="AA444" s="278"/>
      <c r="AB444"/>
      <c r="AC444"/>
    </row>
    <row r="445" spans="2:29" ht="18.5" hidden="1" x14ac:dyDescent="0.45">
      <c r="B445"/>
      <c r="C445"/>
      <c r="D445"/>
      <c r="E445"/>
      <c r="F445"/>
      <c r="G445"/>
      <c r="H445"/>
      <c r="I445"/>
      <c r="J445"/>
      <c r="K445"/>
      <c r="L445"/>
      <c r="M445"/>
      <c r="N445" s="277"/>
      <c r="O445" s="278"/>
      <c r="P445" s="278"/>
      <c r="Q445" s="278"/>
      <c r="R445" s="278"/>
      <c r="S445" s="278"/>
      <c r="T445" s="278"/>
      <c r="U445" s="278"/>
      <c r="V445" s="278"/>
      <c r="W445" s="278"/>
      <c r="X445" s="278"/>
      <c r="Y445" s="278"/>
      <c r="Z445" s="278"/>
      <c r="AA445" s="278"/>
      <c r="AB445"/>
      <c r="AC445"/>
    </row>
    <row r="446" spans="2:29" ht="18.5" hidden="1" x14ac:dyDescent="0.45">
      <c r="B446"/>
      <c r="C446"/>
      <c r="D446"/>
      <c r="E446"/>
      <c r="F446"/>
      <c r="G446"/>
      <c r="H446"/>
      <c r="I446"/>
      <c r="J446"/>
      <c r="K446"/>
      <c r="L446"/>
      <c r="M446"/>
      <c r="N446" s="277"/>
      <c r="O446" s="278"/>
      <c r="P446" s="278"/>
      <c r="Q446" s="278"/>
      <c r="R446" s="278"/>
      <c r="S446" s="278"/>
      <c r="T446" s="278"/>
      <c r="U446" s="278"/>
      <c r="V446" s="278"/>
      <c r="W446" s="278"/>
      <c r="X446" s="278"/>
      <c r="Y446" s="278"/>
      <c r="Z446" s="278"/>
      <c r="AA446" s="278"/>
      <c r="AB446"/>
      <c r="AC446"/>
    </row>
    <row r="447" spans="2:29" ht="18.5" hidden="1" x14ac:dyDescent="0.45">
      <c r="B447"/>
      <c r="C447"/>
      <c r="D447"/>
      <c r="E447"/>
      <c r="F447"/>
      <c r="G447"/>
      <c r="H447"/>
      <c r="I447"/>
      <c r="J447"/>
      <c r="K447"/>
      <c r="L447"/>
      <c r="M447"/>
      <c r="N447" s="277"/>
      <c r="O447" s="278"/>
      <c r="P447" s="278"/>
      <c r="Q447" s="278"/>
      <c r="R447" s="278"/>
      <c r="S447" s="278"/>
      <c r="T447" s="278"/>
      <c r="U447" s="278"/>
      <c r="V447" s="278"/>
      <c r="W447" s="278"/>
      <c r="X447" s="278"/>
      <c r="Y447" s="278"/>
      <c r="Z447" s="278"/>
      <c r="AA447" s="278"/>
      <c r="AB447"/>
      <c r="AC447"/>
    </row>
    <row r="448" spans="2:29" ht="18.5" hidden="1" x14ac:dyDescent="0.45">
      <c r="B448"/>
      <c r="C448"/>
      <c r="D448"/>
      <c r="E448"/>
      <c r="F448"/>
      <c r="G448"/>
      <c r="H448"/>
      <c r="I448"/>
      <c r="J448"/>
      <c r="K448"/>
      <c r="L448"/>
      <c r="M448"/>
      <c r="N448" s="277"/>
      <c r="O448" s="278"/>
      <c r="P448" s="278"/>
      <c r="Q448" s="278"/>
      <c r="R448" s="278"/>
      <c r="S448" s="278"/>
      <c r="T448" s="278"/>
      <c r="U448" s="278"/>
      <c r="V448" s="278"/>
      <c r="W448" s="278"/>
      <c r="X448" s="278"/>
      <c r="Y448" s="278"/>
      <c r="Z448" s="278"/>
      <c r="AA448" s="278"/>
      <c r="AB448"/>
      <c r="AC448"/>
    </row>
    <row r="449" spans="2:29" ht="18.5" hidden="1" x14ac:dyDescent="0.45">
      <c r="B449"/>
      <c r="C449"/>
      <c r="D449"/>
      <c r="E449"/>
      <c r="F449"/>
      <c r="G449"/>
      <c r="H449"/>
      <c r="I449"/>
      <c r="J449"/>
      <c r="K449"/>
      <c r="L449"/>
      <c r="M449"/>
      <c r="N449" s="277"/>
      <c r="O449" s="278"/>
      <c r="P449" s="278"/>
      <c r="Q449" s="278"/>
      <c r="R449" s="278"/>
      <c r="S449" s="278"/>
      <c r="T449" s="278"/>
      <c r="U449" s="278"/>
      <c r="V449" s="278"/>
      <c r="W449" s="278"/>
      <c r="X449" s="278"/>
      <c r="Y449" s="278"/>
      <c r="Z449" s="278"/>
      <c r="AA449" s="278"/>
      <c r="AB449"/>
      <c r="AC449"/>
    </row>
    <row r="450" spans="2:29" ht="18.5" hidden="1" x14ac:dyDescent="0.45">
      <c r="B450"/>
      <c r="C450"/>
      <c r="D450"/>
      <c r="E450"/>
      <c r="F450"/>
      <c r="G450"/>
      <c r="H450"/>
      <c r="I450"/>
      <c r="J450"/>
      <c r="K450"/>
      <c r="L450"/>
      <c r="M450"/>
      <c r="N450" s="277"/>
      <c r="O450" s="278"/>
      <c r="P450" s="278"/>
      <c r="Q450" s="278"/>
      <c r="R450" s="278"/>
      <c r="S450" s="278"/>
      <c r="T450" s="278"/>
      <c r="U450" s="278"/>
      <c r="V450" s="278"/>
      <c r="W450" s="278"/>
      <c r="X450" s="278"/>
      <c r="Y450" s="278"/>
      <c r="Z450" s="278"/>
      <c r="AA450" s="278"/>
      <c r="AB450"/>
      <c r="AC450"/>
    </row>
    <row r="451" spans="2:29" ht="18.5" hidden="1" x14ac:dyDescent="0.45">
      <c r="B451"/>
      <c r="C451"/>
      <c r="D451"/>
      <c r="E451"/>
      <c r="F451"/>
      <c r="G451"/>
      <c r="H451"/>
      <c r="I451"/>
      <c r="J451"/>
      <c r="K451"/>
      <c r="L451"/>
      <c r="M451"/>
      <c r="N451" s="277"/>
      <c r="O451" s="278"/>
      <c r="P451" s="278"/>
      <c r="Q451" s="278"/>
      <c r="R451" s="278"/>
      <c r="S451" s="278"/>
      <c r="T451" s="278"/>
      <c r="U451" s="278"/>
      <c r="V451" s="278"/>
      <c r="W451" s="278"/>
      <c r="X451" s="278"/>
      <c r="Y451" s="278"/>
      <c r="Z451" s="278"/>
      <c r="AA451" s="278"/>
      <c r="AB451"/>
      <c r="AC451"/>
    </row>
    <row r="452" spans="2:29" ht="18.5" hidden="1" x14ac:dyDescent="0.45">
      <c r="B452"/>
      <c r="C452"/>
      <c r="D452"/>
      <c r="E452"/>
      <c r="F452"/>
      <c r="G452"/>
      <c r="H452"/>
      <c r="I452"/>
      <c r="J452"/>
      <c r="K452"/>
      <c r="L452"/>
      <c r="M452"/>
      <c r="N452" s="277"/>
      <c r="O452" s="278"/>
      <c r="P452" s="278"/>
      <c r="Q452" s="278"/>
      <c r="R452" s="278"/>
      <c r="S452" s="278"/>
      <c r="T452" s="278"/>
      <c r="U452" s="278"/>
      <c r="V452" s="278"/>
      <c r="W452" s="278"/>
      <c r="X452" s="278"/>
      <c r="Y452" s="278"/>
      <c r="Z452" s="278"/>
      <c r="AA452" s="278"/>
      <c r="AB452"/>
      <c r="AC452"/>
    </row>
    <row r="453" spans="2:29" ht="18.5" hidden="1" x14ac:dyDescent="0.45">
      <c r="B453"/>
      <c r="C453"/>
      <c r="D453"/>
      <c r="E453"/>
      <c r="F453"/>
      <c r="G453"/>
      <c r="H453"/>
      <c r="I453"/>
      <c r="J453"/>
      <c r="K453"/>
      <c r="L453"/>
      <c r="M453"/>
      <c r="N453" s="277"/>
      <c r="O453" s="278"/>
      <c r="P453" s="278"/>
      <c r="Q453" s="278"/>
      <c r="R453" s="278"/>
      <c r="S453" s="278"/>
      <c r="T453" s="278"/>
      <c r="U453" s="278"/>
      <c r="V453" s="278"/>
      <c r="W453" s="278"/>
      <c r="X453" s="278"/>
      <c r="Y453" s="278"/>
      <c r="Z453" s="278"/>
      <c r="AA453" s="278"/>
      <c r="AB453"/>
      <c r="AC453"/>
    </row>
    <row r="454" spans="2:29" ht="18.5" hidden="1" x14ac:dyDescent="0.45">
      <c r="B454"/>
      <c r="C454"/>
      <c r="D454"/>
      <c r="E454"/>
      <c r="F454"/>
      <c r="G454"/>
      <c r="H454"/>
      <c r="I454"/>
      <c r="J454"/>
      <c r="K454"/>
      <c r="L454"/>
      <c r="M454"/>
      <c r="N454" s="277"/>
      <c r="O454" s="278"/>
      <c r="P454" s="278"/>
      <c r="Q454" s="278"/>
      <c r="R454" s="278"/>
      <c r="S454" s="278"/>
      <c r="T454" s="278"/>
      <c r="U454" s="278"/>
      <c r="V454" s="278"/>
      <c r="W454" s="278"/>
      <c r="X454" s="278"/>
      <c r="Y454" s="278"/>
      <c r="Z454" s="278"/>
      <c r="AA454" s="278"/>
      <c r="AB454"/>
      <c r="AC454"/>
    </row>
    <row r="455" spans="2:29" ht="18.5" hidden="1" x14ac:dyDescent="0.45">
      <c r="B455"/>
      <c r="C455"/>
      <c r="D455"/>
      <c r="E455"/>
      <c r="F455"/>
      <c r="G455"/>
      <c r="H455"/>
      <c r="I455"/>
      <c r="J455"/>
      <c r="K455"/>
      <c r="L455"/>
      <c r="M455"/>
      <c r="N455" s="277"/>
      <c r="O455" s="278"/>
      <c r="P455" s="278"/>
      <c r="Q455" s="278"/>
      <c r="R455" s="278"/>
      <c r="S455" s="278"/>
      <c r="T455" s="278"/>
      <c r="U455" s="278"/>
      <c r="V455" s="278"/>
      <c r="W455" s="278"/>
      <c r="X455" s="278"/>
      <c r="Y455" s="278"/>
      <c r="Z455" s="278"/>
      <c r="AA455" s="278"/>
      <c r="AB455"/>
      <c r="AC455"/>
    </row>
    <row r="456" spans="2:29" ht="18.5" hidden="1" x14ac:dyDescent="0.45">
      <c r="B456"/>
      <c r="C456"/>
      <c r="D456"/>
      <c r="E456"/>
      <c r="F456"/>
      <c r="G456"/>
      <c r="H456"/>
      <c r="I456"/>
      <c r="J456"/>
      <c r="K456"/>
      <c r="L456"/>
      <c r="M456"/>
      <c r="N456" s="277"/>
      <c r="O456" s="278"/>
      <c r="P456" s="278"/>
      <c r="Q456" s="278"/>
      <c r="R456" s="278"/>
      <c r="S456" s="278"/>
      <c r="T456" s="278"/>
      <c r="U456" s="278"/>
      <c r="V456" s="278"/>
      <c r="W456" s="278"/>
      <c r="X456" s="278"/>
      <c r="Y456" s="278"/>
      <c r="Z456" s="278"/>
      <c r="AA456" s="278"/>
      <c r="AB456"/>
      <c r="AC456"/>
    </row>
    <row r="457" spans="2:29" ht="18.5" hidden="1" x14ac:dyDescent="0.45">
      <c r="B457"/>
      <c r="C457"/>
      <c r="D457"/>
      <c r="E457"/>
      <c r="F457"/>
      <c r="G457"/>
      <c r="H457"/>
      <c r="I457"/>
      <c r="J457"/>
      <c r="K457"/>
      <c r="L457"/>
      <c r="M457"/>
      <c r="N457" s="277"/>
      <c r="O457" s="278"/>
      <c r="P457" s="278"/>
      <c r="Q457" s="278"/>
      <c r="R457" s="278"/>
      <c r="S457" s="278"/>
      <c r="T457" s="278"/>
      <c r="U457" s="278"/>
      <c r="V457" s="278"/>
      <c r="W457" s="278"/>
      <c r="X457" s="278"/>
      <c r="Y457" s="278"/>
      <c r="Z457" s="278"/>
      <c r="AA457" s="278"/>
      <c r="AB457"/>
      <c r="AC457"/>
    </row>
    <row r="458" spans="2:29" ht="18.5" hidden="1" x14ac:dyDescent="0.45">
      <c r="B458"/>
      <c r="C458"/>
      <c r="D458"/>
      <c r="E458"/>
      <c r="F458"/>
      <c r="G458"/>
      <c r="H458"/>
      <c r="I458"/>
      <c r="J458"/>
      <c r="K458"/>
      <c r="L458"/>
      <c r="M458"/>
      <c r="N458" s="277"/>
      <c r="O458" s="278"/>
      <c r="P458" s="278"/>
      <c r="Q458" s="278"/>
      <c r="R458" s="278"/>
      <c r="S458" s="278"/>
      <c r="T458" s="278"/>
      <c r="U458" s="278"/>
      <c r="V458" s="278"/>
      <c r="W458" s="278"/>
      <c r="X458" s="278"/>
      <c r="Y458" s="278"/>
      <c r="Z458" s="278"/>
      <c r="AA458" s="278"/>
      <c r="AB458"/>
      <c r="AC458"/>
    </row>
    <row r="459" spans="2:29" ht="18.5" hidden="1" x14ac:dyDescent="0.45">
      <c r="B459"/>
      <c r="C459"/>
      <c r="D459"/>
      <c r="E459"/>
      <c r="F459"/>
      <c r="G459"/>
      <c r="H459"/>
      <c r="I459"/>
      <c r="J459"/>
      <c r="K459"/>
      <c r="L459"/>
      <c r="M459"/>
      <c r="N459" s="277"/>
      <c r="O459" s="278"/>
      <c r="P459" s="278"/>
      <c r="Q459" s="278"/>
      <c r="R459" s="278"/>
      <c r="S459" s="278"/>
      <c r="T459" s="278"/>
      <c r="U459" s="278"/>
      <c r="V459" s="278"/>
      <c r="W459" s="278"/>
      <c r="X459" s="278"/>
      <c r="Y459" s="278"/>
      <c r="Z459" s="278"/>
      <c r="AA459" s="278"/>
      <c r="AB459"/>
      <c r="AC459"/>
    </row>
    <row r="460" spans="2:29" ht="18.5" hidden="1" x14ac:dyDescent="0.45">
      <c r="B460"/>
      <c r="C460"/>
      <c r="D460"/>
      <c r="E460"/>
      <c r="F460"/>
      <c r="G460"/>
      <c r="H460"/>
      <c r="I460"/>
      <c r="J460"/>
      <c r="K460"/>
      <c r="L460"/>
      <c r="M460"/>
      <c r="N460" s="277"/>
      <c r="O460" s="278"/>
      <c r="P460" s="278"/>
      <c r="Q460" s="278"/>
      <c r="R460" s="278"/>
      <c r="S460" s="278"/>
      <c r="T460" s="278"/>
      <c r="U460" s="278"/>
      <c r="V460" s="278"/>
      <c r="W460" s="278"/>
      <c r="X460" s="278"/>
      <c r="Y460" s="278"/>
      <c r="Z460" s="278"/>
      <c r="AA460" s="278"/>
      <c r="AB460"/>
      <c r="AC460"/>
    </row>
    <row r="461" spans="2:29" ht="18.5" hidden="1" x14ac:dyDescent="0.45">
      <c r="B461"/>
      <c r="C461"/>
      <c r="D461"/>
      <c r="E461"/>
      <c r="F461"/>
      <c r="G461"/>
      <c r="H461"/>
      <c r="I461"/>
      <c r="J461"/>
      <c r="K461"/>
      <c r="L461"/>
      <c r="M461"/>
      <c r="N461" s="277"/>
      <c r="O461" s="278"/>
      <c r="P461" s="278"/>
      <c r="Q461" s="278"/>
      <c r="R461" s="278"/>
      <c r="S461" s="278"/>
      <c r="T461" s="278"/>
      <c r="U461" s="278"/>
      <c r="V461" s="278"/>
      <c r="W461" s="278"/>
      <c r="X461" s="278"/>
      <c r="Y461" s="278"/>
      <c r="Z461" s="278"/>
      <c r="AA461" s="278"/>
      <c r="AB461"/>
      <c r="AC461"/>
    </row>
    <row r="462" spans="2:29" ht="18.5" hidden="1" x14ac:dyDescent="0.45">
      <c r="B462"/>
      <c r="C462"/>
      <c r="D462"/>
      <c r="E462"/>
      <c r="F462"/>
      <c r="G462"/>
      <c r="H462"/>
      <c r="I462"/>
      <c r="J462"/>
      <c r="K462"/>
      <c r="L462"/>
      <c r="M462"/>
      <c r="N462" s="277"/>
      <c r="O462" s="278"/>
      <c r="P462" s="278"/>
      <c r="Q462" s="278"/>
      <c r="R462" s="278"/>
      <c r="S462" s="278"/>
      <c r="T462" s="278"/>
      <c r="U462" s="278"/>
      <c r="V462" s="278"/>
      <c r="W462" s="278"/>
      <c r="X462" s="278"/>
      <c r="Y462" s="278"/>
      <c r="Z462" s="278"/>
      <c r="AA462" s="278"/>
      <c r="AB462"/>
      <c r="AC462"/>
    </row>
    <row r="463" spans="2:29" ht="18.5" hidden="1" x14ac:dyDescent="0.45">
      <c r="B463"/>
      <c r="C463"/>
      <c r="D463"/>
      <c r="E463"/>
      <c r="F463"/>
      <c r="G463"/>
      <c r="H463"/>
      <c r="I463"/>
      <c r="J463"/>
      <c r="K463"/>
      <c r="L463"/>
      <c r="M463"/>
      <c r="N463" s="277"/>
      <c r="O463" s="278"/>
      <c r="P463" s="278"/>
      <c r="Q463" s="278"/>
      <c r="R463" s="278"/>
      <c r="S463" s="278"/>
      <c r="T463" s="278"/>
      <c r="U463" s="278"/>
      <c r="V463" s="278"/>
      <c r="W463" s="278"/>
      <c r="X463" s="278"/>
      <c r="Y463" s="278"/>
      <c r="Z463" s="278"/>
      <c r="AA463" s="278"/>
      <c r="AB463"/>
      <c r="AC463"/>
    </row>
    <row r="464" spans="2:29" ht="18.5" hidden="1" x14ac:dyDescent="0.45">
      <c r="B464"/>
      <c r="C464"/>
      <c r="D464"/>
      <c r="E464"/>
      <c r="F464"/>
      <c r="G464"/>
      <c r="H464"/>
      <c r="I464"/>
      <c r="J464"/>
      <c r="K464"/>
      <c r="L464"/>
      <c r="M464"/>
      <c r="N464" s="277"/>
      <c r="O464" s="278"/>
      <c r="P464" s="278"/>
      <c r="Q464" s="278"/>
      <c r="R464" s="278"/>
      <c r="S464" s="278"/>
      <c r="T464" s="278"/>
      <c r="U464" s="278"/>
      <c r="V464" s="278"/>
      <c r="W464" s="278"/>
      <c r="X464" s="278"/>
      <c r="Y464" s="278"/>
      <c r="Z464" s="278"/>
      <c r="AA464" s="278"/>
      <c r="AB464"/>
      <c r="AC464"/>
    </row>
    <row r="465" spans="2:29" ht="18.5" hidden="1" x14ac:dyDescent="0.45">
      <c r="B465"/>
      <c r="C465"/>
      <c r="D465"/>
      <c r="E465"/>
      <c r="F465"/>
      <c r="G465"/>
      <c r="H465"/>
      <c r="I465"/>
      <c r="J465"/>
      <c r="K465"/>
      <c r="L465"/>
      <c r="M465"/>
      <c r="N465" s="277"/>
      <c r="O465" s="278"/>
      <c r="P465" s="278"/>
      <c r="Q465" s="278"/>
      <c r="R465" s="278"/>
      <c r="S465" s="278"/>
      <c r="T465" s="278"/>
      <c r="U465" s="278"/>
      <c r="V465" s="278"/>
      <c r="W465" s="278"/>
      <c r="X465" s="278"/>
      <c r="Y465" s="278"/>
      <c r="Z465" s="278"/>
      <c r="AA465" s="278"/>
      <c r="AB465"/>
      <c r="AC465"/>
    </row>
    <row r="466" spans="2:29" ht="18.5" hidden="1" x14ac:dyDescent="0.45">
      <c r="B466"/>
      <c r="C466"/>
      <c r="D466"/>
      <c r="E466"/>
      <c r="F466"/>
      <c r="G466"/>
      <c r="H466"/>
      <c r="I466"/>
      <c r="J466"/>
      <c r="K466"/>
      <c r="L466"/>
      <c r="M466"/>
      <c r="N466" s="277"/>
      <c r="O466" s="278"/>
      <c r="P466" s="278"/>
      <c r="Q466" s="278"/>
      <c r="R466" s="278"/>
      <c r="S466" s="278"/>
      <c r="T466" s="278"/>
      <c r="U466" s="278"/>
      <c r="V466" s="278"/>
      <c r="W466" s="278"/>
      <c r="X466" s="278"/>
      <c r="Y466" s="278"/>
      <c r="Z466" s="278"/>
      <c r="AA466" s="278"/>
      <c r="AB466"/>
      <c r="AC466"/>
    </row>
    <row r="467" spans="2:29" ht="18.5" hidden="1" x14ac:dyDescent="0.45">
      <c r="B467"/>
      <c r="C467"/>
      <c r="D467"/>
      <c r="E467"/>
      <c r="F467"/>
      <c r="G467"/>
      <c r="H467"/>
      <c r="I467"/>
      <c r="J467"/>
      <c r="K467"/>
      <c r="L467"/>
      <c r="M467"/>
      <c r="N467" s="277"/>
      <c r="O467" s="278"/>
      <c r="P467" s="278"/>
      <c r="Q467" s="278"/>
      <c r="R467" s="278"/>
      <c r="S467" s="278"/>
      <c r="T467" s="278"/>
      <c r="U467" s="278"/>
      <c r="V467" s="278"/>
      <c r="W467" s="278"/>
      <c r="X467" s="278"/>
      <c r="Y467" s="278"/>
      <c r="Z467" s="278"/>
      <c r="AA467" s="278"/>
      <c r="AB467"/>
      <c r="AC467"/>
    </row>
    <row r="468" spans="2:29" ht="18.5" hidden="1" x14ac:dyDescent="0.45">
      <c r="B468"/>
      <c r="C468"/>
      <c r="D468"/>
      <c r="E468"/>
      <c r="F468"/>
      <c r="G468"/>
      <c r="H468"/>
      <c r="I468"/>
      <c r="J468"/>
      <c r="K468"/>
      <c r="L468"/>
      <c r="M468"/>
      <c r="N468" s="277"/>
      <c r="O468" s="278"/>
      <c r="P468" s="278"/>
      <c r="Q468" s="278"/>
      <c r="R468" s="278"/>
      <c r="S468" s="278"/>
      <c r="T468" s="278"/>
      <c r="U468" s="278"/>
      <c r="V468" s="278"/>
      <c r="W468" s="278"/>
      <c r="X468" s="278"/>
      <c r="Y468" s="278"/>
      <c r="Z468" s="278"/>
      <c r="AA468" s="278"/>
      <c r="AB468"/>
      <c r="AC468"/>
    </row>
    <row r="469" spans="2:29" ht="18.5" hidden="1" x14ac:dyDescent="0.45">
      <c r="B469"/>
      <c r="C469"/>
      <c r="D469"/>
      <c r="E469"/>
      <c r="F469"/>
      <c r="G469"/>
      <c r="H469"/>
      <c r="I469"/>
      <c r="J469"/>
      <c r="K469"/>
      <c r="L469"/>
      <c r="M469"/>
      <c r="N469" s="277"/>
      <c r="O469" s="278"/>
      <c r="P469" s="278"/>
      <c r="Q469" s="278"/>
      <c r="R469" s="278"/>
      <c r="S469" s="278"/>
      <c r="T469" s="278"/>
      <c r="U469" s="278"/>
      <c r="V469" s="278"/>
      <c r="W469" s="278"/>
      <c r="X469" s="278"/>
      <c r="Y469" s="278"/>
      <c r="Z469" s="278"/>
      <c r="AA469" s="278"/>
      <c r="AB469"/>
      <c r="AC469"/>
    </row>
    <row r="470" spans="2:29" ht="18.5" hidden="1" x14ac:dyDescent="0.45">
      <c r="B470"/>
      <c r="C470"/>
      <c r="D470"/>
      <c r="E470"/>
      <c r="F470"/>
      <c r="G470"/>
      <c r="H470"/>
      <c r="I470"/>
      <c r="J470"/>
      <c r="K470"/>
      <c r="L470"/>
      <c r="M470"/>
      <c r="N470" s="277"/>
      <c r="O470" s="278"/>
      <c r="P470" s="278"/>
      <c r="Q470" s="278"/>
      <c r="R470" s="278"/>
      <c r="S470" s="278"/>
      <c r="T470" s="278"/>
      <c r="U470" s="278"/>
      <c r="V470" s="278"/>
      <c r="W470" s="278"/>
      <c r="X470" s="278"/>
      <c r="Y470" s="278"/>
      <c r="Z470" s="278"/>
      <c r="AA470" s="278"/>
      <c r="AB470"/>
      <c r="AC470"/>
    </row>
    <row r="471" spans="2:29" ht="18.5" hidden="1" x14ac:dyDescent="0.45">
      <c r="B471"/>
      <c r="C471"/>
      <c r="D471"/>
      <c r="E471"/>
      <c r="F471"/>
      <c r="G471"/>
      <c r="H471"/>
      <c r="I471"/>
      <c r="J471"/>
      <c r="K471"/>
      <c r="L471"/>
      <c r="M471"/>
      <c r="N471" s="277"/>
      <c r="O471" s="278"/>
      <c r="P471" s="278"/>
      <c r="Q471" s="278"/>
      <c r="R471" s="278"/>
      <c r="S471" s="278"/>
      <c r="T471" s="278"/>
      <c r="U471" s="278"/>
      <c r="V471" s="278"/>
      <c r="W471" s="278"/>
      <c r="X471" s="278"/>
      <c r="Y471" s="278"/>
      <c r="Z471" s="278"/>
      <c r="AA471" s="278"/>
      <c r="AB471"/>
      <c r="AC471"/>
    </row>
    <row r="472" spans="2:29" ht="18.5" hidden="1" x14ac:dyDescent="0.45">
      <c r="B472"/>
      <c r="C472"/>
      <c r="D472"/>
      <c r="E472"/>
      <c r="F472"/>
      <c r="G472"/>
      <c r="H472"/>
      <c r="I472"/>
      <c r="J472"/>
      <c r="K472"/>
      <c r="L472"/>
      <c r="M472"/>
      <c r="N472" s="277"/>
      <c r="O472" s="278"/>
      <c r="P472" s="278"/>
      <c r="Q472" s="278"/>
      <c r="R472" s="278"/>
      <c r="S472" s="278"/>
      <c r="T472" s="278"/>
      <c r="U472" s="278"/>
      <c r="V472" s="278"/>
      <c r="W472" s="278"/>
      <c r="X472" s="278"/>
      <c r="Y472" s="278"/>
      <c r="Z472" s="278"/>
      <c r="AA472" s="278"/>
      <c r="AB472"/>
      <c r="AC472"/>
    </row>
    <row r="473" spans="2:29" ht="18.5" hidden="1" x14ac:dyDescent="0.45">
      <c r="B473"/>
      <c r="C473"/>
      <c r="D473"/>
      <c r="E473"/>
      <c r="F473"/>
      <c r="G473"/>
      <c r="H473"/>
      <c r="I473"/>
      <c r="J473"/>
      <c r="K473"/>
      <c r="L473"/>
      <c r="M473"/>
      <c r="N473" s="277"/>
      <c r="O473" s="278"/>
      <c r="P473" s="278"/>
      <c r="Q473" s="278"/>
      <c r="R473" s="278"/>
      <c r="S473" s="278"/>
      <c r="T473" s="278"/>
      <c r="U473" s="278"/>
      <c r="V473" s="278"/>
      <c r="W473" s="278"/>
      <c r="X473" s="278"/>
      <c r="Y473" s="278"/>
      <c r="Z473" s="278"/>
      <c r="AA473" s="278"/>
      <c r="AB473"/>
      <c r="AC473"/>
    </row>
    <row r="474" spans="2:29" ht="18.5" hidden="1" x14ac:dyDescent="0.45">
      <c r="B474"/>
      <c r="C474"/>
      <c r="D474"/>
      <c r="E474"/>
      <c r="F474"/>
      <c r="G474"/>
      <c r="H474"/>
      <c r="I474"/>
      <c r="J474"/>
      <c r="K474"/>
      <c r="L474"/>
      <c r="M474"/>
      <c r="N474" s="277"/>
      <c r="O474" s="278"/>
      <c r="P474" s="278"/>
      <c r="Q474" s="278"/>
      <c r="R474" s="278"/>
      <c r="S474" s="278"/>
      <c r="T474" s="278"/>
      <c r="U474" s="278"/>
      <c r="V474" s="278"/>
      <c r="W474" s="278"/>
      <c r="X474" s="278"/>
      <c r="Y474" s="278"/>
      <c r="Z474" s="278"/>
      <c r="AA474" s="278"/>
      <c r="AB474"/>
      <c r="AC474"/>
    </row>
    <row r="475" spans="2:29" ht="18.5" hidden="1" x14ac:dyDescent="0.45">
      <c r="B475"/>
      <c r="C475"/>
      <c r="D475"/>
      <c r="E475"/>
      <c r="F475"/>
      <c r="G475"/>
      <c r="H475"/>
      <c r="I475"/>
      <c r="J475"/>
      <c r="K475"/>
      <c r="L475"/>
      <c r="M475"/>
      <c r="N475" s="277"/>
      <c r="O475" s="278"/>
      <c r="P475" s="278"/>
      <c r="Q475" s="278"/>
      <c r="R475" s="278"/>
      <c r="S475" s="278"/>
      <c r="T475" s="278"/>
      <c r="U475" s="278"/>
      <c r="V475" s="278"/>
      <c r="W475" s="278"/>
      <c r="X475" s="278"/>
      <c r="Y475" s="278"/>
      <c r="Z475" s="278"/>
      <c r="AA475" s="278"/>
      <c r="AB475"/>
      <c r="AC475"/>
    </row>
    <row r="476" spans="2:29" ht="18.5" hidden="1" x14ac:dyDescent="0.45">
      <c r="B476"/>
      <c r="C476"/>
      <c r="D476"/>
      <c r="E476"/>
      <c r="F476"/>
      <c r="G476"/>
      <c r="H476"/>
      <c r="I476"/>
      <c r="J476"/>
      <c r="K476"/>
      <c r="L476"/>
      <c r="M476"/>
      <c r="N476" s="277"/>
      <c r="O476" s="278"/>
      <c r="P476" s="278"/>
      <c r="Q476" s="278"/>
      <c r="R476" s="278"/>
      <c r="S476" s="278"/>
      <c r="T476" s="278"/>
      <c r="U476" s="278"/>
      <c r="V476" s="278"/>
      <c r="W476" s="278"/>
      <c r="X476" s="278"/>
      <c r="Y476" s="278"/>
      <c r="Z476" s="278"/>
      <c r="AA476" s="278"/>
      <c r="AB476"/>
      <c r="AC476"/>
    </row>
    <row r="477" spans="2:29" ht="18.5" hidden="1" x14ac:dyDescent="0.45">
      <c r="B477"/>
      <c r="C477"/>
      <c r="D477"/>
      <c r="E477"/>
      <c r="F477"/>
      <c r="G477"/>
      <c r="H477"/>
      <c r="I477"/>
      <c r="J477"/>
      <c r="K477"/>
      <c r="L477"/>
      <c r="M477"/>
      <c r="N477" s="277"/>
      <c r="O477" s="278"/>
      <c r="P477" s="278"/>
      <c r="Q477" s="278"/>
      <c r="R477" s="278"/>
      <c r="S477" s="278"/>
      <c r="T477" s="278"/>
      <c r="U477" s="278"/>
      <c r="V477" s="278"/>
      <c r="W477" s="278"/>
      <c r="X477" s="278"/>
      <c r="Y477" s="278"/>
      <c r="Z477" s="278"/>
      <c r="AA477" s="278"/>
      <c r="AB477"/>
      <c r="AC477"/>
    </row>
    <row r="478" spans="2:29" ht="18.5" hidden="1" x14ac:dyDescent="0.45">
      <c r="B478"/>
      <c r="C478"/>
      <c r="D478"/>
      <c r="E478"/>
      <c r="F478"/>
      <c r="G478"/>
      <c r="H478"/>
      <c r="I478"/>
      <c r="J478"/>
      <c r="K478"/>
      <c r="L478"/>
      <c r="M478"/>
      <c r="N478" s="277"/>
      <c r="O478" s="278"/>
      <c r="P478" s="278"/>
      <c r="Q478" s="278"/>
      <c r="R478" s="278"/>
      <c r="S478" s="278"/>
      <c r="T478" s="278"/>
      <c r="U478" s="278"/>
      <c r="V478" s="278"/>
      <c r="W478" s="278"/>
      <c r="X478" s="278"/>
      <c r="Y478" s="278"/>
      <c r="Z478" s="278"/>
      <c r="AA478" s="278"/>
      <c r="AB478"/>
      <c r="AC478"/>
    </row>
    <row r="479" spans="2:29" ht="18.5" hidden="1" x14ac:dyDescent="0.45">
      <c r="B479"/>
      <c r="C479"/>
      <c r="D479"/>
      <c r="E479"/>
      <c r="F479"/>
      <c r="G479"/>
      <c r="H479"/>
      <c r="I479"/>
      <c r="J479"/>
      <c r="K479"/>
      <c r="L479"/>
      <c r="M479"/>
      <c r="N479" s="277"/>
      <c r="O479" s="278"/>
      <c r="P479" s="278"/>
      <c r="Q479" s="278"/>
      <c r="R479" s="278"/>
      <c r="S479" s="278"/>
      <c r="T479" s="278"/>
      <c r="U479" s="278"/>
      <c r="V479" s="278"/>
      <c r="W479" s="278"/>
      <c r="X479" s="278"/>
      <c r="Y479" s="278"/>
      <c r="Z479" s="278"/>
      <c r="AA479" s="278"/>
      <c r="AB479"/>
      <c r="AC479"/>
    </row>
    <row r="480" spans="2:29" ht="18.5" hidden="1" x14ac:dyDescent="0.45">
      <c r="B480"/>
      <c r="C480"/>
      <c r="D480"/>
      <c r="E480"/>
      <c r="F480"/>
      <c r="G480"/>
      <c r="H480"/>
      <c r="I480"/>
      <c r="J480"/>
      <c r="K480"/>
      <c r="L480"/>
      <c r="M480"/>
      <c r="N480" s="277"/>
      <c r="O480" s="278"/>
      <c r="P480" s="278"/>
      <c r="Q480" s="278"/>
      <c r="R480" s="278"/>
      <c r="S480" s="278"/>
      <c r="T480" s="278"/>
      <c r="U480" s="278"/>
      <c r="V480" s="278"/>
      <c r="W480" s="278"/>
      <c r="X480" s="278"/>
      <c r="Y480" s="278"/>
      <c r="Z480" s="278"/>
      <c r="AA480" s="278"/>
      <c r="AB480"/>
      <c r="AC480"/>
    </row>
    <row r="481" spans="2:29" ht="18.5" hidden="1" x14ac:dyDescent="0.45">
      <c r="B481"/>
      <c r="C481"/>
      <c r="D481"/>
      <c r="E481"/>
      <c r="F481"/>
      <c r="G481"/>
      <c r="H481"/>
      <c r="I481"/>
      <c r="J481"/>
      <c r="K481"/>
      <c r="L481"/>
      <c r="M481"/>
      <c r="N481" s="277"/>
      <c r="O481" s="278"/>
      <c r="P481" s="278"/>
      <c r="Q481" s="278"/>
      <c r="R481" s="278"/>
      <c r="S481" s="278"/>
      <c r="T481" s="278"/>
      <c r="U481" s="278"/>
      <c r="V481" s="278"/>
      <c r="W481" s="278"/>
      <c r="X481" s="278"/>
      <c r="Y481" s="278"/>
      <c r="Z481" s="278"/>
      <c r="AA481" s="278"/>
      <c r="AB481"/>
      <c r="AC481"/>
    </row>
    <row r="482" spans="2:29" ht="18.5" hidden="1" x14ac:dyDescent="0.45">
      <c r="B482"/>
      <c r="C482"/>
      <c r="D482"/>
      <c r="E482"/>
      <c r="F482"/>
      <c r="G482"/>
      <c r="H482"/>
      <c r="I482"/>
      <c r="J482"/>
      <c r="K482"/>
      <c r="L482"/>
      <c r="M482"/>
      <c r="N482" s="277"/>
      <c r="O482" s="278"/>
      <c r="P482" s="278"/>
      <c r="Q482" s="278"/>
      <c r="R482" s="278"/>
      <c r="S482" s="278"/>
      <c r="T482" s="278"/>
      <c r="U482" s="278"/>
      <c r="V482" s="278"/>
      <c r="W482" s="278"/>
      <c r="X482" s="278"/>
      <c r="Y482" s="278"/>
      <c r="Z482" s="278"/>
      <c r="AA482" s="278"/>
      <c r="AB482"/>
      <c r="AC482"/>
    </row>
    <row r="483" spans="2:29" ht="18.5" hidden="1" x14ac:dyDescent="0.45">
      <c r="B483"/>
      <c r="C483"/>
      <c r="D483"/>
      <c r="E483"/>
      <c r="F483"/>
      <c r="G483"/>
      <c r="H483"/>
      <c r="I483"/>
      <c r="J483"/>
      <c r="K483"/>
      <c r="L483"/>
      <c r="M483"/>
      <c r="N483" s="277"/>
      <c r="O483" s="278"/>
      <c r="P483" s="278"/>
      <c r="Q483" s="278"/>
      <c r="R483" s="278"/>
      <c r="S483" s="278"/>
      <c r="T483" s="278"/>
      <c r="U483" s="278"/>
      <c r="V483" s="278"/>
      <c r="W483" s="278"/>
      <c r="X483" s="278"/>
      <c r="Y483" s="278"/>
      <c r="Z483" s="278"/>
      <c r="AA483" s="278"/>
      <c r="AB483"/>
      <c r="AC483"/>
    </row>
    <row r="484" spans="2:29" ht="18.5" hidden="1" x14ac:dyDescent="0.45">
      <c r="B484"/>
      <c r="C484"/>
      <c r="D484"/>
      <c r="E484"/>
      <c r="F484"/>
      <c r="G484"/>
      <c r="H484"/>
      <c r="I484"/>
      <c r="J484"/>
      <c r="K484"/>
      <c r="L484"/>
      <c r="M484"/>
      <c r="N484" s="277"/>
      <c r="O484" s="278"/>
      <c r="P484" s="278"/>
      <c r="Q484" s="278"/>
      <c r="R484" s="278"/>
      <c r="S484" s="278"/>
      <c r="T484" s="278"/>
      <c r="U484" s="278"/>
      <c r="V484" s="278"/>
      <c r="W484" s="278"/>
      <c r="X484" s="278"/>
      <c r="Y484" s="278"/>
      <c r="Z484" s="278"/>
      <c r="AA484" s="278"/>
      <c r="AB484"/>
      <c r="AC484"/>
    </row>
    <row r="485" spans="2:29" ht="18.5" hidden="1" x14ac:dyDescent="0.45">
      <c r="B485"/>
      <c r="C485"/>
      <c r="D485"/>
      <c r="E485"/>
      <c r="F485"/>
      <c r="G485"/>
      <c r="H485"/>
      <c r="I485"/>
      <c r="J485"/>
      <c r="K485"/>
      <c r="L485"/>
      <c r="M485"/>
      <c r="N485" s="277"/>
      <c r="O485" s="278"/>
      <c r="P485" s="278"/>
      <c r="Q485" s="278"/>
      <c r="R485" s="278"/>
      <c r="S485" s="278"/>
      <c r="T485" s="278"/>
      <c r="U485" s="278"/>
      <c r="V485" s="278"/>
      <c r="W485" s="278"/>
      <c r="X485" s="278"/>
      <c r="Y485" s="278"/>
      <c r="Z485" s="278"/>
      <c r="AA485" s="278"/>
      <c r="AB485"/>
      <c r="AC485"/>
    </row>
    <row r="486" spans="2:29" ht="18.5" hidden="1" x14ac:dyDescent="0.45">
      <c r="B486"/>
      <c r="C486"/>
      <c r="D486"/>
      <c r="E486"/>
      <c r="F486"/>
      <c r="G486"/>
      <c r="H486"/>
      <c r="I486"/>
      <c r="J486"/>
      <c r="K486"/>
      <c r="L486"/>
      <c r="M486"/>
      <c r="N486" s="277"/>
      <c r="O486" s="278"/>
      <c r="P486" s="278"/>
      <c r="Q486" s="278"/>
      <c r="R486" s="278"/>
      <c r="S486" s="278"/>
      <c r="T486" s="278"/>
      <c r="U486" s="278"/>
      <c r="V486" s="278"/>
      <c r="W486" s="278"/>
      <c r="X486" s="278"/>
      <c r="Y486" s="278"/>
      <c r="Z486" s="278"/>
      <c r="AA486" s="278"/>
      <c r="AB486"/>
      <c r="AC486"/>
    </row>
    <row r="487" spans="2:29" ht="18.5" hidden="1" x14ac:dyDescent="0.45">
      <c r="B487"/>
      <c r="C487"/>
      <c r="D487"/>
      <c r="E487"/>
      <c r="F487"/>
      <c r="G487"/>
      <c r="H487"/>
      <c r="I487"/>
      <c r="J487"/>
      <c r="K487"/>
      <c r="L487"/>
      <c r="M487"/>
      <c r="N487" s="277"/>
      <c r="O487" s="278"/>
      <c r="P487" s="278"/>
      <c r="Q487" s="278"/>
      <c r="R487" s="278"/>
      <c r="S487" s="278"/>
      <c r="T487" s="278"/>
      <c r="U487" s="278"/>
      <c r="V487" s="278"/>
      <c r="W487" s="278"/>
      <c r="X487" s="278"/>
      <c r="Y487" s="278"/>
      <c r="Z487" s="278"/>
      <c r="AA487" s="278"/>
      <c r="AB487"/>
      <c r="AC487"/>
    </row>
    <row r="488" spans="2:29" ht="18.5" hidden="1" x14ac:dyDescent="0.45">
      <c r="B488"/>
      <c r="C488"/>
      <c r="D488"/>
      <c r="E488"/>
      <c r="F488"/>
      <c r="G488"/>
      <c r="H488"/>
      <c r="I488"/>
      <c r="J488"/>
      <c r="K488"/>
      <c r="L488"/>
      <c r="M488"/>
      <c r="N488" s="277"/>
      <c r="O488" s="278"/>
      <c r="P488" s="278"/>
      <c r="Q488" s="278"/>
      <c r="R488" s="278"/>
      <c r="S488" s="278"/>
      <c r="T488" s="278"/>
      <c r="U488" s="278"/>
      <c r="V488" s="278"/>
      <c r="W488" s="278"/>
      <c r="X488" s="278"/>
      <c r="Y488" s="278"/>
      <c r="Z488" s="278"/>
      <c r="AA488" s="278"/>
      <c r="AB488"/>
      <c r="AC488"/>
    </row>
    <row r="489" spans="2:29" ht="18.5" hidden="1" x14ac:dyDescent="0.45">
      <c r="B489"/>
      <c r="C489"/>
      <c r="D489"/>
      <c r="E489"/>
      <c r="F489"/>
      <c r="G489"/>
      <c r="H489"/>
      <c r="I489"/>
      <c r="J489"/>
      <c r="K489"/>
      <c r="L489"/>
      <c r="M489"/>
      <c r="N489" s="277"/>
      <c r="O489" s="278"/>
      <c r="P489" s="278"/>
      <c r="Q489" s="278"/>
      <c r="R489" s="278"/>
      <c r="S489" s="278"/>
      <c r="T489" s="278"/>
      <c r="U489" s="278"/>
      <c r="V489" s="278"/>
      <c r="W489" s="278"/>
      <c r="X489" s="278"/>
      <c r="Y489" s="278"/>
      <c r="Z489" s="278"/>
      <c r="AA489" s="278"/>
      <c r="AB489"/>
      <c r="AC489"/>
    </row>
    <row r="490" spans="2:29" ht="18.5" hidden="1" x14ac:dyDescent="0.45">
      <c r="B490"/>
      <c r="C490"/>
      <c r="D490"/>
      <c r="E490"/>
      <c r="F490"/>
      <c r="G490"/>
      <c r="H490"/>
      <c r="I490"/>
      <c r="J490"/>
      <c r="K490"/>
      <c r="L490"/>
      <c r="M490"/>
      <c r="N490" s="277"/>
      <c r="O490" s="278"/>
      <c r="P490" s="278"/>
      <c r="Q490" s="278"/>
      <c r="R490" s="278"/>
      <c r="S490" s="278"/>
      <c r="T490" s="278"/>
      <c r="U490" s="278"/>
      <c r="V490" s="278"/>
      <c r="W490" s="278"/>
      <c r="X490" s="278"/>
      <c r="Y490" s="278"/>
      <c r="Z490" s="278"/>
      <c r="AA490" s="278"/>
      <c r="AB490"/>
      <c r="AC490"/>
    </row>
    <row r="491" spans="2:29" ht="18.5" hidden="1" x14ac:dyDescent="0.45">
      <c r="B491"/>
      <c r="C491"/>
      <c r="D491"/>
      <c r="E491"/>
      <c r="F491"/>
      <c r="G491"/>
      <c r="H491"/>
      <c r="I491"/>
      <c r="J491"/>
      <c r="K491"/>
      <c r="L491"/>
      <c r="M491"/>
      <c r="N491" s="277"/>
      <c r="O491" s="278"/>
      <c r="P491" s="278"/>
      <c r="Q491" s="278"/>
      <c r="R491" s="278"/>
      <c r="S491" s="278"/>
      <c r="T491" s="278"/>
      <c r="U491" s="278"/>
      <c r="V491" s="278"/>
      <c r="W491" s="278"/>
      <c r="X491" s="278"/>
      <c r="Y491" s="278"/>
      <c r="Z491" s="278"/>
      <c r="AA491" s="278"/>
      <c r="AB491"/>
      <c r="AC491"/>
    </row>
    <row r="492" spans="2:29" ht="18.5" hidden="1" x14ac:dyDescent="0.45">
      <c r="B492"/>
      <c r="C492"/>
      <c r="D492"/>
      <c r="E492"/>
      <c r="F492"/>
      <c r="G492"/>
      <c r="H492"/>
      <c r="I492"/>
      <c r="J492"/>
      <c r="K492"/>
      <c r="L492"/>
      <c r="M492"/>
      <c r="N492" s="277"/>
      <c r="O492" s="278"/>
      <c r="P492" s="278"/>
      <c r="Q492" s="278"/>
      <c r="R492" s="278"/>
      <c r="S492" s="278"/>
      <c r="T492" s="278"/>
      <c r="U492" s="278"/>
      <c r="V492" s="278"/>
      <c r="W492" s="278"/>
      <c r="X492" s="278"/>
      <c r="Y492" s="278"/>
      <c r="Z492" s="278"/>
      <c r="AA492" s="278"/>
      <c r="AB492"/>
      <c r="AC492"/>
    </row>
    <row r="493" spans="2:29" ht="18.5" hidden="1" x14ac:dyDescent="0.45">
      <c r="B493"/>
      <c r="C493"/>
      <c r="D493"/>
      <c r="E493"/>
      <c r="F493"/>
      <c r="G493"/>
      <c r="H493"/>
      <c r="I493"/>
      <c r="J493"/>
      <c r="K493"/>
      <c r="L493"/>
      <c r="M493"/>
      <c r="N493" s="277"/>
      <c r="O493" s="278"/>
      <c r="P493" s="278"/>
      <c r="Q493" s="278"/>
      <c r="R493" s="278"/>
      <c r="S493" s="278"/>
      <c r="T493" s="278"/>
      <c r="U493" s="278"/>
      <c r="V493" s="278"/>
      <c r="W493" s="278"/>
      <c r="X493" s="278"/>
      <c r="Y493" s="278"/>
      <c r="Z493" s="278"/>
      <c r="AA493" s="278"/>
      <c r="AB493"/>
      <c r="AC493"/>
    </row>
    <row r="494" spans="2:29" ht="18.5" hidden="1" x14ac:dyDescent="0.45">
      <c r="B494"/>
      <c r="C494"/>
      <c r="D494"/>
      <c r="E494"/>
      <c r="F494"/>
      <c r="G494"/>
      <c r="H494"/>
      <c r="I494"/>
      <c r="J494"/>
      <c r="K494"/>
      <c r="L494"/>
      <c r="M494"/>
      <c r="N494" s="277"/>
      <c r="O494" s="278"/>
      <c r="P494" s="278"/>
      <c r="Q494" s="278"/>
      <c r="R494" s="278"/>
      <c r="S494" s="278"/>
      <c r="T494" s="278"/>
      <c r="U494" s="278"/>
      <c r="V494" s="278"/>
      <c r="W494" s="278"/>
      <c r="X494" s="278"/>
      <c r="Y494" s="278"/>
      <c r="Z494" s="278"/>
      <c r="AA494" s="278"/>
      <c r="AB494"/>
      <c r="AC494"/>
    </row>
    <row r="495" spans="2:29" ht="18.5" hidden="1" x14ac:dyDescent="0.45">
      <c r="B495"/>
      <c r="C495"/>
      <c r="D495"/>
      <c r="E495"/>
      <c r="F495"/>
      <c r="G495"/>
      <c r="H495"/>
      <c r="I495"/>
      <c r="J495"/>
      <c r="K495"/>
      <c r="L495"/>
      <c r="M495"/>
      <c r="N495" s="277"/>
      <c r="O495" s="278"/>
      <c r="P495" s="278"/>
      <c r="Q495" s="278"/>
      <c r="R495" s="278"/>
      <c r="S495" s="278"/>
      <c r="T495" s="278"/>
      <c r="U495" s="278"/>
      <c r="V495" s="278"/>
      <c r="W495" s="278"/>
      <c r="X495" s="278"/>
      <c r="Y495" s="278"/>
      <c r="Z495" s="278"/>
      <c r="AA495" s="278"/>
      <c r="AB495"/>
      <c r="AC495"/>
    </row>
    <row r="496" spans="2:29" ht="18.5" hidden="1" x14ac:dyDescent="0.45">
      <c r="B496"/>
      <c r="C496"/>
      <c r="D496"/>
      <c r="E496"/>
      <c r="F496"/>
      <c r="G496"/>
      <c r="H496"/>
      <c r="I496"/>
      <c r="J496"/>
      <c r="K496"/>
      <c r="L496"/>
      <c r="M496"/>
      <c r="N496" s="277"/>
      <c r="O496" s="278"/>
      <c r="P496" s="278"/>
      <c r="Q496" s="278"/>
      <c r="R496" s="278"/>
      <c r="S496" s="278"/>
      <c r="T496" s="278"/>
      <c r="U496" s="278"/>
      <c r="V496" s="278"/>
      <c r="W496" s="278"/>
      <c r="X496" s="278"/>
      <c r="Y496" s="278"/>
      <c r="Z496" s="278"/>
      <c r="AA496" s="278"/>
      <c r="AB496"/>
      <c r="AC496"/>
    </row>
    <row r="497" spans="2:29" ht="18.5" hidden="1" x14ac:dyDescent="0.45">
      <c r="B497"/>
      <c r="C497"/>
      <c r="D497"/>
      <c r="E497"/>
      <c r="F497"/>
      <c r="G497"/>
      <c r="H497"/>
      <c r="I497"/>
      <c r="J497"/>
      <c r="K497"/>
      <c r="L497"/>
      <c r="M497"/>
      <c r="N497" s="277"/>
      <c r="O497" s="278"/>
      <c r="P497" s="278"/>
      <c r="Q497" s="278"/>
      <c r="R497" s="278"/>
      <c r="S497" s="278"/>
      <c r="T497" s="278"/>
      <c r="U497" s="278"/>
      <c r="V497" s="278"/>
      <c r="W497" s="278"/>
      <c r="X497" s="278"/>
      <c r="Y497" s="278"/>
      <c r="Z497" s="278"/>
      <c r="AA497" s="278"/>
      <c r="AB497"/>
      <c r="AC497"/>
    </row>
    <row r="498" spans="2:29" ht="18.5" hidden="1" x14ac:dyDescent="0.45">
      <c r="B498"/>
      <c r="C498"/>
      <c r="D498"/>
      <c r="E498"/>
      <c r="F498"/>
      <c r="G498"/>
      <c r="H498"/>
      <c r="I498"/>
      <c r="J498"/>
      <c r="K498"/>
      <c r="L498"/>
      <c r="M498"/>
      <c r="N498" s="277"/>
      <c r="O498" s="278"/>
      <c r="P498" s="278"/>
      <c r="Q498" s="278"/>
      <c r="R498" s="278"/>
      <c r="S498" s="278"/>
      <c r="T498" s="278"/>
      <c r="U498" s="278"/>
      <c r="V498" s="278"/>
      <c r="W498" s="278"/>
      <c r="X498" s="278"/>
      <c r="Y498" s="278"/>
      <c r="Z498" s="278"/>
      <c r="AA498" s="278"/>
      <c r="AB498"/>
      <c r="AC498"/>
    </row>
    <row r="499" spans="2:29" ht="18.5" hidden="1" x14ac:dyDescent="0.45">
      <c r="B499"/>
      <c r="C499"/>
      <c r="D499"/>
      <c r="E499"/>
      <c r="F499"/>
      <c r="G499"/>
      <c r="H499"/>
      <c r="I499"/>
      <c r="J499"/>
      <c r="K499"/>
      <c r="L499"/>
      <c r="M499"/>
      <c r="N499" s="277"/>
      <c r="O499" s="278"/>
      <c r="P499" s="278"/>
      <c r="Q499" s="278"/>
      <c r="R499" s="278"/>
      <c r="S499" s="278"/>
      <c r="T499" s="278"/>
      <c r="U499" s="278"/>
      <c r="V499" s="278"/>
      <c r="W499" s="278"/>
      <c r="X499" s="278"/>
      <c r="Y499" s="278"/>
      <c r="Z499" s="278"/>
      <c r="AA499" s="278"/>
      <c r="AB499"/>
      <c r="AC499"/>
    </row>
    <row r="500" spans="2:29" ht="18.5" hidden="1" x14ac:dyDescent="0.45">
      <c r="B500"/>
      <c r="C500"/>
      <c r="D500"/>
      <c r="E500"/>
      <c r="F500"/>
      <c r="G500"/>
      <c r="H500"/>
      <c r="I500"/>
      <c r="J500"/>
      <c r="K500"/>
      <c r="L500"/>
      <c r="M500"/>
      <c r="N500" s="277"/>
      <c r="O500" s="278"/>
      <c r="P500" s="278"/>
      <c r="Q500" s="278"/>
      <c r="R500" s="278"/>
      <c r="S500" s="278"/>
      <c r="T500" s="278"/>
      <c r="U500" s="278"/>
      <c r="V500" s="278"/>
      <c r="W500" s="278"/>
      <c r="X500" s="278"/>
      <c r="Y500" s="278"/>
      <c r="Z500" s="278"/>
      <c r="AA500" s="278"/>
      <c r="AB500"/>
      <c r="AC500"/>
    </row>
    <row r="501" spans="2:29" ht="18.5" hidden="1" x14ac:dyDescent="0.45">
      <c r="B501"/>
      <c r="C501"/>
      <c r="D501"/>
      <c r="E501"/>
      <c r="F501"/>
      <c r="G501"/>
      <c r="H501"/>
      <c r="I501"/>
      <c r="J501"/>
      <c r="K501"/>
      <c r="L501"/>
      <c r="M501"/>
      <c r="N501" s="277"/>
      <c r="O501" s="278"/>
      <c r="P501" s="278"/>
      <c r="Q501" s="278"/>
      <c r="R501" s="278"/>
      <c r="S501" s="278"/>
      <c r="T501" s="278"/>
      <c r="U501" s="278"/>
      <c r="V501" s="278"/>
      <c r="W501" s="278"/>
      <c r="X501" s="278"/>
      <c r="Y501" s="278"/>
      <c r="Z501" s="278"/>
      <c r="AA501" s="278"/>
      <c r="AB501"/>
      <c r="AC501"/>
    </row>
    <row r="502" spans="2:29" ht="18.5" hidden="1" x14ac:dyDescent="0.45">
      <c r="B502"/>
      <c r="C502"/>
      <c r="D502"/>
      <c r="E502"/>
      <c r="F502"/>
      <c r="G502"/>
      <c r="H502"/>
      <c r="I502"/>
      <c r="J502"/>
      <c r="K502"/>
      <c r="L502"/>
      <c r="M502"/>
      <c r="N502" s="277"/>
      <c r="O502" s="278"/>
      <c r="P502" s="278"/>
      <c r="Q502" s="278"/>
      <c r="R502" s="278"/>
      <c r="S502" s="278"/>
      <c r="T502" s="278"/>
      <c r="U502" s="278"/>
      <c r="V502" s="278"/>
      <c r="W502" s="278"/>
      <c r="X502" s="278"/>
      <c r="Y502" s="278"/>
      <c r="Z502" s="278"/>
      <c r="AA502" s="278"/>
      <c r="AB502"/>
      <c r="AC502"/>
    </row>
    <row r="503" spans="2:29" ht="18.5" hidden="1" x14ac:dyDescent="0.45">
      <c r="B503"/>
      <c r="C503"/>
      <c r="D503"/>
      <c r="E503"/>
      <c r="F503"/>
      <c r="G503"/>
      <c r="H503"/>
      <c r="I503"/>
      <c r="J503"/>
      <c r="K503"/>
      <c r="L503"/>
      <c r="M503"/>
      <c r="N503" s="277"/>
      <c r="O503" s="278"/>
      <c r="P503" s="278"/>
      <c r="Q503" s="278"/>
      <c r="R503" s="278"/>
      <c r="S503" s="278"/>
      <c r="T503" s="278"/>
      <c r="U503" s="278"/>
      <c r="V503" s="278"/>
      <c r="W503" s="278"/>
      <c r="X503" s="278"/>
      <c r="Y503" s="278"/>
      <c r="Z503" s="278"/>
      <c r="AA503" s="278"/>
      <c r="AB503"/>
      <c r="AC503"/>
    </row>
    <row r="504" spans="2:29" ht="18.5" hidden="1" x14ac:dyDescent="0.45">
      <c r="B504"/>
      <c r="C504"/>
      <c r="D504"/>
      <c r="E504"/>
      <c r="F504"/>
      <c r="G504"/>
      <c r="H504"/>
      <c r="I504"/>
      <c r="J504"/>
      <c r="K504"/>
      <c r="L504"/>
      <c r="M504"/>
      <c r="N504" s="277"/>
      <c r="O504" s="278"/>
      <c r="P504" s="278"/>
      <c r="Q504" s="278"/>
      <c r="R504" s="278"/>
      <c r="S504" s="278"/>
      <c r="T504" s="278"/>
      <c r="U504" s="278"/>
      <c r="V504" s="278"/>
      <c r="W504" s="278"/>
      <c r="X504" s="278"/>
      <c r="Y504" s="278"/>
      <c r="Z504" s="278"/>
      <c r="AA504" s="278"/>
      <c r="AB504"/>
      <c r="AC504"/>
    </row>
    <row r="505" spans="2:29" ht="18.5" hidden="1" x14ac:dyDescent="0.45">
      <c r="B505"/>
      <c r="C505"/>
      <c r="D505"/>
      <c r="E505"/>
      <c r="F505"/>
      <c r="G505"/>
      <c r="H505"/>
      <c r="I505"/>
      <c r="J505"/>
      <c r="K505"/>
      <c r="L505"/>
      <c r="M505"/>
      <c r="N505" s="277"/>
      <c r="O505" s="278"/>
      <c r="P505" s="278"/>
      <c r="Q505" s="278"/>
      <c r="R505" s="278"/>
      <c r="S505" s="278"/>
      <c r="T505" s="278"/>
      <c r="U505" s="278"/>
      <c r="V505" s="278"/>
      <c r="W505" s="278"/>
      <c r="X505" s="278"/>
      <c r="Y505" s="278"/>
      <c r="Z505" s="278"/>
      <c r="AA505" s="278"/>
      <c r="AB505"/>
      <c r="AC505"/>
    </row>
    <row r="506" spans="2:29" ht="18.5" hidden="1" x14ac:dyDescent="0.45">
      <c r="B506"/>
      <c r="C506"/>
      <c r="D506"/>
      <c r="E506"/>
      <c r="F506"/>
      <c r="G506"/>
      <c r="H506"/>
      <c r="I506"/>
      <c r="J506"/>
      <c r="K506"/>
      <c r="L506"/>
      <c r="M506"/>
      <c r="N506" s="277"/>
      <c r="O506" s="278"/>
      <c r="P506" s="278"/>
      <c r="Q506" s="278"/>
      <c r="R506" s="278"/>
      <c r="S506" s="278"/>
      <c r="T506" s="278"/>
      <c r="U506" s="278"/>
      <c r="V506" s="278"/>
      <c r="W506" s="278"/>
      <c r="X506" s="278"/>
      <c r="Y506" s="278"/>
      <c r="Z506" s="278"/>
      <c r="AA506" s="278"/>
      <c r="AB506"/>
      <c r="AC506"/>
    </row>
    <row r="507" spans="2:29" ht="18.5" hidden="1" x14ac:dyDescent="0.45">
      <c r="B507"/>
      <c r="C507"/>
      <c r="D507"/>
      <c r="E507"/>
      <c r="F507"/>
      <c r="G507"/>
      <c r="H507"/>
      <c r="I507"/>
      <c r="J507"/>
      <c r="K507"/>
      <c r="L507"/>
      <c r="M507"/>
      <c r="N507" s="277"/>
      <c r="O507" s="278"/>
      <c r="P507" s="278"/>
      <c r="Q507" s="278"/>
      <c r="R507" s="278"/>
      <c r="S507" s="278"/>
      <c r="T507" s="278"/>
      <c r="U507" s="278"/>
      <c r="V507" s="278"/>
      <c r="W507" s="278"/>
      <c r="X507" s="278"/>
      <c r="Y507" s="278"/>
      <c r="Z507" s="278"/>
      <c r="AA507" s="278"/>
      <c r="AB507"/>
      <c r="AC507"/>
    </row>
    <row r="508" spans="2:29" ht="18.5" hidden="1" x14ac:dyDescent="0.45">
      <c r="B508"/>
      <c r="C508"/>
      <c r="D508"/>
      <c r="E508"/>
      <c r="F508"/>
      <c r="G508"/>
      <c r="H508"/>
      <c r="I508"/>
      <c r="J508"/>
      <c r="K508"/>
      <c r="L508"/>
      <c r="M508"/>
      <c r="N508" s="277"/>
      <c r="O508" s="278"/>
      <c r="P508" s="278"/>
      <c r="Q508" s="278"/>
      <c r="R508" s="278"/>
      <c r="S508" s="278"/>
      <c r="T508" s="278"/>
      <c r="U508" s="278"/>
      <c r="V508" s="278"/>
      <c r="W508" s="278"/>
      <c r="X508" s="278"/>
      <c r="Y508" s="278"/>
      <c r="Z508" s="278"/>
      <c r="AA508" s="278"/>
      <c r="AB508"/>
      <c r="AC508"/>
    </row>
    <row r="509" spans="2:29" ht="18.5" hidden="1" x14ac:dyDescent="0.45">
      <c r="B509"/>
      <c r="C509"/>
      <c r="D509"/>
      <c r="E509"/>
      <c r="F509"/>
      <c r="G509"/>
      <c r="H509"/>
      <c r="I509"/>
      <c r="J509"/>
      <c r="K509"/>
      <c r="L509"/>
      <c r="M509"/>
      <c r="N509" s="277"/>
      <c r="O509" s="278"/>
      <c r="P509" s="278"/>
      <c r="Q509" s="278"/>
      <c r="R509" s="278"/>
      <c r="S509" s="278"/>
      <c r="T509" s="278"/>
      <c r="U509" s="278"/>
      <c r="V509" s="278"/>
      <c r="W509" s="278"/>
      <c r="X509" s="278"/>
      <c r="Y509" s="278"/>
      <c r="Z509" s="278"/>
      <c r="AA509" s="278"/>
      <c r="AB509"/>
      <c r="AC509"/>
    </row>
    <row r="510" spans="2:29" ht="18.5" hidden="1" x14ac:dyDescent="0.45">
      <c r="B510"/>
      <c r="C510"/>
      <c r="D510"/>
      <c r="E510"/>
      <c r="F510"/>
      <c r="G510"/>
      <c r="H510"/>
      <c r="I510"/>
      <c r="J510"/>
      <c r="K510"/>
      <c r="L510"/>
      <c r="M510"/>
      <c r="N510" s="277"/>
      <c r="O510" s="278"/>
      <c r="P510" s="278"/>
      <c r="Q510" s="278"/>
      <c r="R510" s="278"/>
      <c r="S510" s="278"/>
      <c r="T510" s="278"/>
      <c r="U510" s="278"/>
      <c r="V510" s="278"/>
      <c r="W510" s="278"/>
      <c r="X510" s="278"/>
      <c r="Y510" s="278"/>
      <c r="Z510" s="278"/>
      <c r="AA510" s="278"/>
      <c r="AB510"/>
      <c r="AC510"/>
    </row>
    <row r="511" spans="2:29" ht="18.5" hidden="1" x14ac:dyDescent="0.45">
      <c r="B511"/>
      <c r="C511"/>
      <c r="D511"/>
      <c r="E511"/>
      <c r="F511"/>
      <c r="G511"/>
      <c r="H511"/>
      <c r="I511"/>
      <c r="J511"/>
      <c r="K511"/>
      <c r="L511"/>
      <c r="M511"/>
      <c r="N511" s="277"/>
      <c r="O511" s="278"/>
      <c r="P511" s="278"/>
      <c r="Q511" s="278"/>
      <c r="R511" s="278"/>
      <c r="S511" s="278"/>
      <c r="T511" s="278"/>
      <c r="U511" s="278"/>
      <c r="V511" s="278"/>
      <c r="W511" s="278"/>
      <c r="X511" s="278"/>
      <c r="Y511" s="278"/>
      <c r="Z511" s="278"/>
      <c r="AA511" s="278"/>
      <c r="AB511"/>
      <c r="AC511"/>
    </row>
    <row r="512" spans="2:29" ht="18.5" hidden="1" x14ac:dyDescent="0.45">
      <c r="B512"/>
      <c r="C512"/>
      <c r="D512"/>
      <c r="E512"/>
      <c r="F512"/>
      <c r="G512"/>
      <c r="H512"/>
      <c r="I512"/>
      <c r="J512"/>
      <c r="K512"/>
      <c r="L512"/>
      <c r="M512"/>
      <c r="N512" s="277"/>
      <c r="O512" s="278"/>
      <c r="P512" s="278"/>
      <c r="Q512" s="278"/>
      <c r="R512" s="278"/>
      <c r="S512" s="278"/>
      <c r="T512" s="278"/>
      <c r="U512" s="278"/>
      <c r="V512" s="278"/>
      <c r="W512" s="278"/>
      <c r="X512" s="278"/>
      <c r="Y512" s="278"/>
      <c r="Z512" s="278"/>
      <c r="AA512" s="278"/>
      <c r="AB512"/>
      <c r="AC512"/>
    </row>
    <row r="513" spans="2:29" ht="18.5" hidden="1" x14ac:dyDescent="0.45">
      <c r="B513"/>
      <c r="C513"/>
      <c r="D513"/>
      <c r="E513"/>
      <c r="F513"/>
      <c r="G513"/>
      <c r="H513"/>
      <c r="I513"/>
      <c r="J513"/>
      <c r="K513"/>
      <c r="L513"/>
      <c r="M513"/>
      <c r="N513" s="277"/>
      <c r="O513" s="278"/>
      <c r="P513" s="278"/>
      <c r="Q513" s="278"/>
      <c r="R513" s="278"/>
      <c r="S513" s="278"/>
      <c r="T513" s="278"/>
      <c r="U513" s="278"/>
      <c r="V513" s="278"/>
      <c r="W513" s="278"/>
      <c r="X513" s="278"/>
      <c r="Y513" s="278"/>
      <c r="Z513" s="278"/>
      <c r="AA513" s="278"/>
      <c r="AB513"/>
      <c r="AC513"/>
    </row>
    <row r="514" spans="2:29" ht="18.5" hidden="1" x14ac:dyDescent="0.45">
      <c r="B514"/>
      <c r="C514"/>
      <c r="D514"/>
      <c r="E514"/>
      <c r="F514"/>
      <c r="G514"/>
      <c r="H514"/>
      <c r="I514"/>
      <c r="J514"/>
      <c r="K514"/>
      <c r="L514"/>
      <c r="M514"/>
      <c r="N514" s="277"/>
      <c r="O514" s="278"/>
      <c r="P514" s="278"/>
      <c r="Q514" s="278"/>
      <c r="R514" s="278"/>
      <c r="S514" s="278"/>
      <c r="T514" s="278"/>
      <c r="U514" s="278"/>
      <c r="V514" s="278"/>
      <c r="W514" s="278"/>
      <c r="X514" s="278"/>
      <c r="Y514" s="278"/>
      <c r="Z514" s="278"/>
      <c r="AA514" s="278"/>
      <c r="AB514"/>
      <c r="AC514"/>
    </row>
    <row r="515" spans="2:29" ht="18.5" hidden="1" x14ac:dyDescent="0.45">
      <c r="B515"/>
      <c r="C515"/>
      <c r="D515"/>
      <c r="E515"/>
      <c r="F515"/>
      <c r="G515"/>
      <c r="H515"/>
      <c r="I515"/>
      <c r="J515"/>
      <c r="K515"/>
      <c r="L515"/>
      <c r="M515"/>
      <c r="N515" s="277"/>
      <c r="O515" s="278"/>
      <c r="P515" s="278"/>
      <c r="Q515" s="278"/>
      <c r="R515" s="278"/>
      <c r="S515" s="278"/>
      <c r="T515" s="278"/>
      <c r="U515" s="278"/>
      <c r="V515" s="278"/>
      <c r="W515" s="278"/>
      <c r="X515" s="278"/>
      <c r="Y515" s="278"/>
      <c r="Z515" s="278"/>
      <c r="AA515" s="278"/>
      <c r="AB515"/>
      <c r="AC515"/>
    </row>
    <row r="516" spans="2:29" ht="18.5" hidden="1" x14ac:dyDescent="0.45">
      <c r="B516"/>
      <c r="C516"/>
      <c r="D516"/>
      <c r="E516"/>
      <c r="F516"/>
      <c r="G516"/>
      <c r="H516"/>
      <c r="I516"/>
      <c r="J516"/>
      <c r="K516"/>
      <c r="L516"/>
      <c r="M516"/>
      <c r="N516" s="277"/>
      <c r="O516" s="278"/>
      <c r="P516" s="278"/>
      <c r="Q516" s="278"/>
      <c r="R516" s="278"/>
      <c r="S516" s="278"/>
      <c r="T516" s="278"/>
      <c r="U516" s="278"/>
      <c r="V516" s="278"/>
      <c r="W516" s="278"/>
      <c r="X516" s="278"/>
      <c r="Y516" s="278"/>
      <c r="Z516" s="278"/>
      <c r="AA516" s="278"/>
      <c r="AB516"/>
      <c r="AC516"/>
    </row>
    <row r="517" spans="2:29" ht="18.5" hidden="1" x14ac:dyDescent="0.45">
      <c r="B517"/>
      <c r="C517"/>
      <c r="D517"/>
      <c r="E517"/>
      <c r="F517"/>
      <c r="G517"/>
      <c r="H517"/>
      <c r="I517"/>
      <c r="J517"/>
      <c r="K517"/>
      <c r="L517"/>
      <c r="M517"/>
      <c r="N517" s="277"/>
      <c r="O517" s="278"/>
      <c r="P517" s="278"/>
      <c r="Q517" s="278"/>
      <c r="R517" s="278"/>
      <c r="S517" s="278"/>
      <c r="T517" s="278"/>
      <c r="U517" s="278"/>
      <c r="V517" s="278"/>
      <c r="W517" s="278"/>
      <c r="X517" s="278"/>
      <c r="Y517" s="278"/>
      <c r="Z517" s="278"/>
      <c r="AA517" s="278"/>
      <c r="AB517"/>
      <c r="AC517"/>
    </row>
    <row r="518" spans="2:29" ht="18.5" hidden="1" x14ac:dyDescent="0.45">
      <c r="B518"/>
      <c r="C518"/>
      <c r="D518"/>
      <c r="E518"/>
      <c r="F518"/>
      <c r="G518"/>
      <c r="H518"/>
      <c r="I518"/>
      <c r="J518"/>
      <c r="K518"/>
      <c r="L518"/>
      <c r="M518"/>
      <c r="N518" s="277"/>
      <c r="O518" s="278"/>
      <c r="P518" s="278"/>
      <c r="Q518" s="278"/>
      <c r="R518" s="278"/>
      <c r="S518" s="278"/>
      <c r="T518" s="278"/>
      <c r="U518" s="278"/>
      <c r="V518" s="278"/>
      <c r="W518" s="278"/>
      <c r="X518" s="278"/>
      <c r="Y518" s="278"/>
      <c r="Z518" s="278"/>
      <c r="AA518" s="278"/>
      <c r="AB518"/>
      <c r="AC518"/>
    </row>
    <row r="519" spans="2:29" ht="18.5" hidden="1" x14ac:dyDescent="0.45">
      <c r="B519"/>
      <c r="C519"/>
      <c r="D519"/>
      <c r="E519"/>
      <c r="F519"/>
      <c r="G519"/>
      <c r="H519"/>
      <c r="I519"/>
      <c r="J519"/>
      <c r="K519"/>
      <c r="L519"/>
      <c r="M519"/>
      <c r="N519" s="277"/>
      <c r="O519" s="278"/>
      <c r="P519" s="278"/>
      <c r="Q519" s="278"/>
      <c r="R519" s="278"/>
      <c r="S519" s="278"/>
      <c r="T519" s="278"/>
      <c r="U519" s="278"/>
      <c r="V519" s="278"/>
      <c r="W519" s="278"/>
      <c r="X519" s="278"/>
      <c r="Y519" s="278"/>
      <c r="Z519" s="278"/>
      <c r="AA519" s="278"/>
      <c r="AB519"/>
      <c r="AC519"/>
    </row>
    <row r="520" spans="2:29" ht="18.5" hidden="1" x14ac:dyDescent="0.45">
      <c r="B520"/>
      <c r="C520"/>
      <c r="D520"/>
      <c r="E520"/>
      <c r="F520"/>
      <c r="G520"/>
      <c r="H520"/>
      <c r="I520"/>
      <c r="J520"/>
      <c r="K520"/>
      <c r="L520"/>
      <c r="M520"/>
      <c r="N520" s="277"/>
      <c r="O520" s="278"/>
      <c r="P520" s="278"/>
      <c r="Q520" s="278"/>
      <c r="R520" s="278"/>
      <c r="S520" s="278"/>
      <c r="T520" s="278"/>
      <c r="U520" s="278"/>
      <c r="V520" s="278"/>
      <c r="W520" s="278"/>
      <c r="X520" s="278"/>
      <c r="Y520" s="278"/>
      <c r="Z520" s="278"/>
      <c r="AA520" s="278"/>
      <c r="AB520"/>
      <c r="AC520"/>
    </row>
    <row r="521" spans="2:29" ht="18.5" hidden="1" x14ac:dyDescent="0.45">
      <c r="B521"/>
      <c r="C521"/>
      <c r="D521"/>
      <c r="E521"/>
      <c r="F521"/>
      <c r="G521"/>
      <c r="H521"/>
      <c r="I521"/>
      <c r="J521"/>
      <c r="K521"/>
      <c r="L521"/>
      <c r="M521"/>
      <c r="N521" s="277"/>
      <c r="O521" s="278"/>
      <c r="P521" s="278"/>
      <c r="Q521" s="278"/>
      <c r="R521" s="278"/>
      <c r="S521" s="278"/>
      <c r="T521" s="278"/>
      <c r="U521" s="278"/>
      <c r="V521" s="278"/>
      <c r="W521" s="278"/>
      <c r="X521" s="278"/>
      <c r="Y521" s="278"/>
      <c r="Z521" s="278"/>
      <c r="AA521" s="278"/>
      <c r="AB521"/>
      <c r="AC521"/>
    </row>
    <row r="522" spans="2:29" ht="18.5" hidden="1" x14ac:dyDescent="0.45">
      <c r="B522"/>
      <c r="C522"/>
      <c r="D522"/>
      <c r="E522"/>
      <c r="F522"/>
      <c r="G522"/>
      <c r="H522"/>
      <c r="I522"/>
      <c r="J522"/>
      <c r="K522"/>
      <c r="L522"/>
      <c r="M522"/>
      <c r="N522" s="277"/>
      <c r="O522" s="278"/>
      <c r="P522" s="278"/>
      <c r="Q522" s="278"/>
      <c r="R522" s="278"/>
      <c r="S522" s="278"/>
      <c r="T522" s="278"/>
      <c r="U522" s="278"/>
      <c r="V522" s="278"/>
      <c r="W522" s="278"/>
      <c r="X522" s="278"/>
      <c r="Y522" s="278"/>
      <c r="Z522" s="278"/>
      <c r="AA522" s="278"/>
      <c r="AB522"/>
      <c r="AC522"/>
    </row>
    <row r="523" spans="2:29" ht="18.5" hidden="1" x14ac:dyDescent="0.45">
      <c r="B523"/>
      <c r="C523"/>
      <c r="D523"/>
      <c r="E523"/>
      <c r="F523"/>
      <c r="G523"/>
      <c r="H523"/>
      <c r="I523"/>
      <c r="J523"/>
      <c r="K523"/>
      <c r="L523"/>
      <c r="M523"/>
      <c r="N523" s="277"/>
      <c r="O523" s="278"/>
      <c r="P523" s="278"/>
      <c r="Q523" s="278"/>
      <c r="R523" s="278"/>
      <c r="S523" s="278"/>
      <c r="T523" s="278"/>
      <c r="U523" s="278"/>
      <c r="V523" s="278"/>
      <c r="W523" s="278"/>
      <c r="X523" s="278"/>
      <c r="Y523" s="278"/>
      <c r="Z523" s="278"/>
      <c r="AA523" s="278"/>
      <c r="AB523"/>
      <c r="AC523"/>
    </row>
    <row r="524" spans="2:29" ht="18.5" hidden="1" x14ac:dyDescent="0.45">
      <c r="B524"/>
      <c r="C524"/>
      <c r="D524"/>
      <c r="E524"/>
      <c r="F524"/>
      <c r="G524"/>
      <c r="H524"/>
      <c r="I524"/>
      <c r="J524"/>
      <c r="K524"/>
      <c r="L524"/>
      <c r="M524"/>
      <c r="N524" s="277"/>
      <c r="O524" s="278"/>
      <c r="P524" s="278"/>
      <c r="Q524" s="278"/>
      <c r="R524" s="278"/>
      <c r="S524" s="278"/>
      <c r="T524" s="278"/>
      <c r="U524" s="278"/>
      <c r="V524" s="278"/>
      <c r="W524" s="278"/>
      <c r="X524" s="278"/>
      <c r="Y524" s="278"/>
      <c r="Z524" s="278"/>
      <c r="AA524" s="278"/>
      <c r="AB524"/>
      <c r="AC524"/>
    </row>
    <row r="525" spans="2:29" ht="18.5" hidden="1" x14ac:dyDescent="0.45">
      <c r="B525"/>
      <c r="C525"/>
      <c r="D525"/>
      <c r="E525"/>
      <c r="F525"/>
      <c r="G525"/>
      <c r="H525"/>
      <c r="I525"/>
      <c r="J525"/>
      <c r="K525"/>
      <c r="L525"/>
      <c r="M525"/>
      <c r="N525" s="277"/>
      <c r="O525" s="278"/>
      <c r="P525" s="278"/>
      <c r="Q525" s="278"/>
      <c r="R525" s="278"/>
      <c r="S525" s="278"/>
      <c r="T525" s="278"/>
      <c r="U525" s="278"/>
      <c r="V525" s="278"/>
      <c r="W525" s="278"/>
      <c r="X525" s="278"/>
      <c r="Y525" s="278"/>
      <c r="Z525" s="278"/>
      <c r="AA525" s="278"/>
      <c r="AB525"/>
      <c r="AC525"/>
    </row>
    <row r="526" spans="2:29" ht="18.5" hidden="1" x14ac:dyDescent="0.45">
      <c r="B526"/>
      <c r="C526"/>
      <c r="D526"/>
      <c r="E526"/>
      <c r="F526"/>
      <c r="G526"/>
      <c r="H526"/>
      <c r="I526"/>
      <c r="J526"/>
      <c r="K526"/>
      <c r="L526"/>
      <c r="M526"/>
      <c r="N526" s="277"/>
      <c r="O526" s="278"/>
      <c r="P526" s="278"/>
      <c r="Q526" s="278"/>
      <c r="R526" s="278"/>
      <c r="S526" s="278"/>
      <c r="T526" s="278"/>
      <c r="U526" s="278"/>
      <c r="V526" s="278"/>
      <c r="W526" s="278"/>
      <c r="X526" s="278"/>
      <c r="Y526" s="278"/>
      <c r="Z526" s="278"/>
      <c r="AA526" s="278"/>
      <c r="AB526"/>
      <c r="AC526"/>
    </row>
    <row r="527" spans="2:29" ht="18.5" hidden="1" x14ac:dyDescent="0.45">
      <c r="B527"/>
      <c r="C527"/>
      <c r="D527"/>
      <c r="E527"/>
      <c r="F527"/>
      <c r="G527"/>
      <c r="H527"/>
      <c r="I527"/>
      <c r="J527"/>
      <c r="K527"/>
      <c r="L527"/>
      <c r="M527"/>
      <c r="N527" s="277"/>
      <c r="O527" s="278"/>
      <c r="P527" s="278"/>
      <c r="Q527" s="278"/>
      <c r="R527" s="278"/>
      <c r="S527" s="278"/>
      <c r="T527" s="278"/>
      <c r="U527" s="278"/>
      <c r="V527" s="278"/>
      <c r="W527" s="278"/>
      <c r="X527" s="278"/>
      <c r="Y527" s="278"/>
      <c r="Z527" s="278"/>
      <c r="AA527" s="278"/>
      <c r="AB527"/>
      <c r="AC527"/>
    </row>
    <row r="528" spans="2:29" ht="18.5" hidden="1" x14ac:dyDescent="0.45">
      <c r="B528"/>
      <c r="C528"/>
      <c r="D528"/>
      <c r="E528"/>
      <c r="F528"/>
      <c r="G528"/>
      <c r="H528"/>
      <c r="I528"/>
      <c r="J528"/>
      <c r="K528"/>
      <c r="L528"/>
      <c r="M528"/>
      <c r="N528" s="277"/>
      <c r="O528" s="278"/>
      <c r="P528" s="278"/>
      <c r="Q528" s="278"/>
      <c r="R528" s="278"/>
      <c r="S528" s="278"/>
      <c r="T528" s="278"/>
      <c r="U528" s="278"/>
      <c r="V528" s="278"/>
      <c r="W528" s="278"/>
      <c r="X528" s="278"/>
      <c r="Y528" s="278"/>
      <c r="Z528" s="278"/>
      <c r="AA528" s="278"/>
      <c r="AB528"/>
      <c r="AC528"/>
    </row>
    <row r="529" spans="2:29" ht="18.5" hidden="1" x14ac:dyDescent="0.45">
      <c r="B529"/>
      <c r="C529"/>
      <c r="D529"/>
      <c r="E529"/>
      <c r="F529"/>
      <c r="G529"/>
      <c r="H529"/>
      <c r="I529"/>
      <c r="J529"/>
      <c r="K529"/>
      <c r="L529"/>
      <c r="M529"/>
      <c r="N529" s="277"/>
      <c r="O529" s="278"/>
      <c r="P529" s="278"/>
      <c r="Q529" s="278"/>
      <c r="R529" s="278"/>
      <c r="S529" s="278"/>
      <c r="T529" s="278"/>
      <c r="U529" s="278"/>
      <c r="V529" s="278"/>
      <c r="W529" s="278"/>
      <c r="X529" s="278"/>
      <c r="Y529" s="278"/>
      <c r="Z529" s="278"/>
      <c r="AA529" s="278"/>
      <c r="AB529"/>
      <c r="AC529"/>
    </row>
    <row r="530" spans="2:29" ht="18.5" hidden="1" x14ac:dyDescent="0.45">
      <c r="B530"/>
      <c r="C530"/>
      <c r="D530"/>
      <c r="E530"/>
      <c r="F530"/>
      <c r="G530"/>
      <c r="H530"/>
      <c r="I530"/>
      <c r="J530"/>
      <c r="K530"/>
      <c r="L530"/>
      <c r="M530"/>
      <c r="N530" s="277"/>
      <c r="O530" s="278"/>
      <c r="P530" s="278"/>
      <c r="Q530" s="278"/>
      <c r="R530" s="278"/>
      <c r="S530" s="278"/>
      <c r="T530" s="278"/>
      <c r="U530" s="278"/>
      <c r="V530" s="278"/>
      <c r="W530" s="278"/>
      <c r="X530" s="278"/>
      <c r="Y530" s="278"/>
      <c r="Z530" s="278"/>
      <c r="AA530" s="278"/>
      <c r="AB530"/>
      <c r="AC530"/>
    </row>
    <row r="531" spans="2:29" ht="18.5" hidden="1" x14ac:dyDescent="0.45">
      <c r="B531"/>
      <c r="C531"/>
      <c r="D531"/>
      <c r="E531"/>
      <c r="F531"/>
      <c r="G531"/>
      <c r="H531"/>
      <c r="I531"/>
      <c r="J531"/>
      <c r="K531"/>
      <c r="L531"/>
      <c r="M531"/>
      <c r="N531" s="277"/>
      <c r="O531" s="278"/>
      <c r="P531" s="278"/>
      <c r="Q531" s="278"/>
      <c r="R531" s="278"/>
      <c r="S531" s="278"/>
      <c r="T531" s="278"/>
      <c r="U531" s="278"/>
      <c r="V531" s="278"/>
      <c r="W531" s="278"/>
      <c r="X531" s="278"/>
      <c r="Y531" s="278"/>
      <c r="Z531" s="278"/>
      <c r="AA531" s="278"/>
      <c r="AB531"/>
      <c r="AC531"/>
    </row>
    <row r="532" spans="2:29" ht="18.5" hidden="1" x14ac:dyDescent="0.45">
      <c r="B532"/>
      <c r="C532"/>
      <c r="D532"/>
      <c r="E532"/>
      <c r="F532"/>
      <c r="G532"/>
      <c r="H532"/>
      <c r="I532"/>
      <c r="J532"/>
      <c r="K532"/>
      <c r="L532"/>
      <c r="M532"/>
      <c r="N532" s="277"/>
      <c r="O532" s="278"/>
      <c r="P532" s="278"/>
      <c r="Q532" s="278"/>
      <c r="R532" s="278"/>
      <c r="S532" s="278"/>
      <c r="T532" s="278"/>
      <c r="U532" s="278"/>
      <c r="V532" s="278"/>
      <c r="W532" s="278"/>
      <c r="X532" s="278"/>
      <c r="Y532" s="278"/>
      <c r="Z532" s="278"/>
      <c r="AA532" s="278"/>
      <c r="AB532"/>
      <c r="AC532"/>
    </row>
    <row r="533" spans="2:29" ht="18.5" hidden="1" x14ac:dyDescent="0.45">
      <c r="B533"/>
      <c r="C533"/>
      <c r="D533"/>
      <c r="E533"/>
      <c r="F533"/>
      <c r="G533"/>
      <c r="H533"/>
      <c r="I533"/>
      <c r="J533"/>
      <c r="K533"/>
      <c r="L533"/>
      <c r="M533"/>
      <c r="N533" s="277"/>
      <c r="O533" s="278"/>
      <c r="P533" s="278"/>
      <c r="Q533" s="278"/>
      <c r="R533" s="278"/>
      <c r="S533" s="278"/>
      <c r="T533" s="278"/>
      <c r="U533" s="278"/>
      <c r="V533" s="278"/>
      <c r="W533" s="278"/>
      <c r="X533" s="278"/>
      <c r="Y533" s="278"/>
      <c r="Z533" s="278"/>
      <c r="AA533" s="278"/>
      <c r="AB533"/>
      <c r="AC533"/>
    </row>
    <row r="534" spans="2:29" ht="18.5" hidden="1" x14ac:dyDescent="0.45">
      <c r="B534"/>
      <c r="C534"/>
      <c r="D534"/>
      <c r="E534"/>
      <c r="F534"/>
      <c r="G534"/>
      <c r="H534"/>
      <c r="I534"/>
      <c r="J534"/>
      <c r="K534"/>
      <c r="L534"/>
      <c r="M534"/>
      <c r="N534" s="277"/>
      <c r="O534" s="278"/>
      <c r="P534" s="278"/>
      <c r="Q534" s="278"/>
      <c r="R534" s="278"/>
      <c r="S534" s="278"/>
      <c r="T534" s="278"/>
      <c r="U534" s="278"/>
      <c r="V534" s="278"/>
      <c r="W534" s="278"/>
      <c r="X534" s="278"/>
      <c r="Y534" s="278"/>
      <c r="Z534" s="278"/>
      <c r="AA534" s="278"/>
      <c r="AB534"/>
      <c r="AC534"/>
    </row>
    <row r="535" spans="2:29" ht="18.5" hidden="1" x14ac:dyDescent="0.45">
      <c r="B535"/>
      <c r="C535"/>
      <c r="D535"/>
      <c r="E535"/>
      <c r="F535"/>
      <c r="G535"/>
      <c r="H535"/>
      <c r="I535"/>
      <c r="J535"/>
      <c r="K535"/>
      <c r="L535"/>
      <c r="M535"/>
      <c r="N535" s="277"/>
      <c r="O535" s="278"/>
      <c r="P535" s="278"/>
      <c r="Q535" s="278"/>
      <c r="R535" s="278"/>
      <c r="S535" s="278"/>
      <c r="T535" s="278"/>
      <c r="U535" s="278"/>
      <c r="V535" s="278"/>
      <c r="W535" s="278"/>
      <c r="X535" s="278"/>
      <c r="Y535" s="278"/>
      <c r="Z535" s="278"/>
      <c r="AA535" s="278"/>
      <c r="AB535"/>
      <c r="AC535"/>
    </row>
    <row r="536" spans="2:29" ht="18.5" hidden="1" x14ac:dyDescent="0.45">
      <c r="B536"/>
      <c r="C536"/>
      <c r="D536"/>
      <c r="E536"/>
      <c r="F536"/>
      <c r="G536"/>
      <c r="H536"/>
      <c r="I536"/>
      <c r="J536"/>
      <c r="K536"/>
      <c r="L536"/>
      <c r="M536"/>
      <c r="N536" s="277"/>
      <c r="O536" s="278"/>
      <c r="P536" s="278"/>
      <c r="Q536" s="278"/>
      <c r="R536" s="278"/>
      <c r="S536" s="278"/>
      <c r="T536" s="278"/>
      <c r="U536" s="278"/>
      <c r="V536" s="278"/>
      <c r="W536" s="278"/>
      <c r="X536" s="278"/>
      <c r="Y536" s="278"/>
      <c r="Z536" s="278"/>
      <c r="AA536" s="278"/>
      <c r="AB536"/>
      <c r="AC536"/>
    </row>
    <row r="537" spans="2:29" ht="18.5" hidden="1" x14ac:dyDescent="0.45">
      <c r="B537"/>
      <c r="C537"/>
      <c r="D537"/>
      <c r="E537"/>
      <c r="F537"/>
      <c r="G537"/>
      <c r="H537"/>
      <c r="I537"/>
      <c r="J537"/>
      <c r="K537"/>
      <c r="L537"/>
      <c r="M537"/>
      <c r="N537" s="277"/>
      <c r="O537" s="278"/>
      <c r="P537" s="278"/>
      <c r="Q537" s="278"/>
      <c r="R537" s="278"/>
      <c r="S537" s="278"/>
      <c r="T537" s="278"/>
      <c r="U537" s="278"/>
      <c r="V537" s="278"/>
      <c r="W537" s="278"/>
      <c r="X537" s="278"/>
      <c r="Y537" s="278"/>
      <c r="Z537" s="278"/>
      <c r="AA537" s="278"/>
      <c r="AB537"/>
      <c r="AC537"/>
    </row>
    <row r="538" spans="2:29" ht="18.5" hidden="1" x14ac:dyDescent="0.45">
      <c r="B538"/>
      <c r="C538"/>
      <c r="D538"/>
      <c r="E538"/>
      <c r="F538"/>
      <c r="G538"/>
      <c r="H538"/>
      <c r="I538"/>
      <c r="J538"/>
      <c r="K538"/>
      <c r="L538"/>
      <c r="M538"/>
      <c r="N538" s="277"/>
      <c r="O538" s="278"/>
      <c r="P538" s="278"/>
      <c r="Q538" s="278"/>
      <c r="R538" s="278"/>
      <c r="S538" s="278"/>
      <c r="T538" s="278"/>
      <c r="U538" s="278"/>
      <c r="V538" s="278"/>
      <c r="W538" s="278"/>
      <c r="X538" s="278"/>
      <c r="Y538" s="278"/>
      <c r="Z538" s="278"/>
      <c r="AA538" s="278"/>
      <c r="AB538"/>
      <c r="AC538"/>
    </row>
    <row r="539" spans="2:29" ht="18.5" hidden="1" x14ac:dyDescent="0.45">
      <c r="B539"/>
      <c r="C539"/>
      <c r="D539"/>
      <c r="E539"/>
      <c r="F539"/>
      <c r="G539"/>
      <c r="H539"/>
      <c r="I539"/>
      <c r="J539"/>
      <c r="K539"/>
      <c r="L539"/>
      <c r="M539"/>
      <c r="N539" s="277"/>
      <c r="O539" s="278"/>
      <c r="P539" s="278"/>
      <c r="Q539" s="278"/>
      <c r="R539" s="278"/>
      <c r="S539" s="278"/>
      <c r="T539" s="278"/>
      <c r="U539" s="278"/>
      <c r="V539" s="278"/>
      <c r="W539" s="278"/>
      <c r="X539" s="278"/>
      <c r="Y539" s="278"/>
      <c r="Z539" s="278"/>
      <c r="AA539" s="278"/>
      <c r="AB539"/>
      <c r="AC539"/>
    </row>
    <row r="540" spans="2:29" ht="18.5" hidden="1" x14ac:dyDescent="0.45">
      <c r="B540"/>
      <c r="C540"/>
      <c r="D540"/>
      <c r="E540"/>
      <c r="F540"/>
      <c r="G540"/>
      <c r="H540"/>
      <c r="I540"/>
      <c r="J540"/>
      <c r="K540"/>
      <c r="L540"/>
      <c r="M540"/>
      <c r="N540" s="277"/>
      <c r="O540" s="278"/>
      <c r="P540" s="278"/>
      <c r="Q540" s="278"/>
      <c r="R540" s="278"/>
      <c r="S540" s="278"/>
      <c r="T540" s="278"/>
      <c r="U540" s="278"/>
      <c r="V540" s="278"/>
      <c r="W540" s="278"/>
      <c r="X540" s="278"/>
      <c r="Y540" s="278"/>
      <c r="Z540" s="278"/>
      <c r="AA540" s="278"/>
      <c r="AB540"/>
      <c r="AC540"/>
    </row>
    <row r="541" spans="2:29" ht="18.5" hidden="1" x14ac:dyDescent="0.45">
      <c r="B541"/>
      <c r="C541"/>
      <c r="D541"/>
      <c r="E541"/>
      <c r="F541"/>
      <c r="G541"/>
      <c r="H541"/>
      <c r="I541"/>
      <c r="J541"/>
      <c r="K541"/>
      <c r="L541"/>
      <c r="M541"/>
      <c r="N541" s="277"/>
      <c r="O541" s="278"/>
      <c r="P541" s="278"/>
      <c r="Q541" s="278"/>
      <c r="R541" s="278"/>
      <c r="S541" s="278"/>
      <c r="T541" s="278"/>
      <c r="U541" s="278"/>
      <c r="V541" s="278"/>
      <c r="W541" s="278"/>
      <c r="X541" s="278"/>
      <c r="Y541" s="278"/>
      <c r="Z541" s="278"/>
      <c r="AA541" s="278"/>
      <c r="AB541"/>
      <c r="AC541"/>
    </row>
    <row r="542" spans="2:29" ht="18.5" hidden="1" x14ac:dyDescent="0.45">
      <c r="B542"/>
      <c r="C542"/>
      <c r="D542"/>
      <c r="E542"/>
      <c r="F542"/>
      <c r="G542"/>
      <c r="H542"/>
      <c r="I542"/>
      <c r="J542"/>
      <c r="K542"/>
      <c r="L542"/>
      <c r="M542"/>
      <c r="N542" s="277"/>
      <c r="O542" s="278"/>
      <c r="P542" s="278"/>
      <c r="Q542" s="278"/>
      <c r="R542" s="278"/>
      <c r="S542" s="278"/>
      <c r="T542" s="278"/>
      <c r="U542" s="278"/>
      <c r="V542" s="278"/>
      <c r="W542" s="278"/>
      <c r="X542" s="278"/>
      <c r="Y542" s="278"/>
      <c r="Z542" s="278"/>
      <c r="AA542" s="278"/>
      <c r="AB542"/>
      <c r="AC542"/>
    </row>
    <row r="543" spans="2:29" ht="18.5" hidden="1" x14ac:dyDescent="0.45">
      <c r="B543"/>
      <c r="C543"/>
      <c r="D543"/>
      <c r="E543"/>
      <c r="F543"/>
      <c r="G543"/>
      <c r="H543"/>
      <c r="I543"/>
      <c r="J543"/>
      <c r="K543"/>
      <c r="L543"/>
      <c r="M543"/>
      <c r="N543" s="277"/>
      <c r="O543" s="278"/>
      <c r="P543" s="278"/>
      <c r="Q543" s="278"/>
      <c r="R543" s="278"/>
      <c r="S543" s="278"/>
      <c r="T543" s="278"/>
      <c r="U543" s="278"/>
      <c r="V543" s="278"/>
      <c r="W543" s="278"/>
      <c r="X543" s="278"/>
      <c r="Y543" s="278"/>
      <c r="Z543" s="278"/>
      <c r="AA543" s="278"/>
      <c r="AB543"/>
      <c r="AC543"/>
    </row>
    <row r="544" spans="2:29" ht="18.5" hidden="1" x14ac:dyDescent="0.45">
      <c r="B544"/>
      <c r="C544"/>
      <c r="D544"/>
      <c r="E544"/>
      <c r="F544"/>
      <c r="G544"/>
      <c r="H544"/>
      <c r="I544"/>
      <c r="J544"/>
      <c r="K544"/>
      <c r="L544"/>
      <c r="M544"/>
      <c r="N544" s="277"/>
      <c r="O544" s="278"/>
      <c r="P544" s="278"/>
      <c r="Q544" s="278"/>
      <c r="R544" s="278"/>
      <c r="S544" s="278"/>
      <c r="T544" s="278"/>
      <c r="U544" s="278"/>
      <c r="V544" s="278"/>
      <c r="W544" s="278"/>
      <c r="X544" s="278"/>
      <c r="Y544" s="278"/>
      <c r="Z544" s="278"/>
      <c r="AA544" s="278"/>
      <c r="AB544"/>
      <c r="AC544"/>
    </row>
    <row r="545" spans="2:29" ht="18.5" hidden="1" x14ac:dyDescent="0.45">
      <c r="B545"/>
      <c r="C545"/>
      <c r="D545"/>
      <c r="E545"/>
      <c r="F545"/>
      <c r="G545"/>
      <c r="H545"/>
      <c r="I545"/>
      <c r="J545"/>
      <c r="K545"/>
      <c r="L545"/>
      <c r="M545"/>
      <c r="N545" s="277"/>
      <c r="O545" s="278"/>
      <c r="P545" s="278"/>
      <c r="Q545" s="278"/>
      <c r="R545" s="278"/>
      <c r="S545" s="278"/>
      <c r="T545" s="278"/>
      <c r="U545" s="278"/>
      <c r="V545" s="278"/>
      <c r="W545" s="278"/>
      <c r="X545" s="278"/>
      <c r="Y545" s="278"/>
      <c r="Z545" s="278"/>
      <c r="AA545" s="278"/>
      <c r="AB545"/>
      <c r="AC545"/>
    </row>
    <row r="546" spans="2:29" ht="18.5" hidden="1" x14ac:dyDescent="0.45">
      <c r="B546"/>
      <c r="C546"/>
      <c r="D546"/>
      <c r="E546"/>
      <c r="F546"/>
      <c r="G546"/>
      <c r="H546"/>
      <c r="I546"/>
      <c r="J546"/>
      <c r="K546"/>
      <c r="L546"/>
      <c r="M546"/>
      <c r="N546" s="277"/>
      <c r="O546" s="278"/>
      <c r="P546" s="278"/>
      <c r="Q546" s="278"/>
      <c r="R546" s="278"/>
      <c r="S546" s="278"/>
      <c r="T546" s="278"/>
      <c r="U546" s="278"/>
      <c r="V546" s="278"/>
      <c r="W546" s="278"/>
      <c r="X546" s="278"/>
      <c r="Y546" s="278"/>
      <c r="Z546" s="278"/>
      <c r="AA546" s="278"/>
      <c r="AB546"/>
      <c r="AC546"/>
    </row>
    <row r="547" spans="2:29" ht="18.5" hidden="1" x14ac:dyDescent="0.45">
      <c r="B547"/>
      <c r="C547"/>
      <c r="D547"/>
      <c r="E547"/>
      <c r="F547"/>
      <c r="G547"/>
      <c r="H547"/>
      <c r="I547"/>
      <c r="J547"/>
      <c r="K547"/>
      <c r="L547"/>
      <c r="M547"/>
      <c r="N547" s="277"/>
      <c r="O547" s="278"/>
      <c r="P547" s="278"/>
      <c r="Q547" s="278"/>
      <c r="R547" s="278"/>
      <c r="S547" s="278"/>
      <c r="T547" s="278"/>
      <c r="U547" s="278"/>
      <c r="V547" s="278"/>
      <c r="W547" s="278"/>
      <c r="X547" s="278"/>
      <c r="Y547" s="278"/>
      <c r="Z547" s="278"/>
      <c r="AA547" s="278"/>
      <c r="AB547"/>
      <c r="AC547"/>
    </row>
    <row r="548" spans="2:29" ht="18.5" hidden="1" x14ac:dyDescent="0.45">
      <c r="B548"/>
      <c r="C548"/>
      <c r="D548"/>
      <c r="E548"/>
      <c r="F548"/>
      <c r="G548"/>
      <c r="H548"/>
      <c r="I548"/>
      <c r="J548"/>
      <c r="K548"/>
      <c r="L548"/>
      <c r="M548"/>
      <c r="N548" s="277"/>
      <c r="O548" s="278"/>
      <c r="P548" s="278"/>
      <c r="Q548" s="278"/>
      <c r="R548" s="278"/>
      <c r="S548" s="278"/>
      <c r="T548" s="278"/>
      <c r="U548" s="278"/>
      <c r="V548" s="278"/>
      <c r="W548" s="278"/>
      <c r="X548" s="278"/>
      <c r="Y548" s="278"/>
      <c r="Z548" s="278"/>
      <c r="AA548" s="278"/>
      <c r="AB548"/>
      <c r="AC548"/>
    </row>
    <row r="549" spans="2:29" ht="18.5" hidden="1" x14ac:dyDescent="0.45">
      <c r="B549"/>
      <c r="C549"/>
      <c r="D549"/>
      <c r="E549"/>
      <c r="F549"/>
      <c r="G549"/>
      <c r="H549"/>
      <c r="I549"/>
      <c r="J549"/>
      <c r="K549"/>
      <c r="L549"/>
      <c r="M549"/>
      <c r="N549" s="277"/>
      <c r="O549" s="278"/>
      <c r="P549" s="278"/>
      <c r="Q549" s="278"/>
      <c r="R549" s="278"/>
      <c r="S549" s="278"/>
      <c r="T549" s="278"/>
      <c r="U549" s="278"/>
      <c r="V549" s="278"/>
      <c r="W549" s="278"/>
      <c r="X549" s="278"/>
      <c r="Y549" s="278"/>
      <c r="Z549" s="278"/>
      <c r="AA549" s="278"/>
      <c r="AB549"/>
      <c r="AC549"/>
    </row>
    <row r="550" spans="2:29" ht="18.5" hidden="1" x14ac:dyDescent="0.45">
      <c r="B550"/>
      <c r="C550"/>
      <c r="D550"/>
      <c r="E550"/>
      <c r="F550"/>
      <c r="G550"/>
      <c r="H550"/>
      <c r="I550"/>
      <c r="J550"/>
      <c r="K550"/>
      <c r="L550"/>
      <c r="M550"/>
      <c r="N550" s="277"/>
      <c r="O550" s="278"/>
      <c r="P550" s="278"/>
      <c r="Q550" s="278"/>
      <c r="R550" s="278"/>
      <c r="S550" s="278"/>
      <c r="T550" s="278"/>
      <c r="U550" s="278"/>
      <c r="V550" s="278"/>
      <c r="W550" s="278"/>
      <c r="X550" s="278"/>
      <c r="Y550" s="278"/>
      <c r="Z550" s="278"/>
      <c r="AA550" s="278"/>
      <c r="AB550"/>
      <c r="AC550"/>
    </row>
    <row r="551" spans="2:29" ht="18.5" hidden="1" x14ac:dyDescent="0.45">
      <c r="B551"/>
      <c r="C551"/>
      <c r="D551"/>
      <c r="E551"/>
      <c r="F551"/>
      <c r="G551"/>
      <c r="H551"/>
      <c r="I551"/>
      <c r="J551"/>
      <c r="K551"/>
      <c r="L551"/>
      <c r="M551"/>
      <c r="N551" s="277"/>
      <c r="O551" s="278"/>
      <c r="P551" s="278"/>
      <c r="Q551" s="278"/>
      <c r="R551" s="278"/>
      <c r="S551" s="278"/>
      <c r="T551" s="278"/>
      <c r="U551" s="278"/>
      <c r="V551" s="278"/>
      <c r="W551" s="278"/>
      <c r="X551" s="278"/>
      <c r="Y551" s="278"/>
      <c r="Z551" s="278"/>
      <c r="AA551" s="278"/>
      <c r="AB551"/>
      <c r="AC551"/>
    </row>
    <row r="552" spans="2:29" ht="18.5" hidden="1" x14ac:dyDescent="0.45">
      <c r="B552"/>
      <c r="C552"/>
      <c r="D552"/>
      <c r="E552"/>
      <c r="F552"/>
      <c r="G552"/>
      <c r="H552"/>
      <c r="I552"/>
      <c r="J552"/>
      <c r="K552"/>
      <c r="L552"/>
      <c r="M552"/>
      <c r="N552" s="277"/>
      <c r="O552" s="278"/>
      <c r="P552" s="278"/>
      <c r="Q552" s="278"/>
      <c r="R552" s="278"/>
      <c r="S552" s="278"/>
      <c r="T552" s="278"/>
      <c r="U552" s="278"/>
      <c r="V552" s="278"/>
      <c r="W552" s="278"/>
      <c r="X552" s="278"/>
      <c r="Y552" s="278"/>
      <c r="Z552" s="278"/>
      <c r="AA552" s="278"/>
      <c r="AB552"/>
      <c r="AC552"/>
    </row>
    <row r="553" spans="2:29" ht="18.5" hidden="1" x14ac:dyDescent="0.45">
      <c r="B553"/>
      <c r="C553"/>
      <c r="D553"/>
      <c r="E553"/>
      <c r="F553"/>
      <c r="G553"/>
      <c r="H553"/>
      <c r="I553"/>
      <c r="J553"/>
      <c r="K553"/>
      <c r="L553"/>
      <c r="M553"/>
      <c r="N553" s="277"/>
      <c r="O553" s="278"/>
      <c r="P553" s="278"/>
      <c r="Q553" s="278"/>
      <c r="R553" s="278"/>
      <c r="S553" s="278"/>
      <c r="T553" s="278"/>
      <c r="U553" s="278"/>
      <c r="V553" s="278"/>
      <c r="W553" s="278"/>
      <c r="X553" s="278"/>
      <c r="Y553" s="278"/>
      <c r="Z553" s="278"/>
      <c r="AA553" s="278"/>
      <c r="AB553"/>
      <c r="AC553"/>
    </row>
    <row r="554" spans="2:29" ht="18.5" hidden="1" x14ac:dyDescent="0.45">
      <c r="B554"/>
      <c r="C554"/>
      <c r="D554"/>
      <c r="E554"/>
      <c r="F554"/>
      <c r="G554"/>
      <c r="H554"/>
      <c r="I554"/>
      <c r="J554"/>
      <c r="K554"/>
      <c r="L554"/>
      <c r="M554"/>
      <c r="N554" s="277"/>
      <c r="O554" s="278"/>
      <c r="P554" s="278"/>
      <c r="Q554" s="278"/>
      <c r="R554" s="278"/>
      <c r="S554" s="278"/>
      <c r="T554" s="278"/>
      <c r="U554" s="278"/>
      <c r="V554" s="278"/>
      <c r="W554" s="278"/>
      <c r="X554" s="278"/>
      <c r="Y554" s="278"/>
      <c r="Z554" s="278"/>
      <c r="AA554" s="278"/>
      <c r="AB554"/>
      <c r="AC554"/>
    </row>
    <row r="555" spans="2:29" ht="18.5" hidden="1" x14ac:dyDescent="0.45">
      <c r="B555"/>
      <c r="C555"/>
      <c r="D555"/>
      <c r="E555"/>
      <c r="F555"/>
      <c r="G555"/>
      <c r="H555"/>
      <c r="I555"/>
      <c r="J555"/>
      <c r="K555"/>
      <c r="L555"/>
      <c r="M555"/>
      <c r="N555" s="277"/>
      <c r="O555" s="278"/>
      <c r="P555" s="278"/>
      <c r="Q555" s="278"/>
      <c r="R555" s="278"/>
      <c r="S555" s="278"/>
      <c r="T555" s="278"/>
      <c r="U555" s="278"/>
      <c r="V555" s="278"/>
      <c r="W555" s="278"/>
      <c r="X555" s="278"/>
      <c r="Y555" s="278"/>
      <c r="Z555" s="278"/>
      <c r="AA555" s="278"/>
      <c r="AB555"/>
      <c r="AC555"/>
    </row>
    <row r="556" spans="2:29" ht="18.5" hidden="1" x14ac:dyDescent="0.45">
      <c r="B556"/>
      <c r="C556"/>
      <c r="D556"/>
      <c r="E556"/>
      <c r="F556"/>
      <c r="G556"/>
      <c r="H556"/>
      <c r="I556"/>
      <c r="J556"/>
      <c r="K556"/>
      <c r="L556"/>
      <c r="M556"/>
      <c r="N556" s="277"/>
      <c r="O556" s="278"/>
      <c r="P556" s="278"/>
      <c r="Q556" s="278"/>
      <c r="R556" s="278"/>
      <c r="S556" s="278"/>
      <c r="T556" s="278"/>
      <c r="U556" s="278"/>
      <c r="V556" s="278"/>
      <c r="W556" s="278"/>
      <c r="X556" s="278"/>
      <c r="Y556" s="278"/>
      <c r="Z556" s="278"/>
      <c r="AA556" s="278"/>
      <c r="AB556"/>
      <c r="AC556"/>
    </row>
    <row r="557" spans="2:29" ht="18.5" hidden="1" x14ac:dyDescent="0.45">
      <c r="B557"/>
      <c r="C557"/>
      <c r="D557"/>
      <c r="E557"/>
      <c r="F557"/>
      <c r="G557"/>
      <c r="H557"/>
      <c r="I557"/>
      <c r="J557"/>
      <c r="K557"/>
      <c r="L557"/>
      <c r="M557"/>
      <c r="N557" s="277"/>
      <c r="O557" s="278"/>
      <c r="P557" s="278"/>
      <c r="Q557" s="278"/>
      <c r="R557" s="278"/>
      <c r="S557" s="278"/>
      <c r="T557" s="278"/>
      <c r="U557" s="278"/>
      <c r="V557" s="278"/>
      <c r="W557" s="278"/>
      <c r="X557" s="278"/>
      <c r="Y557" s="278"/>
      <c r="Z557" s="278"/>
      <c r="AA557" s="278"/>
      <c r="AB557"/>
      <c r="AC557"/>
    </row>
    <row r="558" spans="2:29" ht="18.5" hidden="1" x14ac:dyDescent="0.45">
      <c r="B558"/>
      <c r="C558"/>
      <c r="D558"/>
      <c r="E558"/>
      <c r="F558"/>
      <c r="G558"/>
      <c r="H558"/>
      <c r="I558"/>
      <c r="J558"/>
      <c r="K558"/>
      <c r="L558"/>
      <c r="M558"/>
      <c r="N558" s="277"/>
      <c r="O558" s="278"/>
      <c r="P558" s="278"/>
      <c r="Q558" s="278"/>
      <c r="R558" s="278"/>
      <c r="S558" s="278"/>
      <c r="T558" s="278"/>
      <c r="U558" s="278"/>
      <c r="V558" s="278"/>
      <c r="W558" s="278"/>
      <c r="X558" s="278"/>
      <c r="Y558" s="278"/>
      <c r="Z558" s="278"/>
      <c r="AA558" s="278"/>
      <c r="AB558"/>
      <c r="AC558"/>
    </row>
    <row r="559" spans="2:29" ht="18.5" hidden="1" x14ac:dyDescent="0.45">
      <c r="B559"/>
      <c r="C559"/>
      <c r="D559"/>
      <c r="E559"/>
      <c r="F559"/>
      <c r="G559"/>
      <c r="H559"/>
      <c r="I559"/>
      <c r="J559"/>
      <c r="K559"/>
      <c r="L559"/>
      <c r="M559"/>
      <c r="N559" s="277"/>
      <c r="O559" s="278"/>
      <c r="P559" s="278"/>
      <c r="Q559" s="278"/>
      <c r="R559" s="278"/>
      <c r="S559" s="278"/>
      <c r="T559" s="278"/>
      <c r="U559" s="278"/>
      <c r="V559" s="278"/>
      <c r="W559" s="278"/>
      <c r="X559" s="278"/>
      <c r="Y559" s="278"/>
      <c r="Z559" s="278"/>
      <c r="AA559" s="278"/>
      <c r="AB559"/>
      <c r="AC559"/>
    </row>
    <row r="560" spans="2:29" ht="18.5" hidden="1" x14ac:dyDescent="0.45">
      <c r="B560"/>
      <c r="C560"/>
      <c r="D560"/>
      <c r="E560"/>
      <c r="F560"/>
      <c r="G560"/>
      <c r="H560"/>
      <c r="I560"/>
      <c r="J560"/>
      <c r="K560"/>
      <c r="L560"/>
      <c r="M560"/>
      <c r="N560" s="277"/>
      <c r="O560" s="278"/>
      <c r="P560" s="278"/>
      <c r="Q560" s="278"/>
      <c r="R560" s="278"/>
      <c r="S560" s="278"/>
      <c r="T560" s="278"/>
      <c r="U560" s="278"/>
      <c r="V560" s="278"/>
      <c r="W560" s="278"/>
      <c r="X560" s="278"/>
      <c r="Y560" s="278"/>
      <c r="Z560" s="278"/>
      <c r="AA560" s="278"/>
      <c r="AB560"/>
      <c r="AC560"/>
    </row>
    <row r="561" spans="2:29" ht="18.5" hidden="1" x14ac:dyDescent="0.45">
      <c r="B561"/>
      <c r="C561"/>
      <c r="D561"/>
      <c r="E561"/>
      <c r="F561"/>
      <c r="G561"/>
      <c r="H561"/>
      <c r="I561"/>
      <c r="J561"/>
      <c r="K561"/>
      <c r="L561"/>
      <c r="M561"/>
      <c r="N561" s="277"/>
      <c r="O561" s="278"/>
      <c r="P561" s="278"/>
      <c r="Q561" s="278"/>
      <c r="R561" s="278"/>
      <c r="S561" s="278"/>
      <c r="T561" s="278"/>
      <c r="U561" s="278"/>
      <c r="V561" s="278"/>
      <c r="W561" s="278"/>
      <c r="X561" s="278"/>
      <c r="Y561" s="278"/>
      <c r="Z561" s="278"/>
      <c r="AA561" s="278"/>
      <c r="AB561"/>
      <c r="AC561"/>
    </row>
    <row r="562" spans="2:29" ht="18.5" hidden="1" x14ac:dyDescent="0.45">
      <c r="B562"/>
      <c r="C562"/>
      <c r="D562"/>
      <c r="E562"/>
      <c r="F562"/>
      <c r="G562"/>
      <c r="H562"/>
      <c r="I562"/>
      <c r="J562"/>
      <c r="K562"/>
      <c r="L562"/>
      <c r="M562"/>
      <c r="N562" s="277"/>
      <c r="O562" s="278"/>
      <c r="P562" s="278"/>
      <c r="Q562" s="278"/>
      <c r="R562" s="278"/>
      <c r="S562" s="278"/>
      <c r="T562" s="278"/>
      <c r="U562" s="278"/>
      <c r="V562" s="278"/>
      <c r="W562" s="278"/>
      <c r="X562" s="278"/>
      <c r="Y562" s="278"/>
      <c r="Z562" s="278"/>
      <c r="AA562" s="278"/>
      <c r="AB562"/>
      <c r="AC562"/>
    </row>
    <row r="563" spans="2:29" ht="18.5" hidden="1" x14ac:dyDescent="0.45">
      <c r="B563"/>
      <c r="C563"/>
      <c r="D563"/>
      <c r="E563"/>
      <c r="F563"/>
      <c r="G563"/>
      <c r="H563"/>
      <c r="I563"/>
      <c r="J563"/>
      <c r="K563"/>
      <c r="L563"/>
      <c r="M563"/>
      <c r="N563" s="277"/>
      <c r="O563" s="278"/>
      <c r="P563" s="278"/>
      <c r="Q563" s="278"/>
      <c r="R563" s="278"/>
      <c r="S563" s="278"/>
      <c r="T563" s="278"/>
      <c r="U563" s="278"/>
      <c r="V563" s="278"/>
      <c r="W563" s="278"/>
      <c r="X563" s="278"/>
      <c r="Y563" s="278"/>
      <c r="Z563" s="278"/>
      <c r="AA563" s="278"/>
      <c r="AB563"/>
      <c r="AC563"/>
    </row>
    <row r="564" spans="2:29" ht="18.5" hidden="1" x14ac:dyDescent="0.45">
      <c r="B564"/>
      <c r="C564"/>
      <c r="D564"/>
      <c r="E564"/>
      <c r="F564"/>
      <c r="G564"/>
      <c r="H564"/>
      <c r="I564"/>
      <c r="J564"/>
      <c r="K564"/>
      <c r="L564"/>
      <c r="M564"/>
      <c r="N564" s="277"/>
      <c r="O564" s="278"/>
      <c r="P564" s="278"/>
      <c r="Q564" s="278"/>
      <c r="R564" s="278"/>
      <c r="S564" s="278"/>
      <c r="T564" s="278"/>
      <c r="U564" s="278"/>
      <c r="V564" s="278"/>
      <c r="W564" s="278"/>
      <c r="X564" s="278"/>
      <c r="Y564" s="278"/>
      <c r="Z564" s="278"/>
      <c r="AA564" s="278"/>
      <c r="AB564"/>
      <c r="AC564"/>
    </row>
    <row r="565" spans="2:29" ht="18.5" hidden="1" x14ac:dyDescent="0.45">
      <c r="B565"/>
      <c r="C565"/>
      <c r="D565"/>
      <c r="E565"/>
      <c r="F565"/>
      <c r="G565"/>
      <c r="H565"/>
      <c r="I565"/>
      <c r="J565"/>
      <c r="K565"/>
      <c r="L565"/>
      <c r="M565"/>
      <c r="N565" s="277"/>
      <c r="O565" s="278"/>
      <c r="P565" s="278"/>
      <c r="Q565" s="278"/>
      <c r="R565" s="278"/>
      <c r="S565" s="278"/>
      <c r="T565" s="278"/>
      <c r="U565" s="278"/>
      <c r="V565" s="278"/>
      <c r="W565" s="278"/>
      <c r="X565" s="278"/>
      <c r="Y565" s="278"/>
      <c r="Z565" s="278"/>
      <c r="AA565" s="278"/>
      <c r="AB565"/>
      <c r="AC565"/>
    </row>
    <row r="566" spans="2:29" ht="18.5" hidden="1" x14ac:dyDescent="0.45">
      <c r="B566"/>
      <c r="C566"/>
      <c r="D566"/>
      <c r="E566"/>
      <c r="F566"/>
      <c r="G566"/>
      <c r="H566"/>
      <c r="I566"/>
      <c r="J566"/>
      <c r="K566"/>
      <c r="L566"/>
      <c r="M566"/>
      <c r="N566" s="277"/>
      <c r="O566" s="278"/>
      <c r="P566" s="278"/>
      <c r="Q566" s="278"/>
      <c r="R566" s="278"/>
      <c r="S566" s="278"/>
      <c r="T566" s="278"/>
      <c r="U566" s="278"/>
      <c r="V566" s="278"/>
      <c r="W566" s="278"/>
      <c r="X566" s="278"/>
      <c r="Y566" s="278"/>
      <c r="Z566" s="278"/>
      <c r="AA566" s="278"/>
      <c r="AB566"/>
      <c r="AC566"/>
    </row>
    <row r="567" spans="2:29" ht="18.5" hidden="1" x14ac:dyDescent="0.45">
      <c r="B567"/>
      <c r="C567"/>
      <c r="D567"/>
      <c r="E567"/>
      <c r="F567"/>
      <c r="G567"/>
      <c r="H567"/>
      <c r="I567"/>
      <c r="J567"/>
      <c r="K567"/>
      <c r="L567"/>
      <c r="M567"/>
      <c r="N567" s="277"/>
      <c r="O567" s="278"/>
      <c r="P567" s="278"/>
      <c r="Q567" s="278"/>
      <c r="R567" s="278"/>
      <c r="S567" s="278"/>
      <c r="T567" s="278"/>
      <c r="U567" s="278"/>
      <c r="V567" s="278"/>
      <c r="W567" s="278"/>
      <c r="X567" s="278"/>
      <c r="Y567" s="278"/>
      <c r="Z567" s="278"/>
      <c r="AA567" s="278"/>
      <c r="AB567"/>
      <c r="AC567"/>
    </row>
    <row r="568" spans="2:29" ht="18.5" hidden="1" x14ac:dyDescent="0.45">
      <c r="B568"/>
      <c r="C568"/>
      <c r="D568"/>
      <c r="E568"/>
      <c r="F568"/>
      <c r="G568"/>
      <c r="H568"/>
      <c r="I568"/>
      <c r="J568"/>
      <c r="K568"/>
      <c r="L568"/>
      <c r="M568"/>
      <c r="N568" s="277"/>
      <c r="O568" s="278"/>
      <c r="P568" s="278"/>
      <c r="Q568" s="278"/>
      <c r="R568" s="278"/>
      <c r="S568" s="278"/>
      <c r="T568" s="278"/>
      <c r="U568" s="278"/>
      <c r="V568" s="278"/>
      <c r="W568" s="278"/>
      <c r="X568" s="278"/>
      <c r="Y568" s="278"/>
      <c r="Z568" s="278"/>
      <c r="AA568" s="278"/>
      <c r="AB568"/>
      <c r="AC568"/>
    </row>
    <row r="569" spans="2:29" ht="18.5" hidden="1" x14ac:dyDescent="0.45">
      <c r="B569"/>
      <c r="C569"/>
      <c r="D569"/>
      <c r="E569"/>
      <c r="F569"/>
      <c r="G569"/>
      <c r="H569"/>
      <c r="I569"/>
      <c r="J569"/>
      <c r="K569"/>
      <c r="L569"/>
      <c r="M569"/>
      <c r="N569" s="277"/>
      <c r="O569" s="278"/>
      <c r="P569" s="278"/>
      <c r="Q569" s="278"/>
      <c r="R569" s="278"/>
      <c r="S569" s="278"/>
      <c r="T569" s="278"/>
      <c r="U569" s="278"/>
      <c r="V569" s="278"/>
      <c r="W569" s="278"/>
      <c r="X569" s="278"/>
      <c r="Y569" s="278"/>
      <c r="Z569" s="278"/>
      <c r="AA569" s="278"/>
      <c r="AB569"/>
      <c r="AC569"/>
    </row>
    <row r="570" spans="2:29" ht="18.5" hidden="1" x14ac:dyDescent="0.45">
      <c r="B570"/>
      <c r="C570"/>
      <c r="D570"/>
      <c r="E570"/>
      <c r="F570"/>
      <c r="G570"/>
      <c r="H570"/>
      <c r="I570"/>
      <c r="J570"/>
      <c r="K570"/>
      <c r="L570"/>
      <c r="M570"/>
      <c r="N570" s="277"/>
      <c r="O570" s="278"/>
      <c r="P570" s="278"/>
      <c r="Q570" s="278"/>
      <c r="R570" s="278"/>
      <c r="S570" s="278"/>
      <c r="T570" s="278"/>
      <c r="U570" s="278"/>
      <c r="V570" s="278"/>
      <c r="W570" s="278"/>
      <c r="X570" s="278"/>
      <c r="Y570" s="278"/>
      <c r="Z570" s="278"/>
      <c r="AA570" s="278"/>
      <c r="AB570"/>
      <c r="AC570"/>
    </row>
    <row r="571" spans="2:29" ht="18.5" hidden="1" x14ac:dyDescent="0.45">
      <c r="B571"/>
      <c r="C571"/>
      <c r="D571"/>
      <c r="E571"/>
      <c r="F571"/>
      <c r="G571"/>
      <c r="H571"/>
      <c r="I571"/>
      <c r="J571"/>
      <c r="K571"/>
      <c r="L571"/>
      <c r="M571"/>
      <c r="N571" s="277"/>
      <c r="O571" s="278"/>
      <c r="P571" s="278"/>
      <c r="Q571" s="278"/>
      <c r="R571" s="278"/>
      <c r="S571" s="278"/>
      <c r="T571" s="278"/>
      <c r="U571" s="278"/>
      <c r="V571" s="278"/>
      <c r="W571" s="278"/>
      <c r="X571" s="278"/>
      <c r="Y571" s="278"/>
      <c r="Z571" s="278"/>
      <c r="AA571" s="278"/>
      <c r="AB571"/>
      <c r="AC571"/>
    </row>
    <row r="572" spans="2:29" ht="18.5" hidden="1" x14ac:dyDescent="0.45">
      <c r="B572"/>
      <c r="C572"/>
      <c r="D572"/>
      <c r="E572"/>
      <c r="F572"/>
      <c r="G572"/>
      <c r="H572"/>
      <c r="I572"/>
      <c r="J572"/>
      <c r="K572"/>
      <c r="L572"/>
      <c r="M572"/>
      <c r="N572" s="277"/>
      <c r="O572" s="278"/>
      <c r="P572" s="278"/>
      <c r="Q572" s="278"/>
      <c r="R572" s="278"/>
      <c r="S572" s="278"/>
      <c r="T572" s="278"/>
      <c r="U572" s="278"/>
      <c r="V572" s="278"/>
      <c r="W572" s="278"/>
      <c r="X572" s="278"/>
      <c r="Y572" s="278"/>
      <c r="Z572" s="278"/>
      <c r="AA572" s="278"/>
      <c r="AB572"/>
      <c r="AC572"/>
    </row>
    <row r="573" spans="2:29" ht="18.5" hidden="1" x14ac:dyDescent="0.45">
      <c r="B573"/>
      <c r="C573"/>
      <c r="D573"/>
      <c r="E573"/>
      <c r="F573"/>
      <c r="G573"/>
      <c r="H573"/>
      <c r="I573"/>
      <c r="J573"/>
      <c r="K573"/>
      <c r="L573"/>
      <c r="M573"/>
      <c r="N573" s="277"/>
      <c r="O573" s="278"/>
      <c r="P573" s="278"/>
      <c r="Q573" s="278"/>
      <c r="R573" s="278"/>
      <c r="S573" s="278"/>
      <c r="T573" s="278"/>
      <c r="U573" s="278"/>
      <c r="V573" s="278"/>
      <c r="W573" s="278"/>
      <c r="X573" s="278"/>
      <c r="Y573" s="278"/>
      <c r="Z573" s="278"/>
      <c r="AA573" s="278"/>
      <c r="AB573"/>
      <c r="AC573"/>
    </row>
    <row r="574" spans="2:29" ht="18.5" hidden="1" x14ac:dyDescent="0.45">
      <c r="B574"/>
      <c r="C574"/>
      <c r="D574"/>
      <c r="E574"/>
      <c r="F574"/>
      <c r="G574"/>
      <c r="H574"/>
      <c r="I574"/>
      <c r="J574"/>
      <c r="K574"/>
      <c r="L574"/>
      <c r="M574"/>
      <c r="N574" s="277"/>
      <c r="O574" s="278"/>
      <c r="P574" s="278"/>
      <c r="Q574" s="278"/>
      <c r="R574" s="278"/>
      <c r="S574" s="278"/>
      <c r="T574" s="278"/>
      <c r="U574" s="278"/>
      <c r="V574" s="278"/>
      <c r="W574" s="278"/>
      <c r="X574" s="278"/>
      <c r="Y574" s="278"/>
      <c r="Z574" s="278"/>
      <c r="AA574" s="278"/>
      <c r="AB574"/>
      <c r="AC574"/>
    </row>
    <row r="575" spans="2:29" ht="18.5" hidden="1" x14ac:dyDescent="0.45">
      <c r="B575"/>
      <c r="C575"/>
      <c r="D575"/>
      <c r="E575"/>
      <c r="F575"/>
      <c r="G575"/>
      <c r="H575"/>
      <c r="I575"/>
      <c r="J575"/>
      <c r="K575"/>
      <c r="L575"/>
      <c r="M575"/>
      <c r="N575" s="277"/>
      <c r="O575" s="278"/>
      <c r="P575" s="278"/>
      <c r="Q575" s="278"/>
      <c r="R575" s="278"/>
      <c r="S575" s="278"/>
      <c r="T575" s="278"/>
      <c r="U575" s="278"/>
      <c r="V575" s="278"/>
      <c r="W575" s="278"/>
      <c r="X575" s="278"/>
      <c r="Y575" s="278"/>
      <c r="Z575" s="278"/>
      <c r="AA575" s="278"/>
      <c r="AB575"/>
      <c r="AC575"/>
    </row>
    <row r="576" spans="2:29" ht="18.5" hidden="1" x14ac:dyDescent="0.45">
      <c r="B576"/>
      <c r="C576"/>
      <c r="D576"/>
      <c r="E576"/>
      <c r="F576"/>
      <c r="G576"/>
      <c r="H576"/>
      <c r="I576"/>
      <c r="J576"/>
      <c r="K576"/>
      <c r="L576"/>
      <c r="M576"/>
      <c r="N576" s="277"/>
      <c r="O576" s="278"/>
      <c r="P576" s="278"/>
      <c r="Q576" s="278"/>
      <c r="R576" s="278"/>
      <c r="S576" s="278"/>
      <c r="T576" s="278"/>
      <c r="U576" s="278"/>
      <c r="V576" s="278"/>
      <c r="W576" s="278"/>
      <c r="X576" s="278"/>
      <c r="Y576" s="278"/>
      <c r="Z576" s="278"/>
      <c r="AA576" s="278"/>
      <c r="AB576"/>
      <c r="AC576"/>
    </row>
    <row r="577" spans="2:29" ht="18.5" hidden="1" x14ac:dyDescent="0.45">
      <c r="B577"/>
      <c r="C577"/>
      <c r="D577"/>
      <c r="E577"/>
      <c r="F577"/>
      <c r="G577"/>
      <c r="H577"/>
      <c r="I577"/>
      <c r="J577"/>
      <c r="K577"/>
      <c r="L577"/>
      <c r="M577"/>
      <c r="N577" s="277"/>
      <c r="O577" s="278"/>
      <c r="P577" s="278"/>
      <c r="Q577" s="278"/>
      <c r="R577" s="278"/>
      <c r="S577" s="278"/>
      <c r="T577" s="278"/>
      <c r="U577" s="278"/>
      <c r="V577" s="278"/>
      <c r="W577" s="278"/>
      <c r="X577" s="278"/>
      <c r="Y577" s="278"/>
      <c r="Z577" s="278"/>
      <c r="AA577" s="278"/>
      <c r="AB577"/>
      <c r="AC577"/>
    </row>
    <row r="578" spans="2:29" ht="15" hidden="1" customHeight="1" x14ac:dyDescent="0.45">
      <c r="N578" s="277"/>
      <c r="O578" s="278"/>
      <c r="P578" s="278"/>
      <c r="Q578" s="278"/>
      <c r="R578" s="278"/>
      <c r="S578" s="278"/>
      <c r="T578" s="278"/>
      <c r="U578" s="278"/>
      <c r="V578" s="278"/>
      <c r="W578" s="278"/>
      <c r="X578" s="278"/>
      <c r="Y578" s="278"/>
      <c r="Z578" s="278"/>
      <c r="AA578" s="278"/>
    </row>
    <row r="579" spans="2:29" ht="15" hidden="1" customHeight="1" x14ac:dyDescent="0.45">
      <c r="N579" s="277"/>
      <c r="O579" s="278"/>
      <c r="P579" s="278"/>
      <c r="Q579" s="278"/>
      <c r="R579" s="278"/>
      <c r="S579" s="278"/>
      <c r="T579" s="278"/>
      <c r="U579" s="278"/>
      <c r="V579" s="278"/>
      <c r="W579" s="278"/>
      <c r="X579" s="278"/>
      <c r="Y579" s="278"/>
      <c r="Z579" s="278"/>
      <c r="AA579" s="278"/>
    </row>
    <row r="580" spans="2:29" ht="15" hidden="1" customHeight="1" x14ac:dyDescent="0.45">
      <c r="N580" s="277"/>
      <c r="O580" s="278"/>
      <c r="P580" s="278"/>
      <c r="Q580" s="278"/>
      <c r="R580" s="278"/>
      <c r="S580" s="278"/>
      <c r="T580" s="278"/>
      <c r="U580" s="278"/>
      <c r="V580" s="278"/>
      <c r="W580" s="278"/>
      <c r="X580" s="278"/>
      <c r="Y580" s="278"/>
      <c r="Z580" s="278"/>
      <c r="AA580" s="278"/>
    </row>
    <row r="581" spans="2:29" ht="15" hidden="1" customHeight="1" x14ac:dyDescent="0.45">
      <c r="N581" s="277"/>
      <c r="O581" s="278"/>
      <c r="P581" s="278"/>
      <c r="Q581" s="278"/>
      <c r="R581" s="278"/>
      <c r="S581" s="278"/>
      <c r="T581" s="278"/>
      <c r="U581" s="278"/>
      <c r="V581" s="278"/>
      <c r="W581" s="278"/>
      <c r="X581" s="278"/>
      <c r="Y581" s="278"/>
      <c r="Z581" s="278"/>
      <c r="AA581" s="278"/>
    </row>
    <row r="582" spans="2:29" ht="15" hidden="1" customHeight="1" x14ac:dyDescent="0.45">
      <c r="N582" s="277"/>
      <c r="O582" s="278"/>
      <c r="P582" s="278"/>
      <c r="Q582" s="278"/>
      <c r="R582" s="278"/>
      <c r="S582" s="278"/>
      <c r="T582" s="278"/>
      <c r="U582" s="278"/>
      <c r="V582" s="278"/>
      <c r="W582" s="278"/>
      <c r="X582" s="278"/>
      <c r="Y582" s="278"/>
      <c r="Z582" s="278"/>
      <c r="AA582" s="278"/>
    </row>
    <row r="583" spans="2:29" ht="15" hidden="1" customHeight="1" x14ac:dyDescent="0.45">
      <c r="N583" s="277"/>
      <c r="O583" s="278"/>
      <c r="P583" s="278"/>
      <c r="Q583" s="278"/>
      <c r="R583" s="278"/>
      <c r="S583" s="278"/>
      <c r="T583" s="278"/>
      <c r="U583" s="278"/>
      <c r="V583" s="278"/>
      <c r="W583" s="278"/>
      <c r="X583" s="278"/>
      <c r="Y583" s="278"/>
      <c r="Z583" s="278"/>
      <c r="AA583" s="278"/>
    </row>
    <row r="584" spans="2:29" ht="15" hidden="1" customHeight="1" x14ac:dyDescent="0.45">
      <c r="N584" s="277"/>
      <c r="O584" s="278"/>
      <c r="P584" s="278"/>
      <c r="Q584" s="278"/>
      <c r="R584" s="278"/>
      <c r="S584" s="278"/>
      <c r="T584" s="278"/>
      <c r="U584" s="278"/>
      <c r="V584" s="278"/>
      <c r="W584" s="278"/>
      <c r="X584" s="278"/>
      <c r="Y584" s="278"/>
      <c r="Z584" s="278"/>
      <c r="AA584" s="278"/>
    </row>
    <row r="585" spans="2:29" ht="15" hidden="1" customHeight="1" x14ac:dyDescent="0.45">
      <c r="N585" s="277"/>
      <c r="O585" s="278"/>
      <c r="P585" s="278"/>
      <c r="Q585" s="278"/>
      <c r="R585" s="278"/>
      <c r="S585" s="278"/>
      <c r="T585" s="278"/>
      <c r="U585" s="278"/>
      <c r="V585" s="278"/>
      <c r="W585" s="278"/>
      <c r="X585" s="278"/>
      <c r="Y585" s="278"/>
      <c r="Z585" s="278"/>
      <c r="AA585" s="278"/>
    </row>
    <row r="586" spans="2:29" ht="15" hidden="1" customHeight="1" x14ac:dyDescent="0.45">
      <c r="N586" s="277"/>
      <c r="O586" s="278"/>
      <c r="P586" s="278"/>
      <c r="Q586" s="278"/>
      <c r="R586" s="278"/>
      <c r="S586" s="278"/>
      <c r="T586" s="278"/>
      <c r="U586" s="278"/>
      <c r="V586" s="278"/>
      <c r="W586" s="278"/>
      <c r="X586" s="278"/>
      <c r="Y586" s="278"/>
      <c r="Z586" s="278"/>
      <c r="AA586" s="278"/>
    </row>
    <row r="587" spans="2:29" ht="15" hidden="1" customHeight="1" x14ac:dyDescent="0.45">
      <c r="N587" s="277"/>
      <c r="O587" s="278"/>
      <c r="P587" s="278"/>
      <c r="Q587" s="278"/>
      <c r="R587" s="278"/>
      <c r="S587" s="278"/>
      <c r="T587" s="278"/>
      <c r="U587" s="278"/>
      <c r="V587" s="278"/>
      <c r="W587" s="278"/>
      <c r="X587" s="278"/>
      <c r="Y587" s="278"/>
      <c r="Z587" s="278"/>
      <c r="AA587" s="278"/>
    </row>
    <row r="588" spans="2:29" ht="15" hidden="1" customHeight="1" x14ac:dyDescent="0.45">
      <c r="N588" s="277"/>
      <c r="O588" s="278"/>
      <c r="P588" s="278"/>
      <c r="Q588" s="278"/>
      <c r="R588" s="278"/>
      <c r="S588" s="278"/>
      <c r="T588" s="278"/>
      <c r="U588" s="278"/>
      <c r="V588" s="278"/>
      <c r="W588" s="278"/>
      <c r="X588" s="278"/>
      <c r="Y588" s="278"/>
      <c r="Z588" s="278"/>
      <c r="AA588" s="278"/>
    </row>
    <row r="589" spans="2:29" ht="15" hidden="1" customHeight="1" x14ac:dyDescent="0.45">
      <c r="N589" s="277"/>
      <c r="O589" s="278"/>
      <c r="P589" s="278"/>
      <c r="Q589" s="278"/>
      <c r="R589" s="278"/>
      <c r="S589" s="278"/>
      <c r="T589" s="278"/>
      <c r="U589" s="278"/>
      <c r="V589" s="278"/>
      <c r="W589" s="278"/>
      <c r="X589" s="278"/>
      <c r="Y589" s="278"/>
      <c r="Z589" s="278"/>
      <c r="AA589" s="278"/>
    </row>
    <row r="590" spans="2:29" ht="15" hidden="1" customHeight="1" x14ac:dyDescent="0.45">
      <c r="N590" s="277"/>
      <c r="O590" s="278"/>
      <c r="P590" s="278"/>
      <c r="Q590" s="278"/>
      <c r="R590" s="278"/>
      <c r="S590" s="278"/>
      <c r="T590" s="278"/>
      <c r="U590" s="278"/>
      <c r="V590" s="278"/>
      <c r="W590" s="278"/>
      <c r="X590" s="278"/>
      <c r="Y590" s="278"/>
      <c r="Z590" s="278"/>
      <c r="AA590" s="278"/>
    </row>
    <row r="591" spans="2:29" ht="15" hidden="1" customHeight="1" x14ac:dyDescent="0.45">
      <c r="N591" s="277"/>
      <c r="O591" s="278"/>
      <c r="P591" s="278"/>
      <c r="Q591" s="278"/>
      <c r="R591" s="278"/>
      <c r="S591" s="278"/>
      <c r="T591" s="278"/>
      <c r="U591" s="278"/>
      <c r="V591" s="278"/>
      <c r="W591" s="278"/>
      <c r="X591" s="278"/>
      <c r="Y591" s="278"/>
      <c r="Z591" s="278"/>
      <c r="AA591" s="278"/>
    </row>
    <row r="592" spans="2:29" ht="15" hidden="1" customHeight="1" x14ac:dyDescent="0.45">
      <c r="N592" s="277"/>
      <c r="O592" s="278"/>
      <c r="P592" s="278"/>
      <c r="Q592" s="278"/>
      <c r="R592" s="278"/>
      <c r="S592" s="278"/>
      <c r="T592" s="278"/>
      <c r="U592" s="278"/>
      <c r="V592" s="278"/>
      <c r="W592" s="278"/>
      <c r="X592" s="278"/>
      <c r="Y592" s="278"/>
      <c r="Z592" s="278"/>
      <c r="AA592" s="278"/>
    </row>
    <row r="593" spans="14:27" ht="15" hidden="1" customHeight="1" x14ac:dyDescent="0.45">
      <c r="N593" s="277"/>
      <c r="O593" s="278"/>
      <c r="P593" s="278"/>
      <c r="Q593" s="278"/>
      <c r="R593" s="278"/>
      <c r="S593" s="278"/>
      <c r="T593" s="278"/>
      <c r="U593" s="278"/>
      <c r="V593" s="278"/>
      <c r="W593" s="278"/>
      <c r="X593" s="278"/>
      <c r="Y593" s="278"/>
      <c r="Z593" s="278"/>
      <c r="AA593" s="278"/>
    </row>
    <row r="594" spans="14:27" ht="15" hidden="1" customHeight="1" x14ac:dyDescent="0.45">
      <c r="N594" s="277"/>
      <c r="O594" s="278"/>
      <c r="P594" s="278"/>
      <c r="Q594" s="278"/>
      <c r="R594" s="278"/>
      <c r="S594" s="278"/>
      <c r="T594" s="278"/>
      <c r="U594" s="278"/>
      <c r="V594" s="278"/>
      <c r="W594" s="278"/>
      <c r="X594" s="278"/>
      <c r="Y594" s="278"/>
      <c r="Z594" s="278"/>
      <c r="AA594" s="278"/>
    </row>
    <row r="595" spans="14:27" ht="15" hidden="1" customHeight="1" x14ac:dyDescent="0.45">
      <c r="N595" s="277"/>
      <c r="O595" s="278"/>
      <c r="P595" s="278"/>
      <c r="Q595" s="278"/>
      <c r="R595" s="278"/>
      <c r="S595" s="278"/>
      <c r="T595" s="278"/>
      <c r="U595" s="278"/>
      <c r="V595" s="278"/>
      <c r="W595" s="278"/>
      <c r="X595" s="278"/>
      <c r="Y595" s="278"/>
      <c r="Z595" s="278"/>
      <c r="AA595" s="278"/>
    </row>
    <row r="596" spans="14:27" ht="15" hidden="1" customHeight="1" x14ac:dyDescent="0.45">
      <c r="N596" s="277"/>
      <c r="O596" s="278"/>
      <c r="P596" s="278"/>
      <c r="Q596" s="278"/>
      <c r="R596" s="278"/>
      <c r="S596" s="278"/>
      <c r="T596" s="278"/>
      <c r="U596" s="278"/>
      <c r="V596" s="278"/>
      <c r="W596" s="278"/>
      <c r="X596" s="278"/>
      <c r="Y596" s="278"/>
      <c r="Z596" s="278"/>
      <c r="AA596" s="278"/>
    </row>
    <row r="597" spans="14:27" ht="15" hidden="1" customHeight="1" x14ac:dyDescent="0.45">
      <c r="N597" s="277"/>
      <c r="O597" s="278"/>
      <c r="P597" s="278"/>
      <c r="Q597" s="278"/>
      <c r="R597" s="278"/>
      <c r="S597" s="278"/>
      <c r="T597" s="278"/>
      <c r="U597" s="278"/>
      <c r="V597" s="278"/>
      <c r="W597" s="278"/>
      <c r="X597" s="278"/>
      <c r="Y597" s="278"/>
      <c r="Z597" s="278"/>
      <c r="AA597" s="278"/>
    </row>
    <row r="598" spans="14:27" ht="15" hidden="1" customHeight="1" x14ac:dyDescent="0.45">
      <c r="N598" s="277"/>
      <c r="O598" s="278"/>
      <c r="P598" s="278"/>
      <c r="Q598" s="278"/>
      <c r="R598" s="278"/>
      <c r="S598" s="278"/>
      <c r="T598" s="278"/>
      <c r="U598" s="278"/>
      <c r="V598" s="278"/>
      <c r="W598" s="278"/>
      <c r="X598" s="278"/>
      <c r="Y598" s="278"/>
      <c r="Z598" s="278"/>
      <c r="AA598" s="278"/>
    </row>
    <row r="599" spans="14:27" ht="15" hidden="1" customHeight="1" x14ac:dyDescent="0.45">
      <c r="N599" s="277"/>
      <c r="O599" s="278"/>
      <c r="P599" s="278"/>
      <c r="Q599" s="278"/>
      <c r="R599" s="278"/>
      <c r="S599" s="278"/>
      <c r="T599" s="278"/>
      <c r="U599" s="278"/>
      <c r="V599" s="278"/>
      <c r="W599" s="278"/>
      <c r="X599" s="278"/>
      <c r="Y599" s="278"/>
      <c r="Z599" s="278"/>
      <c r="AA599" s="278"/>
    </row>
    <row r="600" spans="14:27" ht="0" hidden="1" customHeight="1" x14ac:dyDescent="0.45">
      <c r="N600" s="277"/>
      <c r="O600" s="278"/>
      <c r="P600" s="278"/>
      <c r="Q600" s="278"/>
      <c r="R600" s="278"/>
      <c r="S600" s="278"/>
      <c r="T600" s="278"/>
      <c r="U600" s="278"/>
      <c r="V600" s="278"/>
      <c r="W600" s="278"/>
      <c r="X600" s="278"/>
      <c r="Y600" s="278"/>
      <c r="Z600" s="278"/>
      <c r="AA600" s="278"/>
    </row>
    <row r="601" spans="14:27" ht="0" hidden="1" customHeight="1" x14ac:dyDescent="0.45">
      <c r="N601" s="277"/>
      <c r="O601" s="278"/>
      <c r="P601" s="278"/>
      <c r="Q601" s="278"/>
      <c r="R601" s="278"/>
      <c r="S601" s="278"/>
      <c r="T601" s="278"/>
      <c r="U601" s="278"/>
      <c r="V601" s="278"/>
      <c r="W601" s="278"/>
      <c r="X601" s="278"/>
      <c r="Y601" s="278"/>
      <c r="Z601" s="278"/>
      <c r="AA601" s="278"/>
    </row>
    <row r="602" spans="14:27" ht="0" hidden="1" customHeight="1" x14ac:dyDescent="0.45">
      <c r="N602" s="277"/>
      <c r="O602" s="278"/>
      <c r="P602" s="278"/>
      <c r="Q602" s="278"/>
      <c r="R602" s="278"/>
      <c r="S602" s="278"/>
      <c r="T602" s="278"/>
      <c r="U602" s="278"/>
      <c r="V602" s="278"/>
      <c r="W602" s="278"/>
      <c r="X602" s="278"/>
      <c r="Y602" s="278"/>
      <c r="Z602" s="278"/>
      <c r="AA602" s="278"/>
    </row>
    <row r="603" spans="14:27" ht="0" hidden="1" customHeight="1" x14ac:dyDescent="0.45">
      <c r="N603" s="277"/>
      <c r="O603" s="278"/>
      <c r="P603" s="278"/>
      <c r="Q603" s="278"/>
      <c r="R603" s="278"/>
      <c r="S603" s="278"/>
      <c r="T603" s="278"/>
      <c r="U603" s="278"/>
      <c r="V603" s="278"/>
      <c r="W603" s="278"/>
      <c r="X603" s="278"/>
      <c r="Y603" s="278"/>
      <c r="Z603" s="278"/>
      <c r="AA603" s="278"/>
    </row>
    <row r="604" spans="14:27" ht="0" hidden="1" customHeight="1" x14ac:dyDescent="0.45">
      <c r="N604" s="277"/>
      <c r="O604" s="278"/>
      <c r="P604" s="278"/>
      <c r="Q604" s="278"/>
      <c r="R604" s="278"/>
      <c r="S604" s="278"/>
      <c r="T604" s="278"/>
      <c r="U604" s="278"/>
      <c r="V604" s="278"/>
      <c r="W604" s="278"/>
      <c r="X604" s="278"/>
      <c r="Y604" s="278"/>
      <c r="Z604" s="278"/>
      <c r="AA604" s="278"/>
    </row>
    <row r="605" spans="14:27" ht="0" hidden="1" customHeight="1" x14ac:dyDescent="0.45">
      <c r="N605" s="277"/>
      <c r="O605" s="278"/>
      <c r="P605" s="278"/>
      <c r="Q605" s="278"/>
      <c r="R605" s="278"/>
      <c r="S605" s="278"/>
      <c r="T605" s="278"/>
      <c r="U605" s="278"/>
      <c r="V605" s="278"/>
      <c r="W605" s="278"/>
      <c r="X605" s="278"/>
      <c r="Y605" s="278"/>
      <c r="Z605" s="278"/>
      <c r="AA605" s="278"/>
    </row>
    <row r="606" spans="14:27" ht="0" hidden="1" customHeight="1" x14ac:dyDescent="0.45">
      <c r="N606" s="277"/>
      <c r="O606" s="278"/>
      <c r="P606" s="278"/>
      <c r="Q606" s="278"/>
      <c r="R606" s="278"/>
      <c r="S606" s="278"/>
      <c r="T606" s="278"/>
      <c r="U606" s="278"/>
      <c r="V606" s="278"/>
      <c r="W606" s="278"/>
      <c r="X606" s="278"/>
      <c r="Y606" s="278"/>
      <c r="Z606" s="278"/>
      <c r="AA606" s="278"/>
    </row>
    <row r="607" spans="14:27" ht="0" hidden="1" customHeight="1" x14ac:dyDescent="0.45">
      <c r="N607" s="277"/>
      <c r="O607" s="278"/>
      <c r="P607" s="278"/>
      <c r="Q607" s="278"/>
      <c r="R607" s="278"/>
      <c r="S607" s="278"/>
      <c r="T607" s="278"/>
      <c r="U607" s="278"/>
      <c r="V607" s="278"/>
      <c r="W607" s="278"/>
      <c r="X607" s="278"/>
      <c r="Y607" s="278"/>
      <c r="Z607" s="278"/>
      <c r="AA607" s="278"/>
    </row>
    <row r="608" spans="14:27" ht="0" hidden="1" customHeight="1" x14ac:dyDescent="0.45">
      <c r="N608" s="277"/>
      <c r="O608" s="278"/>
      <c r="P608" s="278"/>
      <c r="Q608" s="278"/>
      <c r="R608" s="278"/>
      <c r="S608" s="278"/>
      <c r="T608" s="278"/>
      <c r="U608" s="278"/>
      <c r="V608" s="278"/>
      <c r="W608" s="278"/>
      <c r="X608" s="278"/>
      <c r="Y608" s="278"/>
      <c r="Z608" s="278"/>
      <c r="AA608" s="278"/>
    </row>
    <row r="609" spans="14:27" ht="0" hidden="1" customHeight="1" x14ac:dyDescent="0.45">
      <c r="N609" s="277"/>
      <c r="O609" s="278"/>
      <c r="P609" s="278"/>
      <c r="Q609" s="278"/>
      <c r="R609" s="278"/>
      <c r="S609" s="278"/>
      <c r="T609" s="278"/>
      <c r="U609" s="278"/>
      <c r="V609" s="278"/>
      <c r="W609" s="278"/>
      <c r="X609" s="278"/>
      <c r="Y609" s="278"/>
      <c r="Z609" s="278"/>
      <c r="AA609" s="278"/>
    </row>
    <row r="610" spans="14:27" ht="0" hidden="1" customHeight="1" x14ac:dyDescent="0.45">
      <c r="N610" s="277"/>
      <c r="O610" s="278"/>
      <c r="P610" s="278"/>
      <c r="Q610" s="278"/>
      <c r="R610" s="278"/>
      <c r="S610" s="278"/>
      <c r="T610" s="278"/>
      <c r="U610" s="278"/>
      <c r="V610" s="278"/>
      <c r="W610" s="278"/>
      <c r="X610" s="278"/>
      <c r="Y610" s="278"/>
      <c r="Z610" s="278"/>
      <c r="AA610" s="278"/>
    </row>
    <row r="611" spans="14:27" ht="0" hidden="1" customHeight="1" x14ac:dyDescent="0.45">
      <c r="N611" s="277"/>
      <c r="O611" s="278"/>
      <c r="P611" s="278"/>
      <c r="Q611" s="278"/>
      <c r="R611" s="278"/>
      <c r="S611" s="278"/>
      <c r="T611" s="278"/>
      <c r="U611" s="278"/>
      <c r="V611" s="278"/>
      <c r="W611" s="278"/>
      <c r="X611" s="278"/>
      <c r="Y611" s="278"/>
      <c r="Z611" s="278"/>
      <c r="AA611" s="278"/>
    </row>
    <row r="612" spans="14:27" ht="0" hidden="1" customHeight="1" x14ac:dyDescent="0.45">
      <c r="N612" s="277"/>
      <c r="O612" s="278"/>
      <c r="P612" s="278"/>
      <c r="Q612" s="278"/>
      <c r="R612" s="278"/>
      <c r="S612" s="278"/>
      <c r="T612" s="278"/>
      <c r="U612" s="278"/>
      <c r="V612" s="278"/>
      <c r="W612" s="278"/>
      <c r="X612" s="278"/>
      <c r="Y612" s="278"/>
      <c r="Z612" s="278"/>
      <c r="AA612" s="278"/>
    </row>
    <row r="613" spans="14:27" ht="0" hidden="1" customHeight="1" x14ac:dyDescent="0.45">
      <c r="N613" s="277"/>
      <c r="O613" s="278"/>
      <c r="P613" s="278"/>
      <c r="Q613" s="278"/>
      <c r="R613" s="278"/>
      <c r="S613" s="278"/>
      <c r="T613" s="278"/>
      <c r="U613" s="278"/>
      <c r="V613" s="278"/>
      <c r="W613" s="278"/>
      <c r="X613" s="278"/>
      <c r="Y613" s="278"/>
      <c r="Z613" s="278"/>
      <c r="AA613" s="278"/>
    </row>
    <row r="614" spans="14:27" ht="0" hidden="1" customHeight="1" x14ac:dyDescent="0.45">
      <c r="N614" s="277"/>
      <c r="O614" s="278"/>
      <c r="P614" s="278"/>
      <c r="Q614" s="278"/>
      <c r="R614" s="278"/>
      <c r="S614" s="278"/>
      <c r="T614" s="278"/>
      <c r="U614" s="278"/>
      <c r="V614" s="278"/>
      <c r="W614" s="278"/>
      <c r="X614" s="278"/>
      <c r="Y614" s="278"/>
      <c r="Z614" s="278"/>
      <c r="AA614" s="278"/>
    </row>
    <row r="615" spans="14:27" ht="0" hidden="1" customHeight="1" x14ac:dyDescent="0.45">
      <c r="N615" s="277"/>
      <c r="O615" s="278"/>
      <c r="P615" s="278"/>
      <c r="Q615" s="278"/>
      <c r="R615" s="278"/>
      <c r="S615" s="278"/>
      <c r="T615" s="278"/>
      <c r="U615" s="278"/>
      <c r="V615" s="278"/>
      <c r="W615" s="278"/>
      <c r="X615" s="278"/>
      <c r="Y615" s="278"/>
      <c r="Z615" s="278"/>
      <c r="AA615" s="278"/>
    </row>
    <row r="616" spans="14:27" ht="0" hidden="1" customHeight="1" x14ac:dyDescent="0.45">
      <c r="N616" s="277"/>
      <c r="O616" s="278"/>
      <c r="P616" s="278"/>
      <c r="Q616" s="278"/>
      <c r="R616" s="278"/>
      <c r="S616" s="278"/>
      <c r="T616" s="278"/>
      <c r="U616" s="278"/>
      <c r="V616" s="278"/>
      <c r="W616" s="278"/>
      <c r="X616" s="278"/>
      <c r="Y616" s="278"/>
      <c r="Z616" s="278"/>
      <c r="AA616" s="278"/>
    </row>
    <row r="617" spans="14:27" ht="0" hidden="1" customHeight="1" x14ac:dyDescent="0.45">
      <c r="N617" s="277"/>
      <c r="O617" s="278"/>
      <c r="P617" s="278"/>
      <c r="Q617" s="278"/>
      <c r="R617" s="278"/>
      <c r="S617" s="278"/>
      <c r="T617" s="278"/>
      <c r="U617" s="278"/>
      <c r="V617" s="278"/>
      <c r="W617" s="278"/>
      <c r="X617" s="278"/>
      <c r="Y617" s="278"/>
      <c r="Z617" s="278"/>
      <c r="AA617" s="278"/>
    </row>
    <row r="618" spans="14:27" ht="0" hidden="1" customHeight="1" x14ac:dyDescent="0.45">
      <c r="N618" s="277"/>
      <c r="O618" s="278"/>
      <c r="P618" s="278"/>
      <c r="Q618" s="278"/>
      <c r="R618" s="278"/>
      <c r="S618" s="278"/>
      <c r="T618" s="278"/>
      <c r="U618" s="278"/>
      <c r="V618" s="278"/>
      <c r="W618" s="278"/>
      <c r="X618" s="278"/>
      <c r="Y618" s="278"/>
      <c r="Z618" s="278"/>
      <c r="AA618" s="278"/>
    </row>
    <row r="619" spans="14:27" ht="0" hidden="1" customHeight="1" x14ac:dyDescent="0.45">
      <c r="N619" s="277"/>
      <c r="O619" s="278"/>
      <c r="P619" s="278"/>
      <c r="Q619" s="278"/>
      <c r="R619" s="278"/>
      <c r="S619" s="278"/>
      <c r="T619" s="278"/>
      <c r="U619" s="278"/>
      <c r="V619" s="278"/>
      <c r="W619" s="278"/>
      <c r="X619" s="278"/>
      <c r="Y619" s="278"/>
      <c r="Z619" s="278"/>
      <c r="AA619" s="278"/>
    </row>
    <row r="620" spans="14:27" ht="0" hidden="1" customHeight="1" x14ac:dyDescent="0.45">
      <c r="N620" s="277"/>
      <c r="O620" s="278"/>
      <c r="P620" s="278"/>
      <c r="Q620" s="278"/>
      <c r="R620" s="278"/>
      <c r="S620" s="278"/>
      <c r="T620" s="278"/>
      <c r="U620" s="278"/>
      <c r="V620" s="278"/>
      <c r="W620" s="278"/>
      <c r="X620" s="278"/>
      <c r="Y620" s="278"/>
      <c r="Z620" s="278"/>
      <c r="AA620" s="278"/>
    </row>
    <row r="621" spans="14:27" ht="0" hidden="1" customHeight="1" x14ac:dyDescent="0.45">
      <c r="N621" s="277"/>
      <c r="O621" s="278"/>
      <c r="P621" s="278"/>
      <c r="Q621" s="278"/>
      <c r="R621" s="278"/>
      <c r="S621" s="278"/>
      <c r="T621" s="278"/>
      <c r="U621" s="278"/>
      <c r="V621" s="278"/>
      <c r="W621" s="278"/>
      <c r="X621" s="278"/>
      <c r="Y621" s="278"/>
      <c r="Z621" s="278"/>
      <c r="AA621" s="278"/>
    </row>
    <row r="622" spans="14:27" ht="0" hidden="1" customHeight="1" x14ac:dyDescent="0.45">
      <c r="N622" s="277"/>
      <c r="O622" s="278"/>
      <c r="P622" s="278"/>
      <c r="Q622" s="278"/>
      <c r="R622" s="278"/>
      <c r="S622" s="278"/>
      <c r="T622" s="278"/>
      <c r="U622" s="278"/>
      <c r="V622" s="278"/>
      <c r="W622" s="278"/>
      <c r="X622" s="278"/>
      <c r="Y622" s="278"/>
      <c r="Z622" s="278"/>
      <c r="AA622" s="278"/>
    </row>
    <row r="623" spans="14:27" ht="0" hidden="1" customHeight="1" x14ac:dyDescent="0.45">
      <c r="N623" s="277"/>
      <c r="O623" s="278"/>
      <c r="P623" s="278"/>
      <c r="Q623" s="278"/>
      <c r="R623" s="278"/>
      <c r="S623" s="278"/>
      <c r="T623" s="278"/>
      <c r="U623" s="278"/>
      <c r="V623" s="278"/>
      <c r="W623" s="278"/>
      <c r="X623" s="278"/>
      <c r="Y623" s="278"/>
      <c r="Z623" s="278"/>
      <c r="AA623" s="278"/>
    </row>
    <row r="624" spans="14:27" ht="0" hidden="1" customHeight="1" x14ac:dyDescent="0.45">
      <c r="N624" s="277"/>
      <c r="O624" s="278"/>
      <c r="P624" s="278"/>
      <c r="Q624" s="278"/>
      <c r="R624" s="278"/>
      <c r="S624" s="278"/>
      <c r="T624" s="278"/>
      <c r="U624" s="278"/>
      <c r="V624" s="278"/>
      <c r="W624" s="278"/>
      <c r="X624" s="278"/>
      <c r="Y624" s="278"/>
      <c r="Z624" s="278"/>
      <c r="AA624" s="278"/>
    </row>
    <row r="625" spans="14:27" ht="0" hidden="1" customHeight="1" x14ac:dyDescent="0.45">
      <c r="N625" s="277"/>
      <c r="O625" s="278"/>
      <c r="P625" s="278"/>
      <c r="Q625" s="278"/>
      <c r="R625" s="278"/>
      <c r="S625" s="278"/>
      <c r="T625" s="278"/>
      <c r="U625" s="278"/>
      <c r="V625" s="278"/>
      <c r="W625" s="278"/>
      <c r="X625" s="278"/>
      <c r="Y625" s="278"/>
      <c r="Z625" s="278"/>
      <c r="AA625" s="278"/>
    </row>
    <row r="626" spans="14:27" ht="0" hidden="1" customHeight="1" x14ac:dyDescent="0.45">
      <c r="N626" s="277"/>
      <c r="O626" s="278"/>
      <c r="P626" s="278"/>
      <c r="Q626" s="278"/>
      <c r="R626" s="278"/>
      <c r="S626" s="278"/>
      <c r="T626" s="278"/>
      <c r="U626" s="278"/>
      <c r="V626" s="278"/>
      <c r="W626" s="278"/>
      <c r="X626" s="278"/>
      <c r="Y626" s="278"/>
      <c r="Z626" s="278"/>
      <c r="AA626" s="278"/>
    </row>
    <row r="627" spans="14:27" ht="0" hidden="1" customHeight="1" x14ac:dyDescent="0.45">
      <c r="N627" s="277"/>
      <c r="O627" s="278"/>
      <c r="P627" s="278"/>
      <c r="Q627" s="278"/>
      <c r="R627" s="278"/>
      <c r="S627" s="278"/>
      <c r="T627" s="278"/>
      <c r="U627" s="278"/>
      <c r="V627" s="278"/>
      <c r="W627" s="278"/>
      <c r="X627" s="278"/>
      <c r="Y627" s="278"/>
      <c r="Z627" s="278"/>
      <c r="AA627" s="278"/>
    </row>
    <row r="628" spans="14:27" ht="0" hidden="1" customHeight="1" x14ac:dyDescent="0.45">
      <c r="N628" s="277"/>
      <c r="O628" s="278"/>
      <c r="P628" s="278"/>
      <c r="Q628" s="278"/>
      <c r="R628" s="278"/>
      <c r="S628" s="278"/>
      <c r="T628" s="278"/>
      <c r="U628" s="278"/>
      <c r="V628" s="278"/>
      <c r="W628" s="278"/>
      <c r="X628" s="278"/>
      <c r="Y628" s="278"/>
      <c r="Z628" s="278"/>
      <c r="AA628" s="278"/>
    </row>
    <row r="629" spans="14:27" ht="0" hidden="1" customHeight="1" x14ac:dyDescent="0.45">
      <c r="N629" s="277"/>
      <c r="O629" s="278"/>
      <c r="P629" s="278"/>
      <c r="Q629" s="278"/>
      <c r="R629" s="278"/>
      <c r="S629" s="278"/>
      <c r="T629" s="278"/>
      <c r="U629" s="278"/>
      <c r="V629" s="278"/>
      <c r="W629" s="278"/>
      <c r="X629" s="278"/>
      <c r="Y629" s="278"/>
      <c r="Z629" s="278"/>
      <c r="AA629" s="278"/>
    </row>
    <row r="630" spans="14:27" ht="0" hidden="1" customHeight="1" x14ac:dyDescent="0.45">
      <c r="N630" s="277"/>
      <c r="O630" s="278"/>
      <c r="P630" s="278"/>
      <c r="Q630" s="278"/>
      <c r="R630" s="278"/>
      <c r="S630" s="278"/>
      <c r="T630" s="278"/>
      <c r="U630" s="278"/>
      <c r="V630" s="278"/>
      <c r="W630" s="278"/>
      <c r="X630" s="278"/>
      <c r="Y630" s="278"/>
      <c r="Z630" s="278"/>
      <c r="AA630" s="278"/>
    </row>
    <row r="631" spans="14:27" ht="0" hidden="1" customHeight="1" x14ac:dyDescent="0.45">
      <c r="N631" s="277"/>
      <c r="O631" s="278"/>
      <c r="P631" s="278"/>
      <c r="Q631" s="278"/>
      <c r="R631" s="278"/>
      <c r="S631" s="278"/>
      <c r="T631" s="278"/>
      <c r="U631" s="278"/>
      <c r="V631" s="278"/>
      <c r="W631" s="278"/>
      <c r="X631" s="278"/>
      <c r="Y631" s="278"/>
      <c r="Z631" s="278"/>
      <c r="AA631" s="278"/>
    </row>
    <row r="632" spans="14:27" ht="0" hidden="1" customHeight="1" x14ac:dyDescent="0.45">
      <c r="N632" s="277"/>
      <c r="O632" s="278"/>
      <c r="P632" s="278"/>
      <c r="Q632" s="278"/>
      <c r="R632" s="278"/>
      <c r="S632" s="278"/>
      <c r="T632" s="278"/>
      <c r="U632" s="278"/>
      <c r="V632" s="278"/>
      <c r="W632" s="278"/>
      <c r="X632" s="278"/>
      <c r="Y632" s="278"/>
      <c r="Z632" s="278"/>
      <c r="AA632" s="278"/>
    </row>
    <row r="633" spans="14:27" ht="0" hidden="1" customHeight="1" x14ac:dyDescent="0.45">
      <c r="N633" s="277"/>
      <c r="O633" s="278"/>
      <c r="P633" s="278"/>
      <c r="Q633" s="278"/>
      <c r="R633" s="278"/>
      <c r="S633" s="278"/>
      <c r="T633" s="278"/>
      <c r="U633" s="278"/>
      <c r="V633" s="278"/>
      <c r="W633" s="278"/>
      <c r="X633" s="278"/>
      <c r="Y633" s="278"/>
      <c r="Z633" s="278"/>
      <c r="AA633" s="278"/>
    </row>
    <row r="634" spans="14:27" ht="0" hidden="1" customHeight="1" x14ac:dyDescent="0.45">
      <c r="N634" s="277"/>
      <c r="O634" s="278"/>
      <c r="P634" s="278"/>
      <c r="Q634" s="278"/>
      <c r="R634" s="278"/>
      <c r="S634" s="278"/>
      <c r="T634" s="278"/>
      <c r="U634" s="278"/>
      <c r="V634" s="278"/>
      <c r="W634" s="278"/>
      <c r="X634" s="278"/>
      <c r="Y634" s="278"/>
      <c r="Z634" s="278"/>
      <c r="AA634" s="278"/>
    </row>
    <row r="635" spans="14:27" ht="0" hidden="1" customHeight="1" x14ac:dyDescent="0.45">
      <c r="N635" s="277"/>
      <c r="O635" s="278"/>
      <c r="P635" s="278"/>
      <c r="Q635" s="278"/>
      <c r="R635" s="278"/>
      <c r="S635" s="278"/>
      <c r="T635" s="278"/>
      <c r="U635" s="278"/>
      <c r="V635" s="278"/>
      <c r="W635" s="278"/>
      <c r="X635" s="278"/>
      <c r="Y635" s="278"/>
      <c r="Z635" s="278"/>
      <c r="AA635" s="278"/>
    </row>
    <row r="636" spans="14:27" ht="0" hidden="1" customHeight="1" x14ac:dyDescent="0.45">
      <c r="N636" s="277"/>
      <c r="O636" s="278"/>
      <c r="P636" s="278"/>
      <c r="Q636" s="278"/>
      <c r="R636" s="278"/>
      <c r="S636" s="278"/>
      <c r="T636" s="278"/>
      <c r="U636" s="278"/>
      <c r="V636" s="278"/>
      <c r="W636" s="278"/>
      <c r="X636" s="278"/>
      <c r="Y636" s="278"/>
      <c r="Z636" s="278"/>
      <c r="AA636" s="278"/>
    </row>
    <row r="637" spans="14:27" ht="0" hidden="1" customHeight="1" x14ac:dyDescent="0.45">
      <c r="N637" s="277"/>
      <c r="O637" s="278"/>
      <c r="P637" s="278"/>
      <c r="Q637" s="278"/>
      <c r="R637" s="278"/>
      <c r="S637" s="278"/>
      <c r="T637" s="278"/>
      <c r="U637" s="278"/>
      <c r="V637" s="278"/>
      <c r="W637" s="278"/>
      <c r="X637" s="278"/>
      <c r="Y637" s="278"/>
      <c r="Z637" s="278"/>
      <c r="AA637" s="278"/>
    </row>
    <row r="638" spans="14:27" ht="0" hidden="1" customHeight="1" x14ac:dyDescent="0.45">
      <c r="N638" s="277"/>
      <c r="O638" s="278"/>
      <c r="P638" s="278"/>
      <c r="Q638" s="278"/>
      <c r="R638" s="278"/>
      <c r="S638" s="278"/>
      <c r="T638" s="278"/>
      <c r="U638" s="278"/>
      <c r="V638" s="278"/>
      <c r="W638" s="278"/>
      <c r="X638" s="278"/>
      <c r="Y638" s="278"/>
      <c r="Z638" s="278"/>
      <c r="AA638" s="278"/>
    </row>
    <row r="639" spans="14:27" ht="0" hidden="1" customHeight="1" x14ac:dyDescent="0.45">
      <c r="N639" s="277"/>
      <c r="O639" s="278"/>
      <c r="P639" s="278"/>
      <c r="Q639" s="278"/>
      <c r="R639" s="278"/>
      <c r="S639" s="278"/>
      <c r="T639" s="278"/>
      <c r="U639" s="278"/>
      <c r="V639" s="278"/>
      <c r="W639" s="278"/>
      <c r="X639" s="278"/>
      <c r="Y639" s="278"/>
      <c r="Z639" s="278"/>
      <c r="AA639" s="278"/>
    </row>
    <row r="640" spans="14:27" ht="0" hidden="1" customHeight="1" x14ac:dyDescent="0.45">
      <c r="N640" s="277"/>
      <c r="O640" s="278"/>
      <c r="P640" s="278"/>
      <c r="Q640" s="278"/>
      <c r="R640" s="278"/>
      <c r="S640" s="278"/>
      <c r="T640" s="278"/>
      <c r="U640" s="278"/>
      <c r="V640" s="278"/>
      <c r="W640" s="278"/>
      <c r="X640" s="278"/>
      <c r="Y640" s="278"/>
      <c r="Z640" s="278"/>
      <c r="AA640" s="278"/>
    </row>
    <row r="641" spans="14:27" ht="0" hidden="1" customHeight="1" x14ac:dyDescent="0.45">
      <c r="N641" s="277"/>
      <c r="O641" s="278"/>
      <c r="P641" s="278"/>
      <c r="Q641" s="278"/>
      <c r="R641" s="278"/>
      <c r="S641" s="278"/>
      <c r="T641" s="278"/>
      <c r="U641" s="278"/>
      <c r="V641" s="278"/>
      <c r="W641" s="278"/>
      <c r="X641" s="278"/>
      <c r="Y641" s="278"/>
      <c r="Z641" s="278"/>
      <c r="AA641" s="278"/>
    </row>
    <row r="642" spans="14:27" ht="0" hidden="1" customHeight="1" x14ac:dyDescent="0.45">
      <c r="N642" s="277"/>
      <c r="O642" s="278"/>
      <c r="P642" s="278"/>
      <c r="Q642" s="278"/>
      <c r="R642" s="278"/>
      <c r="S642" s="278"/>
      <c r="T642" s="278"/>
      <c r="U642" s="278"/>
      <c r="V642" s="278"/>
      <c r="W642" s="278"/>
      <c r="X642" s="278"/>
      <c r="Y642" s="278"/>
      <c r="Z642" s="278"/>
      <c r="AA642" s="278"/>
    </row>
    <row r="643" spans="14:27" ht="0" hidden="1" customHeight="1" x14ac:dyDescent="0.45">
      <c r="N643" s="277"/>
      <c r="O643" s="278"/>
      <c r="P643" s="278"/>
      <c r="Q643" s="278"/>
      <c r="R643" s="278"/>
      <c r="S643" s="278"/>
      <c r="T643" s="278"/>
      <c r="U643" s="278"/>
      <c r="V643" s="278"/>
      <c r="W643" s="278"/>
      <c r="X643" s="278"/>
      <c r="Y643" s="278"/>
      <c r="Z643" s="278"/>
      <c r="AA643" s="278"/>
    </row>
    <row r="644" spans="14:27" ht="0" hidden="1" customHeight="1" x14ac:dyDescent="0.45">
      <c r="N644" s="277"/>
      <c r="O644" s="278"/>
      <c r="P644" s="278"/>
      <c r="Q644" s="278"/>
      <c r="R644" s="278"/>
      <c r="S644" s="278"/>
      <c r="T644" s="278"/>
      <c r="U644" s="278"/>
      <c r="V644" s="278"/>
      <c r="W644" s="278"/>
      <c r="X644" s="278"/>
      <c r="Y644" s="278"/>
      <c r="Z644" s="278"/>
      <c r="AA644" s="278"/>
    </row>
    <row r="645" spans="14:27" ht="0" hidden="1" customHeight="1" x14ac:dyDescent="0.45">
      <c r="N645" s="277"/>
      <c r="O645" s="278"/>
      <c r="P645" s="278"/>
      <c r="Q645" s="278"/>
      <c r="R645" s="278"/>
      <c r="S645" s="278"/>
      <c r="T645" s="278"/>
      <c r="U645" s="278"/>
      <c r="V645" s="278"/>
      <c r="W645" s="278"/>
      <c r="X645" s="278"/>
      <c r="Y645" s="278"/>
      <c r="Z645" s="278"/>
      <c r="AA645" s="278"/>
    </row>
    <row r="646" spans="14:27" ht="0" hidden="1" customHeight="1" x14ac:dyDescent="0.45">
      <c r="N646" s="277"/>
      <c r="O646" s="278"/>
      <c r="P646" s="278"/>
      <c r="Q646" s="278"/>
      <c r="R646" s="278"/>
      <c r="S646" s="278"/>
      <c r="T646" s="278"/>
      <c r="U646" s="278"/>
      <c r="V646" s="278"/>
      <c r="W646" s="278"/>
      <c r="X646" s="278"/>
      <c r="Y646" s="278"/>
      <c r="Z646" s="278"/>
      <c r="AA646" s="278"/>
    </row>
    <row r="647" spans="14:27" ht="0" hidden="1" customHeight="1" x14ac:dyDescent="0.45">
      <c r="N647" s="277"/>
      <c r="O647" s="278"/>
      <c r="P647" s="278"/>
      <c r="Q647" s="278"/>
      <c r="R647" s="278"/>
      <c r="S647" s="278"/>
      <c r="T647" s="278"/>
      <c r="U647" s="278"/>
      <c r="V647" s="278"/>
      <c r="W647" s="278"/>
      <c r="X647" s="278"/>
      <c r="Y647" s="278"/>
      <c r="Z647" s="278"/>
      <c r="AA647" s="278"/>
    </row>
    <row r="648" spans="14:27" ht="0" hidden="1" customHeight="1" x14ac:dyDescent="0.45">
      <c r="N648" s="277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</row>
    <row r="649" spans="14:27" ht="0" hidden="1" customHeight="1" x14ac:dyDescent="0.45">
      <c r="N649" s="277"/>
      <c r="O649" s="278"/>
      <c r="P649" s="278"/>
      <c r="Q649" s="278"/>
      <c r="R649" s="278"/>
      <c r="S649" s="278"/>
      <c r="T649" s="278"/>
      <c r="U649" s="278"/>
      <c r="V649" s="278"/>
      <c r="W649" s="278"/>
      <c r="X649" s="278"/>
      <c r="Y649" s="278"/>
      <c r="Z649" s="278"/>
      <c r="AA649" s="278"/>
    </row>
    <row r="650" spans="14:27" ht="0" hidden="1" customHeight="1" x14ac:dyDescent="0.45">
      <c r="N650" s="277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</row>
    <row r="651" spans="14:27" ht="0" hidden="1" customHeight="1" x14ac:dyDescent="0.45">
      <c r="N651" s="277"/>
      <c r="O651" s="278"/>
      <c r="P651" s="278"/>
      <c r="Q651" s="278"/>
      <c r="R651" s="278"/>
      <c r="S651" s="278"/>
      <c r="T651" s="278"/>
      <c r="U651" s="278"/>
      <c r="V651" s="278"/>
      <c r="W651" s="278"/>
      <c r="X651" s="278"/>
      <c r="Y651" s="278"/>
      <c r="Z651" s="278"/>
      <c r="AA651" s="278"/>
    </row>
    <row r="652" spans="14:27" ht="0" hidden="1" customHeight="1" x14ac:dyDescent="0.45">
      <c r="N652" s="277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</row>
    <row r="653" spans="14:27" ht="0" hidden="1" customHeight="1" x14ac:dyDescent="0.45">
      <c r="N653" s="277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</row>
    <row r="654" spans="14:27" ht="0" hidden="1" customHeight="1" x14ac:dyDescent="0.45">
      <c r="N654" s="277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</row>
    <row r="655" spans="14:27" ht="0" hidden="1" customHeight="1" x14ac:dyDescent="0.45">
      <c r="N655" s="277"/>
      <c r="O655" s="278"/>
      <c r="P655" s="278"/>
      <c r="Q655" s="278"/>
      <c r="R655" s="278"/>
      <c r="S655" s="278"/>
      <c r="T655" s="278"/>
      <c r="U655" s="278"/>
      <c r="V655" s="278"/>
      <c r="W655" s="278"/>
      <c r="X655" s="278"/>
      <c r="Y655" s="278"/>
      <c r="Z655" s="278"/>
      <c r="AA655" s="278"/>
    </row>
    <row r="656" spans="14:27" ht="0" hidden="1" customHeight="1" x14ac:dyDescent="0.45">
      <c r="N656" s="277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</row>
    <row r="657" spans="14:27" ht="0" hidden="1" customHeight="1" x14ac:dyDescent="0.45">
      <c r="N657" s="277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</row>
    <row r="658" spans="14:27" ht="0" hidden="1" customHeight="1" x14ac:dyDescent="0.45">
      <c r="N658" s="277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</row>
    <row r="659" spans="14:27" ht="0" hidden="1" customHeight="1" x14ac:dyDescent="0.45">
      <c r="N659" s="277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</row>
    <row r="660" spans="14:27" ht="0" hidden="1" customHeight="1" x14ac:dyDescent="0.45">
      <c r="N660" s="277"/>
      <c r="O660" s="278"/>
      <c r="P660" s="278"/>
      <c r="Q660" s="278"/>
      <c r="R660" s="278"/>
      <c r="S660" s="278"/>
      <c r="T660" s="278"/>
      <c r="U660" s="278"/>
      <c r="V660" s="278"/>
      <c r="W660" s="278"/>
      <c r="X660" s="278"/>
      <c r="Y660" s="278"/>
      <c r="Z660" s="278"/>
      <c r="AA660" s="278"/>
    </row>
    <row r="661" spans="14:27" ht="0" hidden="1" customHeight="1" x14ac:dyDescent="0.45">
      <c r="N661" s="277"/>
      <c r="O661" s="278"/>
      <c r="P661" s="278"/>
      <c r="Q661" s="278"/>
      <c r="R661" s="278"/>
      <c r="S661" s="278"/>
      <c r="T661" s="278"/>
      <c r="U661" s="278"/>
      <c r="V661" s="278"/>
      <c r="W661" s="278"/>
      <c r="X661" s="278"/>
      <c r="Y661" s="278"/>
      <c r="Z661" s="278"/>
      <c r="AA661" s="278"/>
    </row>
    <row r="662" spans="14:27" ht="0" hidden="1" customHeight="1" x14ac:dyDescent="0.45">
      <c r="N662" s="277"/>
      <c r="O662" s="278"/>
      <c r="P662" s="278"/>
      <c r="Q662" s="278"/>
      <c r="R662" s="278"/>
      <c r="S662" s="278"/>
      <c r="T662" s="278"/>
      <c r="U662" s="278"/>
      <c r="V662" s="278"/>
      <c r="W662" s="278"/>
      <c r="X662" s="278"/>
      <c r="Y662" s="278"/>
      <c r="Z662" s="278"/>
      <c r="AA662" s="278"/>
    </row>
    <row r="663" spans="14:27" ht="0" hidden="1" customHeight="1" x14ac:dyDescent="0.45">
      <c r="N663" s="277"/>
      <c r="O663" s="278"/>
      <c r="P663" s="278"/>
      <c r="Q663" s="278"/>
      <c r="R663" s="278"/>
      <c r="S663" s="278"/>
      <c r="T663" s="278"/>
      <c r="U663" s="278"/>
      <c r="V663" s="278"/>
      <c r="W663" s="278"/>
      <c r="X663" s="278"/>
      <c r="Y663" s="278"/>
      <c r="Z663" s="278"/>
      <c r="AA663" s="278"/>
    </row>
    <row r="664" spans="14:27" ht="0" hidden="1" customHeight="1" x14ac:dyDescent="0.45">
      <c r="N664" s="277"/>
      <c r="O664" s="278"/>
      <c r="P664" s="278"/>
      <c r="Q664" s="278"/>
      <c r="R664" s="278"/>
      <c r="S664" s="278"/>
      <c r="T664" s="278"/>
      <c r="U664" s="278"/>
      <c r="V664" s="278"/>
      <c r="W664" s="278"/>
      <c r="X664" s="278"/>
      <c r="Y664" s="278"/>
      <c r="Z664" s="278"/>
      <c r="AA664" s="278"/>
    </row>
    <row r="665" spans="14:27" ht="0" hidden="1" customHeight="1" x14ac:dyDescent="0.45">
      <c r="N665" s="277"/>
      <c r="O665" s="278"/>
      <c r="P665" s="278"/>
      <c r="Q665" s="278"/>
      <c r="R665" s="278"/>
      <c r="S665" s="278"/>
      <c r="T665" s="278"/>
      <c r="U665" s="278"/>
      <c r="V665" s="278"/>
      <c r="W665" s="278"/>
      <c r="X665" s="278"/>
      <c r="Y665" s="278"/>
      <c r="Z665" s="278"/>
      <c r="AA665" s="278"/>
    </row>
    <row r="666" spans="14:27" ht="0" hidden="1" customHeight="1" x14ac:dyDescent="0.45">
      <c r="N666" s="277"/>
      <c r="O666" s="278"/>
      <c r="P666" s="278"/>
      <c r="Q666" s="278"/>
      <c r="R666" s="278"/>
      <c r="S666" s="278"/>
      <c r="T666" s="278"/>
      <c r="U666" s="278"/>
      <c r="V666" s="278"/>
      <c r="W666" s="278"/>
      <c r="X666" s="278"/>
      <c r="Y666" s="278"/>
      <c r="Z666" s="278"/>
      <c r="AA666" s="278"/>
    </row>
    <row r="667" spans="14:27" ht="0" hidden="1" customHeight="1" x14ac:dyDescent="0.45">
      <c r="N667" s="277"/>
      <c r="O667" s="278"/>
      <c r="P667" s="278"/>
      <c r="Q667" s="278"/>
      <c r="R667" s="278"/>
      <c r="S667" s="278"/>
      <c r="T667" s="278"/>
      <c r="U667" s="278"/>
      <c r="V667" s="278"/>
      <c r="W667" s="278"/>
      <c r="X667" s="278"/>
      <c r="Y667" s="278"/>
      <c r="Z667" s="278"/>
      <c r="AA667" s="278"/>
    </row>
    <row r="668" spans="14:27" ht="0" hidden="1" customHeight="1" x14ac:dyDescent="0.45">
      <c r="N668" s="277"/>
      <c r="O668" s="278"/>
      <c r="P668" s="278"/>
      <c r="Q668" s="278"/>
      <c r="R668" s="278"/>
      <c r="S668" s="278"/>
      <c r="T668" s="278"/>
      <c r="U668" s="278"/>
      <c r="V668" s="278"/>
      <c r="W668" s="278"/>
      <c r="X668" s="278"/>
      <c r="Y668" s="278"/>
      <c r="Z668" s="278"/>
      <c r="AA668" s="278"/>
    </row>
    <row r="669" spans="14:27" ht="0" hidden="1" customHeight="1" x14ac:dyDescent="0.45">
      <c r="N669" s="277"/>
      <c r="O669" s="278"/>
      <c r="P669" s="278"/>
      <c r="Q669" s="278"/>
      <c r="R669" s="278"/>
      <c r="S669" s="278"/>
      <c r="T669" s="278"/>
      <c r="U669" s="278"/>
      <c r="V669" s="278"/>
      <c r="W669" s="278"/>
      <c r="X669" s="278"/>
      <c r="Y669" s="278"/>
      <c r="Z669" s="278"/>
      <c r="AA669" s="278"/>
    </row>
    <row r="670" spans="14:27" ht="0" hidden="1" customHeight="1" x14ac:dyDescent="0.45">
      <c r="N670" s="277"/>
      <c r="O670" s="278"/>
      <c r="P670" s="278"/>
      <c r="Q670" s="278"/>
      <c r="R670" s="278"/>
      <c r="S670" s="278"/>
      <c r="T670" s="278"/>
      <c r="U670" s="278"/>
      <c r="V670" s="278"/>
      <c r="W670" s="278"/>
      <c r="X670" s="278"/>
      <c r="Y670" s="278"/>
      <c r="Z670" s="278"/>
      <c r="AA670" s="278"/>
    </row>
    <row r="671" spans="14:27" ht="0" hidden="1" customHeight="1" x14ac:dyDescent="0.45">
      <c r="N671" s="277"/>
      <c r="O671" s="278"/>
      <c r="P671" s="278"/>
      <c r="Q671" s="278"/>
      <c r="R671" s="278"/>
      <c r="S671" s="278"/>
      <c r="T671" s="278"/>
      <c r="U671" s="278"/>
      <c r="V671" s="278"/>
      <c r="W671" s="278"/>
      <c r="X671" s="278"/>
      <c r="Y671" s="278"/>
      <c r="Z671" s="278"/>
      <c r="AA671" s="278"/>
    </row>
    <row r="672" spans="14:27" ht="0" hidden="1" customHeight="1" x14ac:dyDescent="0.45">
      <c r="N672" s="277"/>
      <c r="O672" s="278"/>
      <c r="P672" s="278"/>
      <c r="Q672" s="278"/>
      <c r="R672" s="278"/>
      <c r="S672" s="278"/>
      <c r="T672" s="278"/>
      <c r="U672" s="278"/>
      <c r="V672" s="278"/>
      <c r="W672" s="278"/>
      <c r="X672" s="278"/>
      <c r="Y672" s="278"/>
      <c r="Z672" s="278"/>
      <c r="AA672" s="278"/>
    </row>
    <row r="673" spans="14:27" ht="0" hidden="1" customHeight="1" x14ac:dyDescent="0.45">
      <c r="N673" s="277"/>
      <c r="O673" s="278"/>
      <c r="P673" s="278"/>
      <c r="Q673" s="278"/>
      <c r="R673" s="278"/>
      <c r="S673" s="278"/>
      <c r="T673" s="278"/>
      <c r="U673" s="278"/>
      <c r="V673" s="278"/>
      <c r="W673" s="278"/>
      <c r="X673" s="278"/>
      <c r="Y673" s="278"/>
      <c r="Z673" s="278"/>
      <c r="AA673" s="278"/>
    </row>
    <row r="674" spans="14:27" ht="0" hidden="1" customHeight="1" x14ac:dyDescent="0.45">
      <c r="N674" s="277"/>
      <c r="O674" s="278"/>
      <c r="P674" s="278"/>
      <c r="Q674" s="278"/>
      <c r="R674" s="278"/>
      <c r="S674" s="278"/>
      <c r="T674" s="278"/>
      <c r="U674" s="278"/>
      <c r="V674" s="278"/>
      <c r="W674" s="278"/>
      <c r="X674" s="278"/>
      <c r="Y674" s="278"/>
      <c r="Z674" s="278"/>
      <c r="AA674" s="278"/>
    </row>
    <row r="675" spans="14:27" ht="0" hidden="1" customHeight="1" x14ac:dyDescent="0.45">
      <c r="N675" s="277"/>
      <c r="O675" s="278"/>
      <c r="P675" s="278"/>
      <c r="Q675" s="278"/>
      <c r="R675" s="278"/>
      <c r="S675" s="278"/>
      <c r="T675" s="278"/>
      <c r="U675" s="278"/>
      <c r="V675" s="278"/>
      <c r="W675" s="278"/>
      <c r="X675" s="278"/>
      <c r="Y675" s="278"/>
      <c r="Z675" s="278"/>
      <c r="AA675" s="278"/>
    </row>
    <row r="676" spans="14:27" ht="0" hidden="1" customHeight="1" x14ac:dyDescent="0.45">
      <c r="N676" s="277"/>
      <c r="O676" s="278"/>
      <c r="P676" s="278"/>
      <c r="Q676" s="278"/>
      <c r="R676" s="278"/>
      <c r="S676" s="278"/>
      <c r="T676" s="278"/>
      <c r="U676" s="278"/>
      <c r="V676" s="278"/>
      <c r="W676" s="278"/>
      <c r="X676" s="278"/>
      <c r="Y676" s="278"/>
      <c r="Z676" s="278"/>
      <c r="AA676" s="278"/>
    </row>
    <row r="677" spans="14:27" ht="0" hidden="1" customHeight="1" x14ac:dyDescent="0.45">
      <c r="N677" s="277"/>
      <c r="O677" s="278"/>
      <c r="P677" s="278"/>
      <c r="Q677" s="278"/>
      <c r="R677" s="278"/>
      <c r="S677" s="278"/>
      <c r="T677" s="278"/>
      <c r="U677" s="278"/>
      <c r="V677" s="278"/>
      <c r="W677" s="278"/>
      <c r="X677" s="278"/>
      <c r="Y677" s="278"/>
      <c r="Z677" s="278"/>
      <c r="AA677" s="278"/>
    </row>
    <row r="678" spans="14:27" ht="0" hidden="1" customHeight="1" x14ac:dyDescent="0.45">
      <c r="N678" s="277"/>
      <c r="O678" s="278"/>
      <c r="P678" s="278"/>
      <c r="Q678" s="278"/>
      <c r="R678" s="278"/>
      <c r="S678" s="278"/>
      <c r="T678" s="278"/>
      <c r="U678" s="278"/>
      <c r="V678" s="278"/>
      <c r="W678" s="278"/>
      <c r="X678" s="278"/>
      <c r="Y678" s="278"/>
      <c r="Z678" s="278"/>
      <c r="AA678" s="278"/>
    </row>
    <row r="679" spans="14:27" ht="0" hidden="1" customHeight="1" x14ac:dyDescent="0.45">
      <c r="N679" s="277"/>
      <c r="O679" s="278"/>
      <c r="P679" s="278"/>
      <c r="Q679" s="278"/>
      <c r="R679" s="278"/>
      <c r="S679" s="278"/>
      <c r="T679" s="278"/>
      <c r="U679" s="278"/>
      <c r="V679" s="278"/>
      <c r="W679" s="278"/>
      <c r="X679" s="278"/>
      <c r="Y679" s="278"/>
      <c r="Z679" s="278"/>
      <c r="AA679" s="278"/>
    </row>
    <row r="680" spans="14:27" ht="0" hidden="1" customHeight="1" x14ac:dyDescent="0.45">
      <c r="N680" s="277"/>
      <c r="O680" s="278"/>
      <c r="P680" s="278"/>
      <c r="Q680" s="278"/>
      <c r="R680" s="278"/>
      <c r="S680" s="278"/>
      <c r="T680" s="278"/>
      <c r="U680" s="278"/>
      <c r="V680" s="278"/>
      <c r="W680" s="278"/>
      <c r="X680" s="278"/>
      <c r="Y680" s="278"/>
      <c r="Z680" s="278"/>
      <c r="AA680" s="278"/>
    </row>
    <row r="681" spans="14:27" ht="0" hidden="1" customHeight="1" x14ac:dyDescent="0.45">
      <c r="N681" s="277"/>
      <c r="O681" s="278"/>
      <c r="P681" s="278"/>
      <c r="Q681" s="278"/>
      <c r="R681" s="278"/>
      <c r="S681" s="278"/>
      <c r="T681" s="278"/>
      <c r="U681" s="278"/>
      <c r="V681" s="278"/>
      <c r="W681" s="278"/>
      <c r="X681" s="278"/>
      <c r="Y681" s="278"/>
      <c r="Z681" s="278"/>
      <c r="AA681" s="278"/>
    </row>
    <row r="682" spans="14:27" ht="0" hidden="1" customHeight="1" x14ac:dyDescent="0.45">
      <c r="N682" s="277"/>
      <c r="O682" s="278"/>
      <c r="P682" s="278"/>
      <c r="Q682" s="278"/>
      <c r="R682" s="278"/>
      <c r="S682" s="278"/>
      <c r="T682" s="278"/>
      <c r="U682" s="278"/>
      <c r="V682" s="278"/>
      <c r="W682" s="278"/>
      <c r="X682" s="278"/>
      <c r="Y682" s="278"/>
      <c r="Z682" s="278"/>
      <c r="AA682" s="278"/>
    </row>
    <row r="683" spans="14:27" ht="0" hidden="1" customHeight="1" x14ac:dyDescent="0.45">
      <c r="N683" s="277"/>
      <c r="O683" s="278"/>
      <c r="P683" s="278"/>
      <c r="Q683" s="278"/>
      <c r="R683" s="278"/>
      <c r="S683" s="278"/>
      <c r="T683" s="278"/>
      <c r="U683" s="278"/>
      <c r="V683" s="278"/>
      <c r="W683" s="278"/>
      <c r="X683" s="278"/>
      <c r="Y683" s="278"/>
      <c r="Z683" s="278"/>
      <c r="AA683" s="278"/>
    </row>
    <row r="684" spans="14:27" ht="0" hidden="1" customHeight="1" x14ac:dyDescent="0.45">
      <c r="N684" s="277"/>
      <c r="O684" s="278"/>
      <c r="P684" s="278"/>
      <c r="Q684" s="278"/>
      <c r="R684" s="278"/>
      <c r="S684" s="278"/>
      <c r="T684" s="278"/>
      <c r="U684" s="278"/>
      <c r="V684" s="278"/>
      <c r="W684" s="278"/>
      <c r="X684" s="278"/>
      <c r="Y684" s="278"/>
      <c r="Z684" s="278"/>
      <c r="AA684" s="278"/>
    </row>
    <row r="685" spans="14:27" ht="0" hidden="1" customHeight="1" x14ac:dyDescent="0.45">
      <c r="N685" s="277"/>
      <c r="O685" s="278"/>
      <c r="P685" s="278"/>
      <c r="Q685" s="278"/>
      <c r="R685" s="278"/>
      <c r="S685" s="278"/>
      <c r="T685" s="278"/>
      <c r="U685" s="278"/>
      <c r="V685" s="278"/>
      <c r="W685" s="278"/>
      <c r="X685" s="278"/>
      <c r="Y685" s="278"/>
      <c r="Z685" s="278"/>
      <c r="AA685" s="278"/>
    </row>
    <row r="686" spans="14:27" ht="0" hidden="1" customHeight="1" x14ac:dyDescent="0.45">
      <c r="N686" s="277"/>
      <c r="O686" s="278"/>
      <c r="P686" s="278"/>
      <c r="Q686" s="278"/>
      <c r="R686" s="278"/>
      <c r="S686" s="278"/>
      <c r="T686" s="278"/>
      <c r="U686" s="278"/>
      <c r="V686" s="278"/>
      <c r="W686" s="278"/>
      <c r="X686" s="278"/>
      <c r="Y686" s="278"/>
      <c r="Z686" s="278"/>
      <c r="AA686" s="278"/>
    </row>
    <row r="687" spans="14:27" ht="0" hidden="1" customHeight="1" x14ac:dyDescent="0.45">
      <c r="N687" s="277"/>
      <c r="O687" s="278"/>
      <c r="P687" s="278"/>
      <c r="Q687" s="278"/>
      <c r="R687" s="278"/>
      <c r="S687" s="278"/>
      <c r="T687" s="278"/>
      <c r="U687" s="278"/>
      <c r="V687" s="278"/>
      <c r="W687" s="278"/>
      <c r="X687" s="278"/>
      <c r="Y687" s="278"/>
      <c r="Z687" s="278"/>
      <c r="AA687" s="278"/>
    </row>
    <row r="688" spans="14:27" ht="0" hidden="1" customHeight="1" x14ac:dyDescent="0.45">
      <c r="N688" s="277"/>
      <c r="O688" s="278"/>
      <c r="P688" s="278"/>
      <c r="Q688" s="278"/>
      <c r="R688" s="278"/>
      <c r="S688" s="278"/>
      <c r="T688" s="278"/>
      <c r="U688" s="278"/>
      <c r="V688" s="278"/>
      <c r="W688" s="278"/>
      <c r="X688" s="278"/>
      <c r="Y688" s="278"/>
      <c r="Z688" s="278"/>
      <c r="AA688" s="278"/>
    </row>
    <row r="689" spans="14:27" ht="0" hidden="1" customHeight="1" x14ac:dyDescent="0.45">
      <c r="N689" s="277"/>
      <c r="O689" s="278"/>
      <c r="P689" s="278"/>
      <c r="Q689" s="278"/>
      <c r="R689" s="278"/>
      <c r="S689" s="278"/>
      <c r="T689" s="278"/>
      <c r="U689" s="278"/>
      <c r="V689" s="278"/>
      <c r="W689" s="278"/>
      <c r="X689" s="278"/>
      <c r="Y689" s="278"/>
      <c r="Z689" s="278"/>
      <c r="AA689" s="278"/>
    </row>
    <row r="690" spans="14:27" ht="0" hidden="1" customHeight="1" x14ac:dyDescent="0.45">
      <c r="N690" s="277"/>
      <c r="O690" s="278"/>
      <c r="P690" s="278"/>
      <c r="Q690" s="278"/>
      <c r="R690" s="278"/>
      <c r="S690" s="278"/>
      <c r="T690" s="278"/>
      <c r="U690" s="278"/>
      <c r="V690" s="278"/>
      <c r="W690" s="278"/>
      <c r="X690" s="278"/>
      <c r="Y690" s="278"/>
      <c r="Z690" s="278"/>
      <c r="AA690" s="278"/>
    </row>
    <row r="691" spans="14:27" ht="0" hidden="1" customHeight="1" x14ac:dyDescent="0.45">
      <c r="N691" s="277"/>
      <c r="O691" s="278"/>
      <c r="P691" s="278"/>
      <c r="Q691" s="278"/>
      <c r="R691" s="278"/>
      <c r="S691" s="278"/>
      <c r="T691" s="278"/>
      <c r="U691" s="278"/>
      <c r="V691" s="278"/>
      <c r="W691" s="278"/>
      <c r="X691" s="278"/>
      <c r="Y691" s="278"/>
      <c r="Z691" s="278"/>
      <c r="AA691" s="278"/>
    </row>
    <row r="692" spans="14:27" ht="0" hidden="1" customHeight="1" x14ac:dyDescent="0.45">
      <c r="N692" s="277"/>
      <c r="O692" s="278"/>
      <c r="P692" s="278"/>
      <c r="Q692" s="278"/>
      <c r="R692" s="278"/>
      <c r="S692" s="278"/>
      <c r="T692" s="278"/>
      <c r="U692" s="278"/>
      <c r="V692" s="278"/>
      <c r="W692" s="278"/>
      <c r="X692" s="278"/>
      <c r="Y692" s="278"/>
      <c r="Z692" s="278"/>
      <c r="AA692" s="278"/>
    </row>
    <row r="693" spans="14:27" ht="0" hidden="1" customHeight="1" x14ac:dyDescent="0.45">
      <c r="N693" s="277"/>
      <c r="O693" s="278"/>
      <c r="P693" s="278"/>
      <c r="Q693" s="278"/>
      <c r="R693" s="278"/>
      <c r="S693" s="278"/>
      <c r="T693" s="278"/>
      <c r="U693" s="278"/>
      <c r="V693" s="278"/>
      <c r="W693" s="278"/>
      <c r="X693" s="278"/>
      <c r="Y693" s="278"/>
      <c r="Z693" s="278"/>
      <c r="AA693" s="278"/>
    </row>
    <row r="694" spans="14:27" ht="0" hidden="1" customHeight="1" x14ac:dyDescent="0.45">
      <c r="N694" s="277"/>
      <c r="O694" s="278"/>
      <c r="P694" s="278"/>
      <c r="Q694" s="278"/>
      <c r="R694" s="278"/>
      <c r="S694" s="278"/>
      <c r="T694" s="278"/>
      <c r="U694" s="278"/>
      <c r="V694" s="278"/>
      <c r="W694" s="278"/>
      <c r="X694" s="278"/>
      <c r="Y694" s="278"/>
      <c r="Z694" s="278"/>
      <c r="AA694" s="278"/>
    </row>
    <row r="695" spans="14:27" ht="0" hidden="1" customHeight="1" x14ac:dyDescent="0.45">
      <c r="N695" s="277"/>
      <c r="O695" s="278"/>
      <c r="P695" s="278"/>
      <c r="Q695" s="278"/>
      <c r="R695" s="278"/>
      <c r="S695" s="278"/>
      <c r="T695" s="278"/>
      <c r="U695" s="278"/>
      <c r="V695" s="278"/>
      <c r="W695" s="278"/>
      <c r="X695" s="278"/>
      <c r="Y695" s="278"/>
      <c r="Z695" s="278"/>
      <c r="AA695" s="278"/>
    </row>
    <row r="696" spans="14:27" ht="0" hidden="1" customHeight="1" x14ac:dyDescent="0.45">
      <c r="N696" s="277"/>
      <c r="O696" s="278"/>
      <c r="P696" s="278"/>
      <c r="Q696" s="278"/>
      <c r="R696" s="278"/>
      <c r="S696" s="278"/>
      <c r="T696" s="278"/>
      <c r="U696" s="278"/>
      <c r="V696" s="278"/>
      <c r="W696" s="278"/>
      <c r="X696" s="278"/>
      <c r="Y696" s="278"/>
      <c r="Z696" s="278"/>
      <c r="AA696" s="278"/>
    </row>
    <row r="697" spans="14:27" ht="0" hidden="1" customHeight="1" x14ac:dyDescent="0.45">
      <c r="N697" s="277"/>
      <c r="O697" s="278"/>
      <c r="P697" s="278"/>
      <c r="Q697" s="278"/>
      <c r="R697" s="278"/>
      <c r="S697" s="278"/>
      <c r="T697" s="278"/>
      <c r="U697" s="278"/>
      <c r="V697" s="278"/>
      <c r="W697" s="278"/>
      <c r="X697" s="278"/>
      <c r="Y697" s="278"/>
      <c r="Z697" s="278"/>
      <c r="AA697" s="278"/>
    </row>
    <row r="698" spans="14:27" ht="0" hidden="1" customHeight="1" x14ac:dyDescent="0.45">
      <c r="N698" s="277"/>
      <c r="O698" s="278"/>
      <c r="P698" s="278"/>
      <c r="Q698" s="278"/>
      <c r="R698" s="278"/>
      <c r="S698" s="278"/>
      <c r="T698" s="278"/>
      <c r="U698" s="278"/>
      <c r="V698" s="278"/>
      <c r="W698" s="278"/>
      <c r="X698" s="278"/>
      <c r="Y698" s="278"/>
      <c r="Z698" s="278"/>
      <c r="AA698" s="278"/>
    </row>
    <row r="699" spans="14:27" ht="0" hidden="1" customHeight="1" x14ac:dyDescent="0.45">
      <c r="N699" s="277"/>
      <c r="O699" s="278"/>
      <c r="P699" s="278"/>
      <c r="Q699" s="278"/>
      <c r="R699" s="278"/>
      <c r="S699" s="278"/>
      <c r="T699" s="278"/>
      <c r="U699" s="278"/>
      <c r="V699" s="278"/>
      <c r="W699" s="278"/>
      <c r="X699" s="278"/>
      <c r="Y699" s="278"/>
      <c r="Z699" s="278"/>
      <c r="AA699" s="278"/>
    </row>
    <row r="700" spans="14:27" ht="0" hidden="1" customHeight="1" x14ac:dyDescent="0.45">
      <c r="N700" s="277"/>
      <c r="O700" s="278"/>
      <c r="P700" s="278"/>
      <c r="Q700" s="278"/>
      <c r="R700" s="278"/>
      <c r="S700" s="278"/>
      <c r="T700" s="278"/>
      <c r="U700" s="278"/>
      <c r="V700" s="278"/>
      <c r="W700" s="278"/>
      <c r="X700" s="278"/>
      <c r="Y700" s="278"/>
      <c r="Z700" s="278"/>
      <c r="AA700" s="278"/>
    </row>
    <row r="701" spans="14:27" ht="0" hidden="1" customHeight="1" x14ac:dyDescent="0.45">
      <c r="N701" s="277"/>
      <c r="O701" s="278"/>
      <c r="P701" s="278"/>
      <c r="Q701" s="278"/>
      <c r="R701" s="278"/>
      <c r="S701" s="278"/>
      <c r="T701" s="278"/>
      <c r="U701" s="278"/>
      <c r="V701" s="278"/>
      <c r="W701" s="278"/>
      <c r="X701" s="278"/>
      <c r="Y701" s="278"/>
      <c r="Z701" s="278"/>
      <c r="AA701" s="278"/>
    </row>
    <row r="702" spans="14:27" ht="0" hidden="1" customHeight="1" x14ac:dyDescent="0.45">
      <c r="N702" s="277"/>
      <c r="O702" s="278"/>
      <c r="P702" s="278"/>
      <c r="Q702" s="278"/>
      <c r="R702" s="278"/>
      <c r="S702" s="278"/>
      <c r="T702" s="278"/>
      <c r="U702" s="278"/>
      <c r="V702" s="278"/>
      <c r="W702" s="278"/>
      <c r="X702" s="278"/>
      <c r="Y702" s="278"/>
      <c r="Z702" s="278"/>
      <c r="AA702" s="278"/>
    </row>
    <row r="703" spans="14:27" ht="0" hidden="1" customHeight="1" x14ac:dyDescent="0.45">
      <c r="N703" s="277"/>
      <c r="O703" s="278"/>
      <c r="P703" s="278"/>
      <c r="Q703" s="278"/>
      <c r="R703" s="278"/>
      <c r="S703" s="278"/>
      <c r="T703" s="278"/>
      <c r="U703" s="278"/>
      <c r="V703" s="278"/>
      <c r="W703" s="278"/>
      <c r="X703" s="278"/>
      <c r="Y703" s="278"/>
      <c r="Z703" s="278"/>
      <c r="AA703" s="278"/>
    </row>
    <row r="704" spans="14:27" ht="0" hidden="1" customHeight="1" x14ac:dyDescent="0.45">
      <c r="N704" s="277"/>
      <c r="O704" s="278"/>
      <c r="P704" s="278"/>
      <c r="Q704" s="278"/>
      <c r="R704" s="278"/>
      <c r="S704" s="278"/>
      <c r="T704" s="278"/>
      <c r="U704" s="278"/>
      <c r="V704" s="278"/>
      <c r="W704" s="278"/>
      <c r="X704" s="278"/>
      <c r="Y704" s="278"/>
      <c r="Z704" s="278"/>
      <c r="AA704" s="278"/>
    </row>
    <row r="705" spans="14:27" ht="0" hidden="1" customHeight="1" x14ac:dyDescent="0.45">
      <c r="N705" s="277"/>
      <c r="O705" s="278"/>
      <c r="P705" s="278"/>
      <c r="Q705" s="278"/>
      <c r="R705" s="278"/>
      <c r="S705" s="278"/>
      <c r="T705" s="278"/>
      <c r="U705" s="278"/>
      <c r="V705" s="278"/>
      <c r="W705" s="278"/>
      <c r="X705" s="278"/>
      <c r="Y705" s="278"/>
      <c r="Z705" s="278"/>
      <c r="AA705" s="278"/>
    </row>
    <row r="706" spans="14:27" ht="0" hidden="1" customHeight="1" x14ac:dyDescent="0.45">
      <c r="N706" s="277"/>
      <c r="O706" s="278"/>
      <c r="P706" s="278"/>
      <c r="Q706" s="278"/>
      <c r="R706" s="278"/>
      <c r="S706" s="278"/>
      <c r="T706" s="278"/>
      <c r="U706" s="278"/>
      <c r="V706" s="278"/>
      <c r="W706" s="278"/>
      <c r="X706" s="278"/>
      <c r="Y706" s="278"/>
      <c r="Z706" s="278"/>
      <c r="AA706" s="278"/>
    </row>
    <row r="707" spans="14:27" ht="0" hidden="1" customHeight="1" x14ac:dyDescent="0.45">
      <c r="N707" s="277"/>
      <c r="O707" s="278"/>
      <c r="P707" s="278"/>
      <c r="Q707" s="278"/>
      <c r="R707" s="278"/>
      <c r="S707" s="278"/>
      <c r="T707" s="278"/>
      <c r="U707" s="278"/>
      <c r="V707" s="278"/>
      <c r="W707" s="278"/>
      <c r="X707" s="278"/>
      <c r="Y707" s="278"/>
      <c r="Z707" s="278"/>
      <c r="AA707" s="278"/>
    </row>
    <row r="708" spans="14:27" ht="0" hidden="1" customHeight="1" x14ac:dyDescent="0.45">
      <c r="N708" s="277"/>
      <c r="O708" s="278"/>
      <c r="P708" s="278"/>
      <c r="Q708" s="278"/>
      <c r="R708" s="278"/>
      <c r="S708" s="278"/>
      <c r="T708" s="278"/>
      <c r="U708" s="278"/>
      <c r="V708" s="278"/>
      <c r="W708" s="278"/>
      <c r="X708" s="278"/>
      <c r="Y708" s="278"/>
      <c r="Z708" s="278"/>
      <c r="AA708" s="278"/>
    </row>
    <row r="709" spans="14:27" ht="0" hidden="1" customHeight="1" x14ac:dyDescent="0.45">
      <c r="N709" s="277"/>
      <c r="O709" s="278"/>
      <c r="P709" s="278"/>
      <c r="Q709" s="278"/>
      <c r="R709" s="278"/>
      <c r="S709" s="278"/>
      <c r="T709" s="278"/>
      <c r="U709" s="278"/>
      <c r="V709" s="278"/>
      <c r="W709" s="278"/>
      <c r="X709" s="278"/>
      <c r="Y709" s="278"/>
      <c r="Z709" s="278"/>
      <c r="AA709" s="278"/>
    </row>
    <row r="710" spans="14:27" ht="0" hidden="1" customHeight="1" x14ac:dyDescent="0.45">
      <c r="N710" s="277"/>
      <c r="O710" s="278"/>
      <c r="P710" s="278"/>
      <c r="Q710" s="278"/>
      <c r="R710" s="278"/>
      <c r="S710" s="278"/>
      <c r="T710" s="278"/>
      <c r="U710" s="278"/>
      <c r="V710" s="278"/>
      <c r="W710" s="278"/>
      <c r="X710" s="278"/>
      <c r="Y710" s="278"/>
      <c r="Z710" s="278"/>
      <c r="AA710" s="278"/>
    </row>
    <row r="711" spans="14:27" ht="0" hidden="1" customHeight="1" x14ac:dyDescent="0.45">
      <c r="N711" s="277"/>
      <c r="O711" s="278"/>
      <c r="P711" s="278"/>
      <c r="Q711" s="278"/>
      <c r="R711" s="278"/>
      <c r="S711" s="278"/>
      <c r="T711" s="278"/>
      <c r="U711" s="278"/>
      <c r="V711" s="278"/>
      <c r="W711" s="278"/>
      <c r="X711" s="278"/>
      <c r="Y711" s="278"/>
      <c r="Z711" s="278"/>
      <c r="AA711" s="278"/>
    </row>
    <row r="712" spans="14:27" ht="0" hidden="1" customHeight="1" x14ac:dyDescent="0.45">
      <c r="N712" s="277"/>
      <c r="O712" s="278"/>
      <c r="P712" s="278"/>
      <c r="Q712" s="278"/>
      <c r="R712" s="278"/>
      <c r="S712" s="278"/>
      <c r="T712" s="278"/>
      <c r="U712" s="278"/>
      <c r="V712" s="278"/>
      <c r="W712" s="278"/>
      <c r="X712" s="278"/>
      <c r="Y712" s="278"/>
      <c r="Z712" s="278"/>
      <c r="AA712" s="278"/>
    </row>
    <row r="713" spans="14:27" ht="0" hidden="1" customHeight="1" x14ac:dyDescent="0.45">
      <c r="N713" s="277"/>
      <c r="O713" s="278"/>
      <c r="P713" s="278"/>
      <c r="Q713" s="278"/>
      <c r="R713" s="278"/>
      <c r="S713" s="278"/>
      <c r="T713" s="278"/>
      <c r="U713" s="278"/>
      <c r="V713" s="278"/>
      <c r="W713" s="278"/>
      <c r="X713" s="278"/>
      <c r="Y713" s="278"/>
      <c r="Z713" s="278"/>
      <c r="AA713" s="278"/>
    </row>
    <row r="714" spans="14:27" ht="0" hidden="1" customHeight="1" x14ac:dyDescent="0.45">
      <c r="N714" s="277"/>
      <c r="O714" s="278"/>
      <c r="P714" s="278"/>
      <c r="Q714" s="278"/>
      <c r="R714" s="278"/>
      <c r="S714" s="278"/>
      <c r="T714" s="278"/>
      <c r="U714" s="278"/>
      <c r="V714" s="278"/>
      <c r="W714" s="278"/>
      <c r="X714" s="278"/>
      <c r="Y714" s="278"/>
      <c r="Z714" s="278"/>
      <c r="AA714" s="278"/>
    </row>
    <row r="715" spans="14:27" ht="0" hidden="1" customHeight="1" x14ac:dyDescent="0.45">
      <c r="N715" s="277"/>
      <c r="O715" s="278"/>
      <c r="P715" s="278"/>
      <c r="Q715" s="278"/>
      <c r="R715" s="278"/>
      <c r="S715" s="278"/>
      <c r="T715" s="278"/>
      <c r="U715" s="278"/>
      <c r="V715" s="278"/>
      <c r="W715" s="278"/>
      <c r="X715" s="278"/>
      <c r="Y715" s="278"/>
      <c r="Z715" s="278"/>
      <c r="AA715" s="278"/>
    </row>
    <row r="716" spans="14:27" ht="0" hidden="1" customHeight="1" x14ac:dyDescent="0.45">
      <c r="N716" s="277"/>
      <c r="O716" s="278"/>
      <c r="P716" s="278"/>
      <c r="Q716" s="278"/>
      <c r="R716" s="278"/>
      <c r="S716" s="278"/>
      <c r="T716" s="278"/>
      <c r="U716" s="278"/>
      <c r="V716" s="278"/>
      <c r="W716" s="278"/>
      <c r="X716" s="278"/>
      <c r="Y716" s="278"/>
      <c r="Z716" s="278"/>
      <c r="AA716" s="278"/>
    </row>
    <row r="717" spans="14:27" ht="0" hidden="1" customHeight="1" x14ac:dyDescent="0.45">
      <c r="N717" s="277"/>
      <c r="O717" s="278"/>
      <c r="P717" s="278"/>
      <c r="Q717" s="278"/>
      <c r="R717" s="278"/>
      <c r="S717" s="278"/>
      <c r="T717" s="278"/>
      <c r="U717" s="278"/>
      <c r="V717" s="278"/>
      <c r="W717" s="278"/>
      <c r="X717" s="278"/>
      <c r="Y717" s="278"/>
      <c r="Z717" s="278"/>
      <c r="AA717" s="278"/>
    </row>
    <row r="718" spans="14:27" ht="0" hidden="1" customHeight="1" x14ac:dyDescent="0.45">
      <c r="N718" s="277"/>
      <c r="O718" s="278"/>
      <c r="P718" s="278"/>
      <c r="Q718" s="278"/>
      <c r="R718" s="278"/>
      <c r="S718" s="278"/>
      <c r="T718" s="278"/>
      <c r="U718" s="278"/>
      <c r="V718" s="278"/>
      <c r="W718" s="278"/>
      <c r="X718" s="278"/>
      <c r="Y718" s="278"/>
      <c r="Z718" s="278"/>
      <c r="AA718" s="278"/>
    </row>
    <row r="719" spans="14:27" ht="0" hidden="1" customHeight="1" x14ac:dyDescent="0.45">
      <c r="N719" s="277"/>
      <c r="O719" s="278"/>
      <c r="P719" s="278"/>
      <c r="Q719" s="278"/>
      <c r="R719" s="278"/>
      <c r="S719" s="278"/>
      <c r="T719" s="278"/>
      <c r="U719" s="278"/>
      <c r="V719" s="278"/>
      <c r="W719" s="278"/>
      <c r="X719" s="278"/>
      <c r="Y719" s="278"/>
      <c r="Z719" s="278"/>
      <c r="AA719" s="278"/>
    </row>
    <row r="720" spans="14:27" ht="0" hidden="1" customHeight="1" x14ac:dyDescent="0.45">
      <c r="N720" s="277"/>
      <c r="O720" s="278"/>
      <c r="P720" s="278"/>
      <c r="Q720" s="278"/>
      <c r="R720" s="278"/>
      <c r="S720" s="278"/>
      <c r="T720" s="278"/>
      <c r="U720" s="278"/>
      <c r="V720" s="278"/>
      <c r="W720" s="278"/>
      <c r="X720" s="278"/>
      <c r="Y720" s="278"/>
      <c r="Z720" s="278"/>
      <c r="AA720" s="278"/>
    </row>
    <row r="721" spans="14:27" ht="0" hidden="1" customHeight="1" x14ac:dyDescent="0.45">
      <c r="N721" s="277"/>
      <c r="O721" s="278"/>
      <c r="P721" s="278"/>
      <c r="Q721" s="278"/>
      <c r="R721" s="278"/>
      <c r="S721" s="278"/>
      <c r="T721" s="278"/>
      <c r="U721" s="278"/>
      <c r="V721" s="278"/>
      <c r="W721" s="278"/>
      <c r="X721" s="278"/>
      <c r="Y721" s="278"/>
      <c r="Z721" s="278"/>
      <c r="AA721" s="278"/>
    </row>
    <row r="722" spans="14:27" ht="0" hidden="1" customHeight="1" x14ac:dyDescent="0.45">
      <c r="N722" s="277"/>
      <c r="O722" s="278"/>
      <c r="P722" s="278"/>
      <c r="Q722" s="278"/>
      <c r="R722" s="278"/>
      <c r="S722" s="278"/>
      <c r="T722" s="278"/>
      <c r="U722" s="278"/>
      <c r="V722" s="278"/>
      <c r="W722" s="278"/>
      <c r="X722" s="278"/>
      <c r="Y722" s="278"/>
      <c r="Z722" s="278"/>
      <c r="AA722" s="278"/>
    </row>
    <row r="723" spans="14:27" ht="0" hidden="1" customHeight="1" x14ac:dyDescent="0.45">
      <c r="N723" s="277"/>
      <c r="O723" s="278"/>
      <c r="P723" s="278"/>
      <c r="Q723" s="278"/>
      <c r="R723" s="278"/>
      <c r="S723" s="278"/>
      <c r="T723" s="278"/>
      <c r="U723" s="278"/>
      <c r="V723" s="278"/>
      <c r="W723" s="278"/>
      <c r="X723" s="278"/>
      <c r="Y723" s="278"/>
      <c r="Z723" s="278"/>
      <c r="AA723" s="278"/>
    </row>
    <row r="724" spans="14:27" ht="0" hidden="1" customHeight="1" x14ac:dyDescent="0.45">
      <c r="N724" s="277"/>
      <c r="O724" s="278"/>
      <c r="P724" s="278"/>
      <c r="Q724" s="278"/>
      <c r="R724" s="278"/>
      <c r="S724" s="278"/>
      <c r="T724" s="278"/>
      <c r="U724" s="278"/>
      <c r="V724" s="278"/>
      <c r="W724" s="278"/>
      <c r="X724" s="278"/>
      <c r="Y724" s="278"/>
      <c r="Z724" s="278"/>
      <c r="AA724" s="278"/>
    </row>
    <row r="725" spans="14:27" ht="0" hidden="1" customHeight="1" x14ac:dyDescent="0.45">
      <c r="N725" s="277"/>
      <c r="O725" s="278"/>
      <c r="P725" s="278"/>
      <c r="Q725" s="278"/>
      <c r="R725" s="278"/>
      <c r="S725" s="278"/>
      <c r="T725" s="278"/>
      <c r="U725" s="278"/>
      <c r="V725" s="278"/>
      <c r="W725" s="278"/>
      <c r="X725" s="278"/>
      <c r="Y725" s="278"/>
      <c r="Z725" s="278"/>
      <c r="AA725" s="278"/>
    </row>
    <row r="726" spans="14:27" ht="0" hidden="1" customHeight="1" x14ac:dyDescent="0.45">
      <c r="N726" s="277"/>
      <c r="O726" s="278"/>
      <c r="P726" s="278"/>
      <c r="Q726" s="278"/>
      <c r="R726" s="278"/>
      <c r="S726" s="278"/>
      <c r="T726" s="278"/>
      <c r="U726" s="278"/>
      <c r="V726" s="278"/>
      <c r="W726" s="278"/>
      <c r="X726" s="278"/>
      <c r="Y726" s="278"/>
      <c r="Z726" s="278"/>
      <c r="AA726" s="278"/>
    </row>
    <row r="727" spans="14:27" ht="0" hidden="1" customHeight="1" x14ac:dyDescent="0.45">
      <c r="N727" s="277"/>
      <c r="O727" s="278"/>
      <c r="P727" s="278"/>
      <c r="Q727" s="278"/>
      <c r="R727" s="278"/>
      <c r="S727" s="278"/>
      <c r="T727" s="278"/>
      <c r="U727" s="278"/>
      <c r="V727" s="278"/>
      <c r="W727" s="278"/>
      <c r="X727" s="278"/>
      <c r="Y727" s="278"/>
      <c r="Z727" s="278"/>
      <c r="AA727" s="278"/>
    </row>
    <row r="728" spans="14:27" ht="0" hidden="1" customHeight="1" x14ac:dyDescent="0.45">
      <c r="N728" s="277"/>
      <c r="O728" s="278"/>
      <c r="P728" s="278"/>
      <c r="Q728" s="278"/>
      <c r="R728" s="278"/>
      <c r="S728" s="278"/>
      <c r="T728" s="278"/>
      <c r="U728" s="278"/>
      <c r="V728" s="278"/>
      <c r="W728" s="278"/>
      <c r="X728" s="278"/>
      <c r="Y728" s="278"/>
      <c r="Z728" s="278"/>
      <c r="AA728" s="278"/>
    </row>
    <row r="729" spans="14:27" ht="0" hidden="1" customHeight="1" x14ac:dyDescent="0.45">
      <c r="N729" s="277"/>
      <c r="O729" s="278"/>
      <c r="P729" s="278"/>
      <c r="Q729" s="278"/>
      <c r="R729" s="278"/>
      <c r="S729" s="278"/>
      <c r="T729" s="278"/>
      <c r="U729" s="278"/>
      <c r="V729" s="278"/>
      <c r="W729" s="278"/>
      <c r="X729" s="278"/>
      <c r="Y729" s="278"/>
      <c r="Z729" s="278"/>
      <c r="AA729" s="278"/>
    </row>
    <row r="730" spans="14:27" ht="0" hidden="1" customHeight="1" x14ac:dyDescent="0.45">
      <c r="N730" s="277"/>
      <c r="O730" s="278"/>
      <c r="P730" s="278"/>
      <c r="Q730" s="278"/>
      <c r="R730" s="278"/>
      <c r="S730" s="278"/>
      <c r="T730" s="278"/>
      <c r="U730" s="278"/>
      <c r="V730" s="278"/>
      <c r="W730" s="278"/>
      <c r="X730" s="278"/>
      <c r="Y730" s="278"/>
      <c r="Z730" s="278"/>
      <c r="AA730" s="278"/>
    </row>
    <row r="731" spans="14:27" ht="0" hidden="1" customHeight="1" x14ac:dyDescent="0.45">
      <c r="N731" s="277"/>
      <c r="O731" s="278"/>
      <c r="P731" s="278"/>
      <c r="Q731" s="278"/>
      <c r="R731" s="278"/>
      <c r="S731" s="278"/>
      <c r="T731" s="278"/>
      <c r="U731" s="278"/>
      <c r="V731" s="278"/>
      <c r="W731" s="278"/>
      <c r="X731" s="278"/>
      <c r="Y731" s="278"/>
      <c r="Z731" s="278"/>
      <c r="AA731" s="278"/>
    </row>
    <row r="732" spans="14:27" ht="0" hidden="1" customHeight="1" x14ac:dyDescent="0.45">
      <c r="N732" s="277"/>
      <c r="O732" s="278"/>
      <c r="P732" s="278"/>
      <c r="Q732" s="278"/>
      <c r="R732" s="278"/>
      <c r="S732" s="278"/>
      <c r="T732" s="278"/>
      <c r="U732" s="278"/>
      <c r="V732" s="278"/>
      <c r="W732" s="278"/>
      <c r="X732" s="278"/>
      <c r="Y732" s="278"/>
      <c r="Z732" s="278"/>
      <c r="AA732" s="278"/>
    </row>
    <row r="733" spans="14:27" ht="0" hidden="1" customHeight="1" x14ac:dyDescent="0.45">
      <c r="N733" s="277"/>
      <c r="O733" s="278"/>
      <c r="P733" s="278"/>
      <c r="Q733" s="278"/>
      <c r="R733" s="278"/>
      <c r="S733" s="278"/>
      <c r="T733" s="278"/>
      <c r="U733" s="278"/>
      <c r="V733" s="278"/>
      <c r="W733" s="278"/>
      <c r="X733" s="278"/>
      <c r="Y733" s="278"/>
      <c r="Z733" s="278"/>
      <c r="AA733" s="278"/>
    </row>
    <row r="734" spans="14:27" ht="0" hidden="1" customHeight="1" x14ac:dyDescent="0.45">
      <c r="N734" s="277"/>
      <c r="O734" s="278"/>
      <c r="P734" s="278"/>
      <c r="Q734" s="278"/>
      <c r="R734" s="278"/>
      <c r="S734" s="278"/>
      <c r="T734" s="278"/>
      <c r="U734" s="278"/>
      <c r="V734" s="278"/>
      <c r="W734" s="278"/>
      <c r="X734" s="278"/>
      <c r="Y734" s="278"/>
      <c r="Z734" s="278"/>
      <c r="AA734" s="278"/>
    </row>
    <row r="735" spans="14:27" ht="0" hidden="1" customHeight="1" x14ac:dyDescent="0.45">
      <c r="N735" s="277"/>
      <c r="O735" s="278"/>
      <c r="P735" s="278"/>
      <c r="Q735" s="278"/>
      <c r="R735" s="278"/>
      <c r="S735" s="278"/>
      <c r="T735" s="278"/>
      <c r="U735" s="278"/>
      <c r="V735" s="278"/>
      <c r="W735" s="278"/>
      <c r="X735" s="278"/>
      <c r="Y735" s="278"/>
      <c r="Z735" s="278"/>
      <c r="AA735" s="278"/>
    </row>
    <row r="736" spans="14:27" ht="0" hidden="1" customHeight="1" x14ac:dyDescent="0.45">
      <c r="N736" s="277"/>
      <c r="O736" s="278"/>
      <c r="P736" s="278"/>
      <c r="Q736" s="278"/>
      <c r="R736" s="278"/>
      <c r="S736" s="278"/>
      <c r="T736" s="278"/>
      <c r="U736" s="278"/>
      <c r="V736" s="278"/>
      <c r="W736" s="278"/>
      <c r="X736" s="278"/>
      <c r="Y736" s="278"/>
      <c r="Z736" s="278"/>
      <c r="AA736" s="278"/>
    </row>
    <row r="737" spans="14:27" ht="0" hidden="1" customHeight="1" x14ac:dyDescent="0.45">
      <c r="N737" s="277"/>
      <c r="O737" s="278"/>
      <c r="P737" s="278"/>
      <c r="Q737" s="278"/>
      <c r="R737" s="278"/>
      <c r="S737" s="278"/>
      <c r="T737" s="278"/>
      <c r="U737" s="278"/>
      <c r="V737" s="278"/>
      <c r="W737" s="278"/>
      <c r="X737" s="278"/>
      <c r="Y737" s="278"/>
      <c r="Z737" s="278"/>
      <c r="AA737" s="278"/>
    </row>
    <row r="738" spans="14:27" ht="0" hidden="1" customHeight="1" x14ac:dyDescent="0.45">
      <c r="N738" s="277"/>
      <c r="O738" s="278"/>
      <c r="P738" s="278"/>
      <c r="Q738" s="278"/>
      <c r="R738" s="278"/>
      <c r="S738" s="278"/>
      <c r="T738" s="278"/>
      <c r="U738" s="278"/>
      <c r="V738" s="278"/>
      <c r="W738" s="278"/>
      <c r="X738" s="278"/>
      <c r="Y738" s="278"/>
      <c r="Z738" s="278"/>
      <c r="AA738" s="278"/>
    </row>
    <row r="739" spans="14:27" ht="0" hidden="1" customHeight="1" x14ac:dyDescent="0.45">
      <c r="N739" s="277"/>
      <c r="O739" s="278"/>
      <c r="P739" s="278"/>
      <c r="Q739" s="278"/>
      <c r="R739" s="278"/>
      <c r="S739" s="278"/>
      <c r="T739" s="278"/>
      <c r="U739" s="278"/>
      <c r="V739" s="278"/>
      <c r="W739" s="278"/>
      <c r="X739" s="278"/>
      <c r="Y739" s="278"/>
      <c r="Z739" s="278"/>
      <c r="AA739" s="278"/>
    </row>
    <row r="740" spans="14:27" ht="0" hidden="1" customHeight="1" x14ac:dyDescent="0.45">
      <c r="N740" s="277"/>
      <c r="O740" s="278"/>
      <c r="P740" s="278"/>
      <c r="Q740" s="278"/>
      <c r="R740" s="278"/>
      <c r="S740" s="278"/>
      <c r="T740" s="278"/>
      <c r="U740" s="278"/>
      <c r="V740" s="278"/>
      <c r="W740" s="278"/>
      <c r="X740" s="278"/>
      <c r="Y740" s="278"/>
      <c r="Z740" s="278"/>
      <c r="AA740" s="278"/>
    </row>
    <row r="741" spans="14:27" ht="0" hidden="1" customHeight="1" x14ac:dyDescent="0.45">
      <c r="N741" s="277"/>
      <c r="O741" s="278"/>
      <c r="P741" s="278"/>
      <c r="Q741" s="278"/>
      <c r="R741" s="278"/>
      <c r="S741" s="278"/>
      <c r="T741" s="278"/>
      <c r="U741" s="278"/>
      <c r="V741" s="278"/>
      <c r="W741" s="278"/>
      <c r="X741" s="278"/>
      <c r="Y741" s="278"/>
      <c r="Z741" s="278"/>
      <c r="AA741" s="278"/>
    </row>
    <row r="742" spans="14:27" ht="0" hidden="1" customHeight="1" x14ac:dyDescent="0.45">
      <c r="N742" s="277"/>
      <c r="O742" s="278"/>
      <c r="P742" s="278"/>
      <c r="Q742" s="278"/>
      <c r="R742" s="278"/>
      <c r="S742" s="278"/>
      <c r="T742" s="278"/>
      <c r="U742" s="278"/>
      <c r="V742" s="278"/>
      <c r="W742" s="278"/>
      <c r="X742" s="278"/>
      <c r="Y742" s="278"/>
      <c r="Z742" s="278"/>
      <c r="AA742" s="278"/>
    </row>
    <row r="743" spans="14:27" ht="0" hidden="1" customHeight="1" x14ac:dyDescent="0.45">
      <c r="N743" s="277"/>
      <c r="O743" s="278"/>
      <c r="P743" s="278"/>
      <c r="Q743" s="278"/>
      <c r="R743" s="278"/>
      <c r="S743" s="278"/>
      <c r="T743" s="278"/>
      <c r="U743" s="278"/>
      <c r="V743" s="278"/>
      <c r="W743" s="278"/>
      <c r="X743" s="278"/>
      <c r="Y743" s="278"/>
      <c r="Z743" s="278"/>
      <c r="AA743" s="278"/>
    </row>
    <row r="744" spans="14:27" ht="0" hidden="1" customHeight="1" x14ac:dyDescent="0.45">
      <c r="N744" s="277"/>
      <c r="O744" s="278"/>
      <c r="P744" s="278"/>
      <c r="Q744" s="278"/>
      <c r="R744" s="278"/>
      <c r="S744" s="278"/>
      <c r="T744" s="278"/>
      <c r="U744" s="278"/>
      <c r="V744" s="278"/>
      <c r="W744" s="278"/>
      <c r="X744" s="278"/>
      <c r="Y744" s="278"/>
      <c r="Z744" s="278"/>
      <c r="AA744" s="278"/>
    </row>
    <row r="745" spans="14:27" ht="0" hidden="1" customHeight="1" x14ac:dyDescent="0.45">
      <c r="N745" s="277"/>
      <c r="O745" s="278"/>
      <c r="P745" s="278"/>
      <c r="Q745" s="278"/>
      <c r="R745" s="278"/>
      <c r="S745" s="278"/>
      <c r="T745" s="278"/>
      <c r="U745" s="278"/>
      <c r="V745" s="278"/>
      <c r="W745" s="278"/>
      <c r="X745" s="278"/>
      <c r="Y745" s="278"/>
      <c r="Z745" s="278"/>
      <c r="AA745" s="278"/>
    </row>
    <row r="746" spans="14:27" ht="0" hidden="1" customHeight="1" x14ac:dyDescent="0.45">
      <c r="N746" s="277"/>
      <c r="O746" s="278"/>
      <c r="P746" s="278"/>
      <c r="Q746" s="278"/>
      <c r="R746" s="278"/>
      <c r="S746" s="278"/>
      <c r="T746" s="278"/>
      <c r="U746" s="278"/>
      <c r="V746" s="278"/>
      <c r="W746" s="278"/>
      <c r="X746" s="278"/>
      <c r="Y746" s="278"/>
      <c r="Z746" s="278"/>
      <c r="AA746" s="278"/>
    </row>
    <row r="747" spans="14:27" ht="0" hidden="1" customHeight="1" x14ac:dyDescent="0.45">
      <c r="N747" s="277"/>
      <c r="O747" s="278"/>
      <c r="P747" s="278"/>
      <c r="Q747" s="278"/>
      <c r="R747" s="278"/>
      <c r="S747" s="278"/>
      <c r="T747" s="278"/>
      <c r="U747" s="278"/>
      <c r="V747" s="278"/>
      <c r="W747" s="278"/>
      <c r="X747" s="278"/>
      <c r="Y747" s="278"/>
      <c r="Z747" s="278"/>
      <c r="AA747" s="278"/>
    </row>
    <row r="748" spans="14:27" ht="0" hidden="1" customHeight="1" x14ac:dyDescent="0.45">
      <c r="N748" s="277"/>
      <c r="O748" s="278"/>
      <c r="P748" s="278"/>
      <c r="Q748" s="278"/>
      <c r="R748" s="278"/>
      <c r="S748" s="278"/>
      <c r="T748" s="278"/>
      <c r="U748" s="278"/>
      <c r="V748" s="278"/>
      <c r="W748" s="278"/>
      <c r="X748" s="278"/>
      <c r="Y748" s="278"/>
      <c r="Z748" s="278"/>
      <c r="AA748" s="278"/>
    </row>
    <row r="749" spans="14:27" ht="0" hidden="1" customHeight="1" x14ac:dyDescent="0.45">
      <c r="N749" s="277"/>
      <c r="O749" s="278"/>
      <c r="P749" s="278"/>
      <c r="Q749" s="278"/>
      <c r="R749" s="278"/>
      <c r="S749" s="278"/>
      <c r="T749" s="278"/>
      <c r="U749" s="278"/>
      <c r="V749" s="278"/>
      <c r="W749" s="278"/>
      <c r="X749" s="278"/>
      <c r="Y749" s="278"/>
      <c r="Z749" s="278"/>
      <c r="AA749" s="278"/>
    </row>
    <row r="750" spans="14:27" ht="0" hidden="1" customHeight="1" x14ac:dyDescent="0.45">
      <c r="N750" s="277"/>
      <c r="O750" s="278"/>
      <c r="P750" s="278"/>
      <c r="Q750" s="278"/>
      <c r="R750" s="278"/>
      <c r="S750" s="278"/>
      <c r="T750" s="278"/>
      <c r="U750" s="278"/>
      <c r="V750" s="278"/>
      <c r="W750" s="278"/>
      <c r="X750" s="278"/>
      <c r="Y750" s="278"/>
      <c r="Z750" s="278"/>
      <c r="AA750" s="278"/>
    </row>
    <row r="751" spans="14:27" ht="0" hidden="1" customHeight="1" x14ac:dyDescent="0.45">
      <c r="N751" s="277"/>
      <c r="O751" s="278"/>
      <c r="P751" s="278"/>
      <c r="Q751" s="278"/>
      <c r="R751" s="278"/>
      <c r="S751" s="278"/>
      <c r="T751" s="278"/>
      <c r="U751" s="278"/>
      <c r="V751" s="278"/>
      <c r="W751" s="278"/>
      <c r="X751" s="278"/>
      <c r="Y751" s="278"/>
      <c r="Z751" s="278"/>
      <c r="AA751" s="278"/>
    </row>
    <row r="752" spans="14:27" ht="0" hidden="1" customHeight="1" x14ac:dyDescent="0.45">
      <c r="N752" s="277"/>
      <c r="O752" s="278"/>
      <c r="P752" s="278"/>
      <c r="Q752" s="278"/>
      <c r="R752" s="278"/>
      <c r="S752" s="278"/>
      <c r="T752" s="278"/>
      <c r="U752" s="278"/>
      <c r="V752" s="278"/>
      <c r="W752" s="278"/>
      <c r="X752" s="278"/>
      <c r="Y752" s="278"/>
      <c r="Z752" s="278"/>
      <c r="AA752" s="278"/>
    </row>
    <row r="753" spans="14:27" ht="0" hidden="1" customHeight="1" x14ac:dyDescent="0.45">
      <c r="N753" s="277"/>
      <c r="O753" s="278"/>
      <c r="P753" s="278"/>
      <c r="Q753" s="278"/>
      <c r="R753" s="278"/>
      <c r="S753" s="278"/>
      <c r="T753" s="278"/>
      <c r="U753" s="278"/>
      <c r="V753" s="278"/>
      <c r="W753" s="278"/>
      <c r="X753" s="278"/>
      <c r="Y753" s="278"/>
      <c r="Z753" s="278"/>
      <c r="AA753" s="278"/>
    </row>
    <row r="754" spans="14:27" ht="0" hidden="1" customHeight="1" x14ac:dyDescent="0.45">
      <c r="N754" s="277"/>
      <c r="O754" s="278"/>
      <c r="P754" s="278"/>
      <c r="Q754" s="278"/>
      <c r="R754" s="278"/>
      <c r="S754" s="278"/>
      <c r="T754" s="278"/>
      <c r="U754" s="278"/>
      <c r="V754" s="278"/>
      <c r="W754" s="278"/>
      <c r="X754" s="278"/>
      <c r="Y754" s="278"/>
      <c r="Z754" s="278"/>
      <c r="AA754" s="278"/>
    </row>
    <row r="755" spans="14:27" ht="0" hidden="1" customHeight="1" x14ac:dyDescent="0.45">
      <c r="N755" s="277"/>
      <c r="O755" s="278"/>
      <c r="P755" s="278"/>
      <c r="Q755" s="278"/>
      <c r="R755" s="278"/>
      <c r="S755" s="278"/>
      <c r="T755" s="278"/>
      <c r="U755" s="278"/>
      <c r="V755" s="278"/>
      <c r="W755" s="278"/>
      <c r="X755" s="278"/>
      <c r="Y755" s="278"/>
      <c r="Z755" s="278"/>
      <c r="AA755" s="278"/>
    </row>
    <row r="756" spans="14:27" ht="0" hidden="1" customHeight="1" x14ac:dyDescent="0.45">
      <c r="N756" s="277"/>
      <c r="O756" s="278"/>
      <c r="P756" s="278"/>
      <c r="Q756" s="278"/>
      <c r="R756" s="278"/>
      <c r="S756" s="278"/>
      <c r="T756" s="278"/>
      <c r="U756" s="278"/>
      <c r="V756" s="278"/>
      <c r="W756" s="278"/>
      <c r="X756" s="278"/>
      <c r="Y756" s="278"/>
      <c r="Z756" s="278"/>
      <c r="AA756" s="278"/>
    </row>
    <row r="757" spans="14:27" ht="0" hidden="1" customHeight="1" x14ac:dyDescent="0.45">
      <c r="N757" s="277"/>
      <c r="O757" s="278"/>
      <c r="P757" s="278"/>
      <c r="Q757" s="278"/>
      <c r="R757" s="278"/>
      <c r="S757" s="278"/>
      <c r="T757" s="278"/>
      <c r="U757" s="278"/>
      <c r="V757" s="278"/>
      <c r="W757" s="278"/>
      <c r="X757" s="278"/>
      <c r="Y757" s="278"/>
      <c r="Z757" s="278"/>
      <c r="AA757" s="278"/>
    </row>
    <row r="758" spans="14:27" ht="0" hidden="1" customHeight="1" x14ac:dyDescent="0.45">
      <c r="N758" s="277"/>
      <c r="O758" s="278"/>
      <c r="P758" s="278"/>
      <c r="Q758" s="278"/>
      <c r="R758" s="278"/>
      <c r="S758" s="278"/>
      <c r="T758" s="278"/>
      <c r="U758" s="278"/>
      <c r="V758" s="278"/>
      <c r="W758" s="278"/>
      <c r="X758" s="278"/>
      <c r="Y758" s="278"/>
      <c r="Z758" s="278"/>
      <c r="AA758" s="278"/>
    </row>
    <row r="759" spans="14:27" ht="0" hidden="1" customHeight="1" x14ac:dyDescent="0.45">
      <c r="N759" s="277"/>
      <c r="O759" s="278"/>
      <c r="P759" s="278"/>
      <c r="Q759" s="278"/>
      <c r="R759" s="278"/>
      <c r="S759" s="278"/>
      <c r="T759" s="278"/>
      <c r="U759" s="278"/>
      <c r="V759" s="278"/>
      <c r="W759" s="278"/>
      <c r="X759" s="278"/>
      <c r="Y759" s="278"/>
      <c r="Z759" s="278"/>
      <c r="AA759" s="278"/>
    </row>
    <row r="760" spans="14:27" ht="0" hidden="1" customHeight="1" x14ac:dyDescent="0.45">
      <c r="N760" s="277"/>
      <c r="O760" s="278"/>
      <c r="P760" s="278"/>
      <c r="Q760" s="278"/>
      <c r="R760" s="278"/>
      <c r="S760" s="278"/>
      <c r="T760" s="278"/>
      <c r="U760" s="278"/>
      <c r="V760" s="278"/>
      <c r="W760" s="278"/>
      <c r="X760" s="278"/>
      <c r="Y760" s="278"/>
      <c r="Z760" s="278"/>
      <c r="AA760" s="278"/>
    </row>
    <row r="761" spans="14:27" ht="0" hidden="1" customHeight="1" x14ac:dyDescent="0.45">
      <c r="N761" s="277"/>
      <c r="O761" s="278"/>
      <c r="P761" s="278"/>
      <c r="Q761" s="278"/>
      <c r="R761" s="278"/>
      <c r="S761" s="278"/>
      <c r="T761" s="278"/>
      <c r="U761" s="278"/>
      <c r="V761" s="278"/>
      <c r="W761" s="278"/>
      <c r="X761" s="278"/>
      <c r="Y761" s="278"/>
      <c r="Z761" s="278"/>
      <c r="AA761" s="278"/>
    </row>
    <row r="762" spans="14:27" ht="0" hidden="1" customHeight="1" x14ac:dyDescent="0.45">
      <c r="N762" s="277"/>
      <c r="O762" s="278"/>
      <c r="P762" s="278"/>
      <c r="Q762" s="278"/>
      <c r="R762" s="278"/>
      <c r="S762" s="278"/>
      <c r="T762" s="278"/>
      <c r="U762" s="278"/>
      <c r="V762" s="278"/>
      <c r="W762" s="278"/>
      <c r="X762" s="278"/>
      <c r="Y762" s="278"/>
      <c r="Z762" s="278"/>
      <c r="AA762" s="278"/>
    </row>
    <row r="763" spans="14:27" ht="0" hidden="1" customHeight="1" x14ac:dyDescent="0.45">
      <c r="N763" s="277"/>
      <c r="O763" s="278"/>
      <c r="P763" s="278"/>
      <c r="Q763" s="278"/>
      <c r="R763" s="278"/>
      <c r="S763" s="278"/>
      <c r="T763" s="278"/>
      <c r="U763" s="278"/>
      <c r="V763" s="278"/>
      <c r="W763" s="278"/>
      <c r="X763" s="278"/>
      <c r="Y763" s="278"/>
      <c r="Z763" s="278"/>
      <c r="AA763" s="278"/>
    </row>
    <row r="764" spans="14:27" ht="0" hidden="1" customHeight="1" x14ac:dyDescent="0.45">
      <c r="N764" s="277"/>
      <c r="O764" s="278"/>
      <c r="P764" s="278"/>
      <c r="Q764" s="278"/>
      <c r="R764" s="278"/>
      <c r="S764" s="278"/>
      <c r="T764" s="278"/>
      <c r="U764" s="278"/>
      <c r="V764" s="278"/>
      <c r="W764" s="278"/>
      <c r="X764" s="278"/>
      <c r="Y764" s="278"/>
      <c r="Z764" s="278"/>
      <c r="AA764" s="278"/>
    </row>
    <row r="765" spans="14:27" ht="0" hidden="1" customHeight="1" x14ac:dyDescent="0.45">
      <c r="N765" s="277"/>
      <c r="O765" s="278"/>
      <c r="P765" s="278"/>
      <c r="Q765" s="278"/>
      <c r="R765" s="278"/>
      <c r="S765" s="278"/>
      <c r="T765" s="278"/>
      <c r="U765" s="278"/>
      <c r="V765" s="278"/>
      <c r="W765" s="278"/>
      <c r="X765" s="278"/>
      <c r="Y765" s="278"/>
      <c r="Z765" s="278"/>
      <c r="AA765" s="278"/>
    </row>
    <row r="766" spans="14:27" ht="0" hidden="1" customHeight="1" x14ac:dyDescent="0.45">
      <c r="N766" s="277"/>
      <c r="O766" s="278"/>
      <c r="P766" s="278"/>
      <c r="Q766" s="278"/>
      <c r="R766" s="278"/>
      <c r="S766" s="278"/>
      <c r="T766" s="278"/>
      <c r="U766" s="278"/>
      <c r="V766" s="278"/>
      <c r="W766" s="278"/>
      <c r="X766" s="278"/>
      <c r="Y766" s="278"/>
      <c r="Z766" s="278"/>
      <c r="AA766" s="278"/>
    </row>
    <row r="767" spans="14:27" ht="0" hidden="1" customHeight="1" x14ac:dyDescent="0.45">
      <c r="N767" s="277"/>
      <c r="O767" s="278"/>
      <c r="P767" s="278"/>
      <c r="Q767" s="278"/>
      <c r="R767" s="278"/>
      <c r="S767" s="278"/>
      <c r="T767" s="278"/>
      <c r="U767" s="278"/>
      <c r="V767" s="278"/>
      <c r="W767" s="278"/>
      <c r="X767" s="278"/>
      <c r="Y767" s="278"/>
      <c r="Z767" s="278"/>
      <c r="AA767" s="278"/>
    </row>
    <row r="768" spans="14:27" ht="0" hidden="1" customHeight="1" x14ac:dyDescent="0.45">
      <c r="N768" s="277"/>
      <c r="O768" s="278"/>
      <c r="P768" s="278"/>
      <c r="Q768" s="278"/>
      <c r="R768" s="278"/>
      <c r="S768" s="278"/>
      <c r="T768" s="278"/>
      <c r="U768" s="278"/>
      <c r="V768" s="278"/>
      <c r="W768" s="278"/>
      <c r="X768" s="278"/>
      <c r="Y768" s="278"/>
      <c r="Z768" s="278"/>
      <c r="AA768" s="278"/>
    </row>
    <row r="769" spans="14:27" ht="0" hidden="1" customHeight="1" x14ac:dyDescent="0.45">
      <c r="N769" s="277"/>
      <c r="O769" s="278"/>
      <c r="P769" s="278"/>
      <c r="Q769" s="278"/>
      <c r="R769" s="278"/>
      <c r="S769" s="278"/>
      <c r="T769" s="278"/>
      <c r="U769" s="278"/>
      <c r="V769" s="278"/>
      <c r="W769" s="278"/>
      <c r="X769" s="278"/>
      <c r="Y769" s="278"/>
      <c r="Z769" s="278"/>
      <c r="AA769" s="278"/>
    </row>
    <row r="770" spans="14:27" ht="0" hidden="1" customHeight="1" x14ac:dyDescent="0.45">
      <c r="N770" s="277"/>
      <c r="O770" s="278"/>
      <c r="P770" s="278"/>
      <c r="Q770" s="278"/>
      <c r="R770" s="278"/>
      <c r="S770" s="278"/>
      <c r="T770" s="278"/>
      <c r="U770" s="278"/>
      <c r="V770" s="278"/>
      <c r="W770" s="278"/>
      <c r="X770" s="278"/>
      <c r="Y770" s="278"/>
      <c r="Z770" s="278"/>
      <c r="AA770" s="278"/>
    </row>
    <row r="771" spans="14:27" ht="0" hidden="1" customHeight="1" x14ac:dyDescent="0.45">
      <c r="N771" s="277"/>
      <c r="O771" s="278"/>
      <c r="P771" s="278"/>
      <c r="Q771" s="278"/>
      <c r="R771" s="278"/>
      <c r="S771" s="278"/>
      <c r="T771" s="278"/>
      <c r="U771" s="278"/>
      <c r="V771" s="278"/>
      <c r="W771" s="278"/>
      <c r="X771" s="278"/>
      <c r="Y771" s="278"/>
      <c r="Z771" s="278"/>
      <c r="AA771" s="278"/>
    </row>
    <row r="772" spans="14:27" ht="0" hidden="1" customHeight="1" x14ac:dyDescent="0.45">
      <c r="N772" s="277"/>
      <c r="O772" s="278"/>
      <c r="P772" s="278"/>
      <c r="Q772" s="278"/>
      <c r="R772" s="278"/>
      <c r="S772" s="278"/>
      <c r="T772" s="278"/>
      <c r="U772" s="278"/>
      <c r="V772" s="278"/>
      <c r="W772" s="278"/>
      <c r="X772" s="278"/>
      <c r="Y772" s="278"/>
      <c r="Z772" s="278"/>
      <c r="AA772" s="278"/>
    </row>
    <row r="773" spans="14:27" ht="0" hidden="1" customHeight="1" x14ac:dyDescent="0.45">
      <c r="N773" s="277"/>
      <c r="O773" s="278"/>
      <c r="P773" s="278"/>
      <c r="Q773" s="278"/>
      <c r="R773" s="278"/>
      <c r="S773" s="278"/>
      <c r="T773" s="278"/>
      <c r="U773" s="278"/>
      <c r="V773" s="278"/>
      <c r="W773" s="278"/>
      <c r="X773" s="278"/>
      <c r="Y773" s="278"/>
      <c r="Z773" s="278"/>
      <c r="AA773" s="278"/>
    </row>
    <row r="774" spans="14:27" ht="0" hidden="1" customHeight="1" x14ac:dyDescent="0.45">
      <c r="N774" s="277"/>
      <c r="O774" s="278"/>
      <c r="P774" s="278"/>
      <c r="Q774" s="278"/>
      <c r="R774" s="278"/>
      <c r="S774" s="278"/>
      <c r="T774" s="278"/>
      <c r="U774" s="278"/>
      <c r="V774" s="278"/>
      <c r="W774" s="278"/>
      <c r="X774" s="278"/>
      <c r="Y774" s="278"/>
      <c r="Z774" s="278"/>
      <c r="AA774" s="278"/>
    </row>
    <row r="775" spans="14:27" ht="0" hidden="1" customHeight="1" x14ac:dyDescent="0.45">
      <c r="N775" s="277"/>
      <c r="O775" s="278"/>
      <c r="P775" s="278"/>
      <c r="Q775" s="278"/>
      <c r="R775" s="278"/>
      <c r="S775" s="278"/>
      <c r="T775" s="278"/>
      <c r="U775" s="278"/>
      <c r="V775" s="278"/>
      <c r="W775" s="278"/>
      <c r="X775" s="278"/>
      <c r="Y775" s="278"/>
      <c r="Z775" s="278"/>
      <c r="AA775" s="278"/>
    </row>
    <row r="776" spans="14:27" ht="0" hidden="1" customHeight="1" x14ac:dyDescent="0.45">
      <c r="N776" s="277"/>
      <c r="O776" s="278"/>
      <c r="P776" s="278"/>
      <c r="Q776" s="278"/>
      <c r="R776" s="278"/>
      <c r="S776" s="278"/>
      <c r="T776" s="278"/>
      <c r="U776" s="278"/>
      <c r="V776" s="278"/>
      <c r="W776" s="278"/>
      <c r="X776" s="278"/>
      <c r="Y776" s="278"/>
      <c r="Z776" s="278"/>
      <c r="AA776" s="278"/>
    </row>
    <row r="777" spans="14:27" ht="0" hidden="1" customHeight="1" x14ac:dyDescent="0.45">
      <c r="N777" s="277"/>
      <c r="O777" s="278"/>
      <c r="P777" s="278"/>
      <c r="Q777" s="278"/>
      <c r="R777" s="278"/>
      <c r="S777" s="278"/>
      <c r="T777" s="278"/>
      <c r="U777" s="278"/>
      <c r="V777" s="278"/>
      <c r="W777" s="278"/>
      <c r="X777" s="278"/>
      <c r="Y777" s="278"/>
      <c r="Z777" s="278"/>
      <c r="AA777" s="278"/>
    </row>
    <row r="778" spans="14:27" ht="0" hidden="1" customHeight="1" x14ac:dyDescent="0.45">
      <c r="N778" s="277"/>
      <c r="O778" s="278"/>
      <c r="P778" s="278"/>
      <c r="Q778" s="278"/>
      <c r="R778" s="278"/>
      <c r="S778" s="278"/>
      <c r="T778" s="278"/>
      <c r="U778" s="278"/>
      <c r="V778" s="278"/>
      <c r="W778" s="278"/>
      <c r="X778" s="278"/>
      <c r="Y778" s="278"/>
      <c r="Z778" s="278"/>
      <c r="AA778" s="278"/>
    </row>
    <row r="779" spans="14:27" ht="0" hidden="1" customHeight="1" x14ac:dyDescent="0.45">
      <c r="N779" s="277"/>
      <c r="O779" s="278"/>
      <c r="P779" s="278"/>
      <c r="Q779" s="278"/>
      <c r="R779" s="278"/>
      <c r="S779" s="278"/>
      <c r="T779" s="278"/>
      <c r="U779" s="278"/>
      <c r="V779" s="278"/>
      <c r="W779" s="278"/>
      <c r="X779" s="278"/>
      <c r="Y779" s="278"/>
      <c r="Z779" s="278"/>
      <c r="AA779" s="278"/>
    </row>
    <row r="780" spans="14:27" ht="0" hidden="1" customHeight="1" x14ac:dyDescent="0.45">
      <c r="N780" s="277"/>
      <c r="O780" s="278"/>
      <c r="P780" s="278"/>
      <c r="Q780" s="278"/>
      <c r="R780" s="278"/>
      <c r="S780" s="278"/>
      <c r="T780" s="278"/>
      <c r="U780" s="278"/>
      <c r="V780" s="278"/>
      <c r="W780" s="278"/>
      <c r="X780" s="278"/>
      <c r="Y780" s="278"/>
      <c r="Z780" s="278"/>
      <c r="AA780" s="278"/>
    </row>
    <row r="781" spans="14:27" ht="0" hidden="1" customHeight="1" x14ac:dyDescent="0.45">
      <c r="N781" s="277"/>
      <c r="O781" s="278"/>
      <c r="P781" s="278"/>
      <c r="Q781" s="278"/>
      <c r="R781" s="278"/>
      <c r="S781" s="278"/>
      <c r="T781" s="278"/>
      <c r="U781" s="278"/>
      <c r="V781" s="278"/>
      <c r="W781" s="278"/>
      <c r="X781" s="278"/>
      <c r="Y781" s="278"/>
      <c r="Z781" s="278"/>
      <c r="AA781" s="278"/>
    </row>
    <row r="782" spans="14:27" ht="0" hidden="1" customHeight="1" x14ac:dyDescent="0.45">
      <c r="N782" s="277"/>
      <c r="O782" s="278"/>
      <c r="P782" s="278"/>
      <c r="Q782" s="278"/>
      <c r="R782" s="278"/>
      <c r="S782" s="278"/>
      <c r="T782" s="278"/>
      <c r="U782" s="278"/>
      <c r="V782" s="278"/>
      <c r="W782" s="278"/>
      <c r="X782" s="278"/>
      <c r="Y782" s="278"/>
      <c r="Z782" s="278"/>
      <c r="AA782" s="278"/>
    </row>
    <row r="783" spans="14:27" ht="0" hidden="1" customHeight="1" x14ac:dyDescent="0.45">
      <c r="N783" s="277"/>
      <c r="O783" s="278"/>
      <c r="P783" s="278"/>
      <c r="Q783" s="278"/>
      <c r="R783" s="278"/>
      <c r="S783" s="278"/>
      <c r="T783" s="278"/>
      <c r="U783" s="278"/>
      <c r="V783" s="278"/>
      <c r="W783" s="278"/>
      <c r="X783" s="278"/>
      <c r="Y783" s="278"/>
      <c r="Z783" s="278"/>
      <c r="AA783" s="278"/>
    </row>
    <row r="784" spans="14:27" ht="0" hidden="1" customHeight="1" x14ac:dyDescent="0.45">
      <c r="N784" s="277"/>
      <c r="O784" s="278"/>
      <c r="P784" s="278"/>
      <c r="Q784" s="278"/>
      <c r="R784" s="278"/>
      <c r="S784" s="278"/>
      <c r="T784" s="278"/>
      <c r="U784" s="278"/>
      <c r="V784" s="278"/>
      <c r="W784" s="278"/>
      <c r="X784" s="278"/>
      <c r="Y784" s="278"/>
      <c r="Z784" s="278"/>
      <c r="AA784" s="278"/>
    </row>
    <row r="785" spans="14:27" ht="0" hidden="1" customHeight="1" x14ac:dyDescent="0.45">
      <c r="N785" s="277"/>
      <c r="O785" s="278"/>
      <c r="P785" s="278"/>
      <c r="Q785" s="278"/>
      <c r="R785" s="278"/>
      <c r="S785" s="278"/>
      <c r="T785" s="278"/>
      <c r="U785" s="278"/>
      <c r="V785" s="278"/>
      <c r="W785" s="278"/>
      <c r="X785" s="278"/>
      <c r="Y785" s="278"/>
      <c r="Z785" s="278"/>
      <c r="AA785" s="278"/>
    </row>
    <row r="786" spans="14:27" ht="0" hidden="1" customHeight="1" x14ac:dyDescent="0.45">
      <c r="N786" s="277"/>
      <c r="O786" s="278"/>
      <c r="P786" s="278"/>
      <c r="Q786" s="278"/>
      <c r="R786" s="278"/>
      <c r="S786" s="278"/>
      <c r="T786" s="278"/>
      <c r="U786" s="278"/>
      <c r="V786" s="278"/>
      <c r="W786" s="278"/>
      <c r="X786" s="278"/>
      <c r="Y786" s="278"/>
      <c r="Z786" s="278"/>
      <c r="AA786" s="278"/>
    </row>
    <row r="787" spans="14:27" ht="0" hidden="1" customHeight="1" x14ac:dyDescent="0.45">
      <c r="N787" s="277"/>
      <c r="O787" s="278"/>
      <c r="P787" s="278"/>
      <c r="Q787" s="278"/>
      <c r="R787" s="278"/>
      <c r="S787" s="278"/>
      <c r="T787" s="278"/>
      <c r="U787" s="278"/>
      <c r="V787" s="278"/>
      <c r="W787" s="278"/>
      <c r="X787" s="278"/>
      <c r="Y787" s="278"/>
      <c r="Z787" s="278"/>
      <c r="AA787" s="278"/>
    </row>
    <row r="788" spans="14:27" ht="0" hidden="1" customHeight="1" x14ac:dyDescent="0.45">
      <c r="N788" s="277"/>
      <c r="O788" s="278"/>
      <c r="P788" s="278"/>
      <c r="Q788" s="278"/>
      <c r="R788" s="278"/>
      <c r="S788" s="278"/>
      <c r="T788" s="278"/>
      <c r="U788" s="278"/>
      <c r="V788" s="278"/>
      <c r="W788" s="278"/>
      <c r="X788" s="278"/>
      <c r="Y788" s="278"/>
      <c r="Z788" s="278"/>
      <c r="AA788" s="278"/>
    </row>
    <row r="789" spans="14:27" ht="0" hidden="1" customHeight="1" x14ac:dyDescent="0.45">
      <c r="N789" s="277"/>
      <c r="O789" s="278"/>
      <c r="P789" s="278"/>
      <c r="Q789" s="278"/>
      <c r="R789" s="278"/>
      <c r="S789" s="278"/>
      <c r="T789" s="278"/>
      <c r="U789" s="278"/>
      <c r="V789" s="278"/>
      <c r="W789" s="278"/>
      <c r="X789" s="278"/>
      <c r="Y789" s="278"/>
      <c r="Z789" s="278"/>
      <c r="AA789" s="278"/>
    </row>
    <row r="790" spans="14:27" ht="0" hidden="1" customHeight="1" x14ac:dyDescent="0.45">
      <c r="N790" s="277"/>
      <c r="O790" s="278"/>
      <c r="P790" s="278"/>
      <c r="Q790" s="278"/>
      <c r="R790" s="278"/>
      <c r="S790" s="278"/>
      <c r="T790" s="278"/>
      <c r="U790" s="278"/>
      <c r="V790" s="278"/>
      <c r="W790" s="278"/>
      <c r="X790" s="278"/>
      <c r="Y790" s="278"/>
      <c r="Z790" s="278"/>
      <c r="AA790" s="278"/>
    </row>
    <row r="791" spans="14:27" ht="0" hidden="1" customHeight="1" x14ac:dyDescent="0.45">
      <c r="N791" s="277"/>
      <c r="O791" s="278"/>
      <c r="P791" s="278"/>
      <c r="Q791" s="278"/>
      <c r="R791" s="278"/>
      <c r="S791" s="278"/>
      <c r="T791" s="278"/>
      <c r="U791" s="278"/>
      <c r="V791" s="278"/>
      <c r="W791" s="278"/>
      <c r="X791" s="278"/>
      <c r="Y791" s="278"/>
      <c r="Z791" s="278"/>
      <c r="AA791" s="278"/>
    </row>
    <row r="792" spans="14:27" ht="0" hidden="1" customHeight="1" x14ac:dyDescent="0.45">
      <c r="N792" s="277"/>
      <c r="O792" s="278"/>
      <c r="P792" s="278"/>
      <c r="Q792" s="278"/>
      <c r="R792" s="278"/>
      <c r="S792" s="278"/>
      <c r="T792" s="278"/>
      <c r="U792" s="278"/>
      <c r="V792" s="278"/>
      <c r="W792" s="278"/>
      <c r="X792" s="278"/>
      <c r="Y792" s="278"/>
      <c r="Z792" s="278"/>
      <c r="AA792" s="278"/>
    </row>
    <row r="793" spans="14:27" ht="0" hidden="1" customHeight="1" x14ac:dyDescent="0.45">
      <c r="N793" s="277"/>
      <c r="O793" s="278"/>
      <c r="P793" s="278"/>
      <c r="Q793" s="278"/>
      <c r="R793" s="278"/>
      <c r="S793" s="278"/>
      <c r="T793" s="278"/>
      <c r="U793" s="278"/>
      <c r="V793" s="278"/>
      <c r="W793" s="278"/>
      <c r="X793" s="278"/>
      <c r="Y793" s="278"/>
      <c r="Z793" s="278"/>
      <c r="AA793" s="278"/>
    </row>
    <row r="794" spans="14:27" ht="0" hidden="1" customHeight="1" x14ac:dyDescent="0.45">
      <c r="N794" s="277"/>
      <c r="O794" s="278"/>
      <c r="P794" s="278"/>
      <c r="Q794" s="278"/>
      <c r="R794" s="278"/>
      <c r="S794" s="278"/>
      <c r="T794" s="278"/>
      <c r="U794" s="278"/>
      <c r="V794" s="278"/>
      <c r="W794" s="278"/>
      <c r="X794" s="278"/>
      <c r="Y794" s="278"/>
      <c r="Z794" s="278"/>
      <c r="AA794" s="278"/>
    </row>
    <row r="795" spans="14:27" ht="0" hidden="1" customHeight="1" x14ac:dyDescent="0.45">
      <c r="N795" s="277"/>
      <c r="O795" s="278"/>
      <c r="P795" s="278"/>
      <c r="Q795" s="278"/>
      <c r="R795" s="278"/>
      <c r="S795" s="278"/>
      <c r="T795" s="278"/>
      <c r="U795" s="278"/>
      <c r="V795" s="278"/>
      <c r="W795" s="278"/>
      <c r="X795" s="278"/>
      <c r="Y795" s="278"/>
      <c r="Z795" s="278"/>
      <c r="AA795" s="278"/>
    </row>
    <row r="796" spans="14:27" ht="0" hidden="1" customHeight="1" x14ac:dyDescent="0.45">
      <c r="N796" s="277"/>
      <c r="O796" s="278"/>
      <c r="P796" s="278"/>
      <c r="Q796" s="278"/>
      <c r="R796" s="278"/>
      <c r="S796" s="278"/>
      <c r="T796" s="278"/>
      <c r="U796" s="278"/>
      <c r="V796" s="278"/>
      <c r="W796" s="278"/>
      <c r="X796" s="278"/>
      <c r="Y796" s="278"/>
      <c r="Z796" s="278"/>
      <c r="AA796" s="278"/>
    </row>
    <row r="797" spans="14:27" ht="0" hidden="1" customHeight="1" x14ac:dyDescent="0.45">
      <c r="N797" s="277"/>
      <c r="O797" s="278"/>
      <c r="P797" s="278"/>
      <c r="Q797" s="278"/>
      <c r="R797" s="278"/>
      <c r="S797" s="278"/>
      <c r="T797" s="278"/>
      <c r="U797" s="278"/>
      <c r="V797" s="278"/>
      <c r="W797" s="278"/>
      <c r="X797" s="278"/>
      <c r="Y797" s="278"/>
      <c r="Z797" s="278"/>
      <c r="AA797" s="278"/>
    </row>
    <row r="798" spans="14:27" ht="0" hidden="1" customHeight="1" x14ac:dyDescent="0.45">
      <c r="N798" s="277"/>
      <c r="O798" s="278"/>
      <c r="P798" s="278"/>
      <c r="Q798" s="278"/>
      <c r="R798" s="278"/>
      <c r="S798" s="278"/>
      <c r="T798" s="278"/>
      <c r="U798" s="278"/>
      <c r="V798" s="278"/>
      <c r="W798" s="278"/>
      <c r="X798" s="278"/>
      <c r="Y798" s="278"/>
      <c r="Z798" s="278"/>
      <c r="AA798" s="278"/>
    </row>
    <row r="799" spans="14:27" ht="0" hidden="1" customHeight="1" x14ac:dyDescent="0.45">
      <c r="N799" s="277"/>
      <c r="O799" s="278"/>
      <c r="P799" s="278"/>
      <c r="Q799" s="278"/>
      <c r="R799" s="278"/>
      <c r="S799" s="278"/>
      <c r="T799" s="278"/>
      <c r="U799" s="278"/>
      <c r="V799" s="278"/>
      <c r="W799" s="278"/>
      <c r="X799" s="278"/>
      <c r="Y799" s="278"/>
      <c r="Z799" s="278"/>
      <c r="AA799" s="278"/>
    </row>
    <row r="800" spans="14:27" ht="0" hidden="1" customHeight="1" x14ac:dyDescent="0.45">
      <c r="N800" s="277"/>
      <c r="O800" s="278"/>
      <c r="P800" s="278"/>
      <c r="Q800" s="278"/>
      <c r="R800" s="278"/>
      <c r="S800" s="278"/>
      <c r="T800" s="278"/>
      <c r="U800" s="278"/>
      <c r="V800" s="278"/>
      <c r="W800" s="278"/>
      <c r="X800" s="278"/>
      <c r="Y800" s="278"/>
      <c r="Z800" s="278"/>
      <c r="AA800" s="278"/>
    </row>
    <row r="801" spans="14:27" ht="0" hidden="1" customHeight="1" x14ac:dyDescent="0.45">
      <c r="N801" s="277"/>
      <c r="O801" s="278"/>
      <c r="P801" s="278"/>
      <c r="Q801" s="278"/>
      <c r="R801" s="278"/>
      <c r="S801" s="278"/>
      <c r="T801" s="278"/>
      <c r="U801" s="278"/>
      <c r="V801" s="278"/>
      <c r="W801" s="278"/>
      <c r="X801" s="278"/>
      <c r="Y801" s="278"/>
      <c r="Z801" s="278"/>
      <c r="AA801" s="278"/>
    </row>
    <row r="802" spans="14:27" ht="0" hidden="1" customHeight="1" x14ac:dyDescent="0.45">
      <c r="N802" s="277"/>
      <c r="O802" s="278"/>
      <c r="P802" s="278"/>
      <c r="Q802" s="278"/>
      <c r="R802" s="278"/>
      <c r="S802" s="278"/>
      <c r="T802" s="278"/>
      <c r="U802" s="278"/>
      <c r="V802" s="278"/>
      <c r="W802" s="278"/>
      <c r="X802" s="278"/>
      <c r="Y802" s="278"/>
      <c r="Z802" s="278"/>
      <c r="AA802" s="278"/>
    </row>
    <row r="803" spans="14:27" ht="0" hidden="1" customHeight="1" x14ac:dyDescent="0.45">
      <c r="N803" s="277"/>
      <c r="O803" s="278"/>
      <c r="P803" s="278"/>
      <c r="Q803" s="278"/>
      <c r="R803" s="278"/>
      <c r="S803" s="278"/>
      <c r="T803" s="278"/>
      <c r="U803" s="278"/>
      <c r="V803" s="278"/>
      <c r="W803" s="278"/>
      <c r="X803" s="278"/>
      <c r="Y803" s="278"/>
      <c r="Z803" s="278"/>
      <c r="AA803" s="278"/>
    </row>
    <row r="804" spans="14:27" ht="0" hidden="1" customHeight="1" x14ac:dyDescent="0.45">
      <c r="N804" s="277"/>
      <c r="O804" s="278"/>
      <c r="P804" s="278"/>
      <c r="Q804" s="278"/>
      <c r="R804" s="278"/>
      <c r="S804" s="278"/>
      <c r="T804" s="278"/>
      <c r="U804" s="278"/>
      <c r="V804" s="278"/>
      <c r="W804" s="278"/>
      <c r="X804" s="278"/>
      <c r="Y804" s="278"/>
      <c r="Z804" s="278"/>
      <c r="AA804" s="278"/>
    </row>
    <row r="805" spans="14:27" ht="0" hidden="1" customHeight="1" x14ac:dyDescent="0.45">
      <c r="N805" s="277"/>
      <c r="O805" s="278"/>
      <c r="P805" s="278"/>
      <c r="Q805" s="278"/>
      <c r="R805" s="278"/>
      <c r="S805" s="278"/>
      <c r="T805" s="278"/>
      <c r="U805" s="278"/>
      <c r="V805" s="278"/>
      <c r="W805" s="278"/>
      <c r="X805" s="278"/>
      <c r="Y805" s="278"/>
      <c r="Z805" s="278"/>
      <c r="AA805" s="278"/>
    </row>
    <row r="806" spans="14:27" ht="0" hidden="1" customHeight="1" x14ac:dyDescent="0.45">
      <c r="N806" s="277"/>
      <c r="O806" s="278"/>
      <c r="P806" s="278"/>
      <c r="Q806" s="278"/>
      <c r="R806" s="278"/>
      <c r="S806" s="278"/>
      <c r="T806" s="278"/>
      <c r="U806" s="278"/>
      <c r="V806" s="278"/>
      <c r="W806" s="278"/>
      <c r="X806" s="278"/>
      <c r="Y806" s="278"/>
      <c r="Z806" s="278"/>
      <c r="AA806" s="278"/>
    </row>
    <row r="807" spans="14:27" ht="0" hidden="1" customHeight="1" x14ac:dyDescent="0.45">
      <c r="N807" s="277"/>
      <c r="O807" s="278"/>
      <c r="P807" s="278"/>
      <c r="Q807" s="278"/>
      <c r="R807" s="278"/>
      <c r="S807" s="278"/>
      <c r="T807" s="278"/>
      <c r="U807" s="278"/>
      <c r="V807" s="278"/>
      <c r="W807" s="278"/>
      <c r="X807" s="278"/>
      <c r="Y807" s="278"/>
      <c r="Z807" s="278"/>
      <c r="AA807" s="278"/>
    </row>
    <row r="808" spans="14:27" ht="0" hidden="1" customHeight="1" x14ac:dyDescent="0.45">
      <c r="N808" s="277"/>
      <c r="O808" s="278"/>
      <c r="P808" s="278"/>
      <c r="Q808" s="278"/>
      <c r="R808" s="278"/>
      <c r="S808" s="278"/>
      <c r="T808" s="278"/>
      <c r="U808" s="278"/>
      <c r="V808" s="278"/>
      <c r="W808" s="278"/>
      <c r="X808" s="278"/>
      <c r="Y808" s="278"/>
      <c r="Z808" s="278"/>
      <c r="AA808" s="278"/>
    </row>
    <row r="809" spans="14:27" ht="0" hidden="1" customHeight="1" x14ac:dyDescent="0.45">
      <c r="N809" s="277"/>
      <c r="O809" s="278"/>
      <c r="P809" s="278"/>
      <c r="Q809" s="278"/>
      <c r="R809" s="278"/>
      <c r="S809" s="278"/>
      <c r="T809" s="278"/>
      <c r="U809" s="278"/>
      <c r="V809" s="278"/>
      <c r="W809" s="278"/>
      <c r="X809" s="278"/>
      <c r="Y809" s="278"/>
      <c r="Z809" s="278"/>
      <c r="AA809" s="278"/>
    </row>
    <row r="810" spans="14:27" ht="0" hidden="1" customHeight="1" x14ac:dyDescent="0.45">
      <c r="N810" s="277"/>
      <c r="O810" s="278"/>
      <c r="P810" s="278"/>
      <c r="Q810" s="278"/>
      <c r="R810" s="278"/>
      <c r="S810" s="278"/>
      <c r="T810" s="278"/>
      <c r="U810" s="278"/>
      <c r="V810" s="278"/>
      <c r="W810" s="278"/>
      <c r="X810" s="278"/>
      <c r="Y810" s="278"/>
      <c r="Z810" s="278"/>
      <c r="AA810" s="278"/>
    </row>
    <row r="811" spans="14:27" ht="0" hidden="1" customHeight="1" x14ac:dyDescent="0.45">
      <c r="N811" s="277"/>
      <c r="O811" s="278"/>
      <c r="P811" s="278"/>
      <c r="Q811" s="278"/>
      <c r="R811" s="278"/>
      <c r="S811" s="278"/>
      <c r="T811" s="278"/>
      <c r="U811" s="278"/>
      <c r="V811" s="278"/>
      <c r="W811" s="278"/>
      <c r="X811" s="278"/>
      <c r="Y811" s="278"/>
      <c r="Z811" s="278"/>
      <c r="AA811" s="278"/>
    </row>
    <row r="812" spans="14:27" ht="0" hidden="1" customHeight="1" x14ac:dyDescent="0.45">
      <c r="N812" s="277"/>
      <c r="O812" s="278"/>
      <c r="P812" s="278"/>
      <c r="Q812" s="278"/>
      <c r="R812" s="278"/>
      <c r="S812" s="278"/>
      <c r="T812" s="278"/>
      <c r="U812" s="278"/>
      <c r="V812" s="278"/>
      <c r="W812" s="278"/>
      <c r="X812" s="278"/>
      <c r="Y812" s="278"/>
      <c r="Z812" s="278"/>
      <c r="AA812" s="278"/>
    </row>
    <row r="813" spans="14:27" ht="0" hidden="1" customHeight="1" x14ac:dyDescent="0.45">
      <c r="N813" s="277"/>
      <c r="O813" s="278"/>
      <c r="P813" s="278"/>
      <c r="Q813" s="278"/>
      <c r="R813" s="278"/>
      <c r="S813" s="278"/>
      <c r="T813" s="278"/>
      <c r="U813" s="278"/>
      <c r="V813" s="278"/>
      <c r="W813" s="278"/>
      <c r="X813" s="278"/>
      <c r="Y813" s="278"/>
      <c r="Z813" s="278"/>
      <c r="AA813" s="278"/>
    </row>
    <row r="814" spans="14:27" ht="0" hidden="1" customHeight="1" x14ac:dyDescent="0.45">
      <c r="N814" s="277"/>
      <c r="O814" s="278"/>
      <c r="P814" s="278"/>
      <c r="Q814" s="278"/>
      <c r="R814" s="278"/>
      <c r="S814" s="278"/>
      <c r="T814" s="278"/>
      <c r="U814" s="278"/>
      <c r="V814" s="278"/>
      <c r="W814" s="278"/>
      <c r="X814" s="278"/>
      <c r="Y814" s="278"/>
      <c r="Z814" s="278"/>
      <c r="AA814" s="278"/>
    </row>
    <row r="815" spans="14:27" ht="0" hidden="1" customHeight="1" x14ac:dyDescent="0.45">
      <c r="N815" s="277"/>
      <c r="O815" s="278"/>
      <c r="P815" s="278"/>
      <c r="Q815" s="278"/>
      <c r="R815" s="278"/>
      <c r="S815" s="278"/>
      <c r="T815" s="278"/>
      <c r="U815" s="278"/>
      <c r="V815" s="278"/>
      <c r="W815" s="278"/>
      <c r="X815" s="278"/>
      <c r="Y815" s="278"/>
      <c r="Z815" s="278"/>
      <c r="AA815" s="278"/>
    </row>
    <row r="816" spans="14:27" ht="0" hidden="1" customHeight="1" x14ac:dyDescent="0.45">
      <c r="N816" s="277"/>
      <c r="O816" s="278"/>
      <c r="P816" s="278"/>
      <c r="Q816" s="278"/>
      <c r="R816" s="278"/>
      <c r="S816" s="278"/>
      <c r="T816" s="278"/>
      <c r="U816" s="278"/>
      <c r="V816" s="278"/>
      <c r="W816" s="278"/>
      <c r="X816" s="278"/>
      <c r="Y816" s="278"/>
      <c r="Z816" s="278"/>
      <c r="AA816" s="278"/>
    </row>
    <row r="817" spans="14:27" ht="0" hidden="1" customHeight="1" x14ac:dyDescent="0.45">
      <c r="N817" s="277"/>
      <c r="O817" s="278"/>
      <c r="P817" s="278"/>
      <c r="Q817" s="278"/>
      <c r="R817" s="278"/>
      <c r="S817" s="278"/>
      <c r="T817" s="278"/>
      <c r="U817" s="278"/>
      <c r="V817" s="278"/>
      <c r="W817" s="278"/>
      <c r="X817" s="278"/>
      <c r="Y817" s="278"/>
      <c r="Z817" s="278"/>
      <c r="AA817" s="278"/>
    </row>
    <row r="818" spans="14:27" ht="0" hidden="1" customHeight="1" x14ac:dyDescent="0.45">
      <c r="N818" s="277"/>
      <c r="O818" s="278"/>
      <c r="P818" s="278"/>
      <c r="Q818" s="278"/>
      <c r="R818" s="278"/>
      <c r="S818" s="278"/>
      <c r="T818" s="278"/>
      <c r="U818" s="278"/>
      <c r="V818" s="278"/>
      <c r="W818" s="278"/>
      <c r="X818" s="278"/>
      <c r="Y818" s="278"/>
      <c r="Z818" s="278"/>
      <c r="AA818" s="278"/>
    </row>
    <row r="819" spans="14:27" ht="0" hidden="1" customHeight="1" x14ac:dyDescent="0.45">
      <c r="N819" s="277"/>
      <c r="O819" s="278"/>
      <c r="P819" s="278"/>
      <c r="Q819" s="278"/>
      <c r="R819" s="278"/>
      <c r="S819" s="278"/>
      <c r="T819" s="278"/>
      <c r="U819" s="278"/>
      <c r="V819" s="278"/>
      <c r="W819" s="278"/>
      <c r="X819" s="278"/>
      <c r="Y819" s="278"/>
      <c r="Z819" s="278"/>
      <c r="AA819" s="278"/>
    </row>
    <row r="820" spans="14:27" ht="0" hidden="1" customHeight="1" x14ac:dyDescent="0.45">
      <c r="N820" s="277"/>
      <c r="O820" s="278"/>
      <c r="P820" s="278"/>
      <c r="Q820" s="278"/>
      <c r="R820" s="278"/>
      <c r="S820" s="278"/>
      <c r="T820" s="278"/>
      <c r="U820" s="278"/>
      <c r="V820" s="278"/>
      <c r="W820" s="278"/>
      <c r="X820" s="278"/>
      <c r="Y820" s="278"/>
      <c r="Z820" s="278"/>
      <c r="AA820" s="278"/>
    </row>
    <row r="821" spans="14:27" ht="0" hidden="1" customHeight="1" x14ac:dyDescent="0.45">
      <c r="N821" s="277"/>
      <c r="O821" s="278"/>
      <c r="P821" s="278"/>
      <c r="Q821" s="278"/>
      <c r="R821" s="278"/>
      <c r="S821" s="278"/>
      <c r="T821" s="278"/>
      <c r="U821" s="278"/>
      <c r="V821" s="278"/>
      <c r="W821" s="278"/>
      <c r="X821" s="278"/>
      <c r="Y821" s="278"/>
      <c r="Z821" s="278"/>
      <c r="AA821" s="278"/>
    </row>
    <row r="822" spans="14:27" ht="0" hidden="1" customHeight="1" x14ac:dyDescent="0.45">
      <c r="N822" s="277"/>
      <c r="O822" s="278"/>
      <c r="P822" s="278"/>
      <c r="Q822" s="278"/>
      <c r="R822" s="278"/>
      <c r="S822" s="278"/>
      <c r="T822" s="278"/>
      <c r="U822" s="278"/>
      <c r="V822" s="278"/>
      <c r="W822" s="278"/>
      <c r="X822" s="278"/>
      <c r="Y822" s="278"/>
      <c r="Z822" s="278"/>
      <c r="AA822" s="278"/>
    </row>
    <row r="823" spans="14:27" ht="0" hidden="1" customHeight="1" x14ac:dyDescent="0.45">
      <c r="N823" s="277"/>
      <c r="O823" s="278"/>
      <c r="P823" s="278"/>
      <c r="Q823" s="278"/>
      <c r="R823" s="278"/>
      <c r="S823" s="278"/>
      <c r="T823" s="278"/>
      <c r="U823" s="278"/>
      <c r="V823" s="278"/>
      <c r="W823" s="278"/>
      <c r="X823" s="278"/>
      <c r="Y823" s="278"/>
      <c r="Z823" s="278"/>
      <c r="AA823" s="278"/>
    </row>
    <row r="824" spans="14:27" ht="0" hidden="1" customHeight="1" x14ac:dyDescent="0.45">
      <c r="N824" s="277"/>
      <c r="O824" s="278"/>
      <c r="P824" s="278"/>
      <c r="Q824" s="278"/>
      <c r="R824" s="278"/>
      <c r="S824" s="278"/>
      <c r="T824" s="278"/>
      <c r="U824" s="278"/>
      <c r="V824" s="278"/>
      <c r="W824" s="278"/>
      <c r="X824" s="278"/>
      <c r="Y824" s="278"/>
      <c r="Z824" s="278"/>
      <c r="AA824" s="278"/>
    </row>
    <row r="825" spans="14:27" ht="0" hidden="1" customHeight="1" x14ac:dyDescent="0.45">
      <c r="N825" s="277"/>
      <c r="O825" s="278"/>
      <c r="P825" s="278"/>
      <c r="Q825" s="278"/>
      <c r="R825" s="278"/>
      <c r="S825" s="278"/>
      <c r="T825" s="278"/>
      <c r="U825" s="278"/>
      <c r="V825" s="278"/>
      <c r="W825" s="278"/>
      <c r="X825" s="278"/>
      <c r="Y825" s="278"/>
      <c r="Z825" s="278"/>
      <c r="AA825" s="278"/>
    </row>
    <row r="826" spans="14:27" ht="0" hidden="1" customHeight="1" x14ac:dyDescent="0.45">
      <c r="N826" s="277"/>
      <c r="O826" s="278"/>
      <c r="P826" s="278"/>
      <c r="Q826" s="278"/>
      <c r="R826" s="278"/>
      <c r="S826" s="278"/>
      <c r="T826" s="278"/>
      <c r="U826" s="278"/>
      <c r="V826" s="278"/>
      <c r="W826" s="278"/>
      <c r="X826" s="278"/>
      <c r="Y826" s="278"/>
      <c r="Z826" s="278"/>
      <c r="AA826" s="278"/>
    </row>
    <row r="827" spans="14:27" ht="0" hidden="1" customHeight="1" x14ac:dyDescent="0.45">
      <c r="N827" s="277"/>
      <c r="O827" s="278"/>
      <c r="P827" s="278"/>
      <c r="Q827" s="278"/>
      <c r="R827" s="278"/>
      <c r="S827" s="278"/>
      <c r="T827" s="278"/>
      <c r="U827" s="278"/>
      <c r="V827" s="278"/>
      <c r="W827" s="278"/>
      <c r="X827" s="278"/>
      <c r="Y827" s="278"/>
      <c r="Z827" s="278"/>
      <c r="AA827" s="278"/>
    </row>
    <row r="828" spans="14:27" ht="0" hidden="1" customHeight="1" x14ac:dyDescent="0.45">
      <c r="N828" s="277"/>
      <c r="O828" s="278"/>
      <c r="P828" s="278"/>
      <c r="Q828" s="278"/>
      <c r="R828" s="278"/>
      <c r="S828" s="278"/>
      <c r="T828" s="278"/>
      <c r="U828" s="278"/>
      <c r="V828" s="278"/>
      <c r="W828" s="278"/>
      <c r="X828" s="278"/>
      <c r="Y828" s="278"/>
      <c r="Z828" s="278"/>
      <c r="AA828" s="278"/>
    </row>
    <row r="829" spans="14:27" ht="0" hidden="1" customHeight="1" x14ac:dyDescent="0.45">
      <c r="N829" s="277"/>
      <c r="O829" s="278"/>
      <c r="P829" s="278"/>
      <c r="Q829" s="278"/>
      <c r="R829" s="278"/>
      <c r="S829" s="278"/>
      <c r="T829" s="278"/>
      <c r="U829" s="278"/>
      <c r="V829" s="278"/>
      <c r="W829" s="278"/>
      <c r="X829" s="278"/>
      <c r="Y829" s="278"/>
      <c r="Z829" s="278"/>
      <c r="AA829" s="278"/>
    </row>
    <row r="830" spans="14:27" ht="0" hidden="1" customHeight="1" x14ac:dyDescent="0.45">
      <c r="N830" s="277"/>
      <c r="O830" s="278"/>
      <c r="P830" s="278"/>
      <c r="Q830" s="278"/>
      <c r="R830" s="278"/>
      <c r="S830" s="278"/>
      <c r="T830" s="278"/>
      <c r="U830" s="278"/>
      <c r="V830" s="278"/>
      <c r="W830" s="278"/>
      <c r="X830" s="278"/>
      <c r="Y830" s="278"/>
      <c r="Z830" s="278"/>
      <c r="AA830" s="278"/>
    </row>
    <row r="831" spans="14:27" ht="0" hidden="1" customHeight="1" x14ac:dyDescent="0.45">
      <c r="N831" s="277"/>
      <c r="O831" s="278"/>
      <c r="P831" s="278"/>
      <c r="Q831" s="278"/>
      <c r="R831" s="278"/>
      <c r="S831" s="278"/>
      <c r="T831" s="278"/>
      <c r="U831" s="278"/>
      <c r="V831" s="278"/>
      <c r="W831" s="278"/>
      <c r="X831" s="278"/>
      <c r="Y831" s="278"/>
      <c r="Z831" s="278"/>
      <c r="AA831" s="278"/>
    </row>
    <row r="832" spans="14:27" ht="0" hidden="1" customHeight="1" x14ac:dyDescent="0.45">
      <c r="N832" s="277"/>
      <c r="O832" s="278"/>
      <c r="P832" s="278"/>
      <c r="Q832" s="278"/>
      <c r="R832" s="278"/>
      <c r="S832" s="278"/>
      <c r="T832" s="278"/>
      <c r="U832" s="278"/>
      <c r="V832" s="278"/>
      <c r="W832" s="278"/>
      <c r="X832" s="278"/>
      <c r="Y832" s="278"/>
      <c r="Z832" s="278"/>
      <c r="AA832" s="278"/>
    </row>
    <row r="833" spans="14:27" ht="0" hidden="1" customHeight="1" x14ac:dyDescent="0.45">
      <c r="N833" s="277"/>
      <c r="O833" s="278"/>
      <c r="P833" s="278"/>
      <c r="Q833" s="278"/>
      <c r="R833" s="278"/>
      <c r="S833" s="278"/>
      <c r="T833" s="278"/>
      <c r="U833" s="278"/>
      <c r="V833" s="278"/>
      <c r="W833" s="278"/>
      <c r="X833" s="278"/>
      <c r="Y833" s="278"/>
      <c r="Z833" s="278"/>
      <c r="AA833" s="278"/>
    </row>
    <row r="834" spans="14:27" ht="0" hidden="1" customHeight="1" x14ac:dyDescent="0.45">
      <c r="N834" s="277"/>
      <c r="O834" s="278"/>
      <c r="P834" s="278"/>
      <c r="Q834" s="278"/>
      <c r="R834" s="278"/>
      <c r="S834" s="278"/>
      <c r="T834" s="278"/>
      <c r="U834" s="278"/>
      <c r="V834" s="278"/>
      <c r="W834" s="278"/>
      <c r="X834" s="278"/>
      <c r="Y834" s="278"/>
      <c r="Z834" s="278"/>
      <c r="AA834" s="278"/>
    </row>
    <row r="835" spans="14:27" ht="0" hidden="1" customHeight="1" x14ac:dyDescent="0.45">
      <c r="N835" s="277"/>
      <c r="O835" s="278"/>
      <c r="P835" s="278"/>
      <c r="Q835" s="278"/>
      <c r="R835" s="278"/>
      <c r="S835" s="278"/>
      <c r="T835" s="278"/>
      <c r="U835" s="278"/>
      <c r="V835" s="278"/>
      <c r="W835" s="278"/>
      <c r="X835" s="278"/>
      <c r="Y835" s="278"/>
      <c r="Z835" s="278"/>
      <c r="AA835" s="278"/>
    </row>
    <row r="836" spans="14:27" ht="0" hidden="1" customHeight="1" x14ac:dyDescent="0.45">
      <c r="N836" s="277"/>
      <c r="O836" s="278"/>
      <c r="P836" s="278"/>
      <c r="Q836" s="278"/>
      <c r="R836" s="278"/>
      <c r="S836" s="278"/>
      <c r="T836" s="278"/>
      <c r="U836" s="278"/>
      <c r="V836" s="278"/>
      <c r="W836" s="278"/>
      <c r="X836" s="278"/>
      <c r="Y836" s="278"/>
      <c r="Z836" s="278"/>
      <c r="AA836" s="278"/>
    </row>
    <row r="837" spans="14:27" ht="0" hidden="1" customHeight="1" x14ac:dyDescent="0.45">
      <c r="N837" s="277"/>
      <c r="O837" s="278"/>
      <c r="P837" s="278"/>
      <c r="Q837" s="278"/>
      <c r="R837" s="278"/>
      <c r="S837" s="278"/>
      <c r="T837" s="278"/>
      <c r="U837" s="278"/>
      <c r="V837" s="278"/>
      <c r="W837" s="278"/>
      <c r="X837" s="278"/>
      <c r="Y837" s="278"/>
      <c r="Z837" s="278"/>
      <c r="AA837" s="278"/>
    </row>
    <row r="838" spans="14:27" ht="0" hidden="1" customHeight="1" x14ac:dyDescent="0.45">
      <c r="N838" s="277"/>
      <c r="O838" s="278"/>
      <c r="P838" s="278"/>
      <c r="Q838" s="278"/>
      <c r="R838" s="278"/>
      <c r="S838" s="278"/>
      <c r="T838" s="278"/>
      <c r="U838" s="278"/>
      <c r="V838" s="278"/>
      <c r="W838" s="278"/>
      <c r="X838" s="278"/>
      <c r="Y838" s="278"/>
      <c r="Z838" s="278"/>
      <c r="AA838" s="278"/>
    </row>
    <row r="839" spans="14:27" ht="0" hidden="1" customHeight="1" x14ac:dyDescent="0.45">
      <c r="N839" s="277"/>
      <c r="O839" s="278"/>
      <c r="P839" s="278"/>
      <c r="Q839" s="278"/>
      <c r="R839" s="278"/>
      <c r="S839" s="278"/>
      <c r="T839" s="278"/>
      <c r="U839" s="278"/>
      <c r="V839" s="278"/>
      <c r="W839" s="278"/>
      <c r="X839" s="278"/>
      <c r="Y839" s="278"/>
      <c r="Z839" s="278"/>
      <c r="AA839" s="278"/>
    </row>
    <row r="840" spans="14:27" ht="0" hidden="1" customHeight="1" x14ac:dyDescent="0.45">
      <c r="N840" s="277"/>
      <c r="O840" s="278"/>
      <c r="P840" s="278"/>
      <c r="Q840" s="278"/>
      <c r="R840" s="278"/>
      <c r="S840" s="278"/>
      <c r="T840" s="278"/>
      <c r="U840" s="278"/>
      <c r="V840" s="278"/>
      <c r="W840" s="278"/>
      <c r="X840" s="278"/>
      <c r="Y840" s="278"/>
      <c r="Z840" s="278"/>
      <c r="AA840" s="278"/>
    </row>
    <row r="841" spans="14:27" ht="0" hidden="1" customHeight="1" x14ac:dyDescent="0.45">
      <c r="N841" s="277"/>
      <c r="O841" s="278"/>
      <c r="P841" s="278"/>
      <c r="Q841" s="278"/>
      <c r="R841" s="278"/>
      <c r="S841" s="278"/>
      <c r="T841" s="278"/>
      <c r="U841" s="278"/>
      <c r="V841" s="278"/>
      <c r="W841" s="278"/>
      <c r="X841" s="278"/>
      <c r="Y841" s="278"/>
      <c r="Z841" s="278"/>
      <c r="AA841" s="278"/>
    </row>
    <row r="842" spans="14:27" ht="0" hidden="1" customHeight="1" x14ac:dyDescent="0.45">
      <c r="N842" s="277"/>
      <c r="O842" s="278"/>
      <c r="P842" s="278"/>
      <c r="Q842" s="278"/>
      <c r="R842" s="278"/>
      <c r="S842" s="278"/>
      <c r="T842" s="278"/>
      <c r="U842" s="278"/>
      <c r="V842" s="278"/>
      <c r="W842" s="278"/>
      <c r="X842" s="278"/>
      <c r="Y842" s="278"/>
      <c r="Z842" s="278"/>
      <c r="AA842" s="278"/>
    </row>
    <row r="843" spans="14:27" ht="0" hidden="1" customHeight="1" x14ac:dyDescent="0.45">
      <c r="N843" s="277"/>
      <c r="O843" s="278"/>
      <c r="P843" s="278"/>
      <c r="Q843" s="278"/>
      <c r="R843" s="278"/>
      <c r="S843" s="278"/>
      <c r="T843" s="278"/>
      <c r="U843" s="278"/>
      <c r="V843" s="278"/>
      <c r="W843" s="278"/>
      <c r="X843" s="278"/>
      <c r="Y843" s="278"/>
      <c r="Z843" s="278"/>
      <c r="AA843" s="278"/>
    </row>
    <row r="844" spans="14:27" ht="0" hidden="1" customHeight="1" x14ac:dyDescent="0.45">
      <c r="N844" s="277"/>
      <c r="O844" s="278"/>
      <c r="P844" s="278"/>
      <c r="Q844" s="278"/>
      <c r="R844" s="278"/>
      <c r="S844" s="278"/>
      <c r="T844" s="278"/>
      <c r="U844" s="278"/>
      <c r="V844" s="278"/>
      <c r="W844" s="278"/>
      <c r="X844" s="278"/>
      <c r="Y844" s="278"/>
      <c r="Z844" s="278"/>
      <c r="AA844" s="278"/>
    </row>
    <row r="845" spans="14:27" ht="0" hidden="1" customHeight="1" x14ac:dyDescent="0.45">
      <c r="N845" s="277"/>
      <c r="O845" s="278"/>
      <c r="P845" s="278"/>
      <c r="Q845" s="278"/>
      <c r="R845" s="278"/>
      <c r="S845" s="278"/>
      <c r="T845" s="278"/>
      <c r="U845" s="278"/>
      <c r="V845" s="278"/>
      <c r="W845" s="278"/>
      <c r="X845" s="278"/>
      <c r="Y845" s="278"/>
      <c r="Z845" s="278"/>
      <c r="AA845" s="278"/>
    </row>
    <row r="846" spans="14:27" ht="0" hidden="1" customHeight="1" x14ac:dyDescent="0.45">
      <c r="N846" s="277"/>
      <c r="O846" s="278"/>
      <c r="P846" s="278"/>
      <c r="Q846" s="278"/>
      <c r="R846" s="278"/>
      <c r="S846" s="278"/>
      <c r="T846" s="278"/>
      <c r="U846" s="278"/>
      <c r="V846" s="278"/>
      <c r="W846" s="278"/>
      <c r="X846" s="278"/>
      <c r="Y846" s="278"/>
      <c r="Z846" s="278"/>
      <c r="AA846" s="278"/>
    </row>
    <row r="847" spans="14:27" ht="0" hidden="1" customHeight="1" x14ac:dyDescent="0.45">
      <c r="N847" s="277"/>
      <c r="O847" s="278"/>
      <c r="P847" s="278"/>
      <c r="Q847" s="278"/>
      <c r="R847" s="278"/>
      <c r="S847" s="278"/>
      <c r="T847" s="278"/>
      <c r="U847" s="278"/>
      <c r="V847" s="278"/>
      <c r="W847" s="278"/>
      <c r="X847" s="278"/>
      <c r="Y847" s="278"/>
      <c r="Z847" s="278"/>
      <c r="AA847" s="278"/>
    </row>
    <row r="848" spans="14:27" ht="0" hidden="1" customHeight="1" x14ac:dyDescent="0.45">
      <c r="N848" s="277"/>
      <c r="O848" s="278"/>
      <c r="P848" s="278"/>
      <c r="Q848" s="278"/>
      <c r="R848" s="278"/>
      <c r="S848" s="278"/>
      <c r="T848" s="278"/>
      <c r="U848" s="278"/>
      <c r="V848" s="278"/>
      <c r="W848" s="278"/>
      <c r="X848" s="278"/>
      <c r="Y848" s="278"/>
      <c r="Z848" s="278"/>
      <c r="AA848" s="278"/>
    </row>
    <row r="849" spans="14:27" ht="0" hidden="1" customHeight="1" x14ac:dyDescent="0.45">
      <c r="N849" s="277"/>
      <c r="O849" s="278"/>
      <c r="P849" s="278"/>
      <c r="Q849" s="278"/>
      <c r="R849" s="278"/>
      <c r="S849" s="278"/>
      <c r="T849" s="278"/>
      <c r="U849" s="278"/>
      <c r="V849" s="278"/>
      <c r="W849" s="278"/>
      <c r="X849" s="278"/>
      <c r="Y849" s="278"/>
      <c r="Z849" s="278"/>
      <c r="AA849" s="278"/>
    </row>
    <row r="850" spans="14:27" ht="0" hidden="1" customHeight="1" x14ac:dyDescent="0.45">
      <c r="N850" s="277"/>
      <c r="O850" s="278"/>
      <c r="P850" s="278"/>
      <c r="Q850" s="278"/>
      <c r="R850" s="278"/>
      <c r="S850" s="278"/>
      <c r="T850" s="278"/>
      <c r="U850" s="278"/>
      <c r="V850" s="278"/>
      <c r="W850" s="278"/>
      <c r="X850" s="278"/>
      <c r="Y850" s="278"/>
      <c r="Z850" s="278"/>
      <c r="AA850" s="278"/>
    </row>
    <row r="851" spans="14:27" ht="0" hidden="1" customHeight="1" x14ac:dyDescent="0.45">
      <c r="N851" s="277"/>
      <c r="O851" s="278"/>
      <c r="P851" s="278"/>
      <c r="Q851" s="278"/>
      <c r="R851" s="278"/>
      <c r="S851" s="278"/>
      <c r="T851" s="278"/>
      <c r="U851" s="278"/>
      <c r="V851" s="278"/>
      <c r="W851" s="278"/>
      <c r="X851" s="278"/>
      <c r="Y851" s="278"/>
      <c r="Z851" s="278"/>
      <c r="AA851" s="278"/>
    </row>
    <row r="852" spans="14:27" ht="0" hidden="1" customHeight="1" x14ac:dyDescent="0.45">
      <c r="N852" s="277"/>
      <c r="O852" s="278"/>
      <c r="P852" s="278"/>
      <c r="Q852" s="278"/>
      <c r="R852" s="278"/>
      <c r="S852" s="278"/>
      <c r="T852" s="278"/>
      <c r="U852" s="278"/>
      <c r="V852" s="278"/>
      <c r="W852" s="278"/>
      <c r="X852" s="278"/>
      <c r="Y852" s="278"/>
      <c r="Z852" s="278"/>
      <c r="AA852" s="278"/>
    </row>
    <row r="853" spans="14:27" ht="0" hidden="1" customHeight="1" x14ac:dyDescent="0.45">
      <c r="N853" s="277"/>
      <c r="O853" s="278"/>
      <c r="P853" s="278"/>
      <c r="Q853" s="278"/>
      <c r="R853" s="278"/>
      <c r="S853" s="278"/>
      <c r="T853" s="278"/>
      <c r="U853" s="278"/>
      <c r="V853" s="278"/>
      <c r="W853" s="278"/>
      <c r="X853" s="278"/>
      <c r="Y853" s="278"/>
      <c r="Z853" s="278"/>
      <c r="AA853" s="278"/>
    </row>
    <row r="854" spans="14:27" ht="0" hidden="1" customHeight="1" x14ac:dyDescent="0.45">
      <c r="N854" s="277"/>
      <c r="O854" s="278"/>
      <c r="P854" s="278"/>
      <c r="Q854" s="278"/>
      <c r="R854" s="278"/>
      <c r="S854" s="278"/>
      <c r="T854" s="278"/>
      <c r="U854" s="278"/>
      <c r="V854" s="278"/>
      <c r="W854" s="278"/>
      <c r="X854" s="278"/>
      <c r="Y854" s="278"/>
      <c r="Z854" s="278"/>
      <c r="AA854" s="278"/>
    </row>
    <row r="855" spans="14:27" ht="0" hidden="1" customHeight="1" x14ac:dyDescent="0.45">
      <c r="N855" s="277"/>
      <c r="O855" s="278"/>
      <c r="P855" s="278"/>
      <c r="Q855" s="278"/>
      <c r="R855" s="278"/>
      <c r="S855" s="278"/>
      <c r="T855" s="278"/>
      <c r="U855" s="278"/>
      <c r="V855" s="278"/>
      <c r="W855" s="278"/>
      <c r="X855" s="278"/>
      <c r="Y855" s="278"/>
      <c r="Z855" s="278"/>
      <c r="AA855" s="278"/>
    </row>
    <row r="856" spans="14:27" ht="0" hidden="1" customHeight="1" x14ac:dyDescent="0.45">
      <c r="N856" s="277"/>
      <c r="O856" s="278"/>
      <c r="P856" s="278"/>
      <c r="Q856" s="278"/>
      <c r="R856" s="278"/>
      <c r="S856" s="278"/>
      <c r="T856" s="278"/>
      <c r="U856" s="278"/>
      <c r="V856" s="278"/>
      <c r="W856" s="278"/>
      <c r="X856" s="278"/>
      <c r="Y856" s="278"/>
      <c r="Z856" s="278"/>
      <c r="AA856" s="278"/>
    </row>
    <row r="857" spans="14:27" ht="0" hidden="1" customHeight="1" x14ac:dyDescent="0.45">
      <c r="N857" s="277"/>
      <c r="O857" s="278"/>
      <c r="P857" s="278"/>
      <c r="Q857" s="278"/>
      <c r="R857" s="278"/>
      <c r="S857" s="278"/>
      <c r="T857" s="278"/>
      <c r="U857" s="278"/>
      <c r="V857" s="278"/>
      <c r="W857" s="278"/>
      <c r="X857" s="278"/>
      <c r="Y857" s="278"/>
      <c r="Z857" s="278"/>
      <c r="AA857" s="278"/>
    </row>
    <row r="858" spans="14:27" ht="0" hidden="1" customHeight="1" x14ac:dyDescent="0.45">
      <c r="N858" s="277"/>
      <c r="O858" s="278"/>
      <c r="P858" s="278"/>
      <c r="Q858" s="278"/>
      <c r="R858" s="278"/>
      <c r="S858" s="278"/>
      <c r="T858" s="278"/>
      <c r="U858" s="278"/>
      <c r="V858" s="278"/>
      <c r="W858" s="278"/>
      <c r="X858" s="278"/>
      <c r="Y858" s="278"/>
      <c r="Z858" s="278"/>
      <c r="AA858" s="278"/>
    </row>
    <row r="859" spans="14:27" ht="0" hidden="1" customHeight="1" x14ac:dyDescent="0.45">
      <c r="N859" s="277"/>
      <c r="O859" s="278"/>
      <c r="P859" s="278"/>
      <c r="Q859" s="278"/>
      <c r="R859" s="278"/>
      <c r="S859" s="278"/>
      <c r="T859" s="278"/>
      <c r="U859" s="278"/>
      <c r="V859" s="278"/>
      <c r="W859" s="278"/>
      <c r="X859" s="278"/>
      <c r="Y859" s="278"/>
      <c r="Z859" s="278"/>
      <c r="AA859" s="278"/>
    </row>
    <row r="860" spans="14:27" ht="0" hidden="1" customHeight="1" x14ac:dyDescent="0.45">
      <c r="N860" s="277"/>
      <c r="O860" s="278"/>
      <c r="P860" s="278"/>
      <c r="Q860" s="278"/>
      <c r="R860" s="278"/>
      <c r="S860" s="278"/>
      <c r="T860" s="278"/>
      <c r="U860" s="278"/>
      <c r="V860" s="278"/>
      <c r="W860" s="278"/>
      <c r="X860" s="278"/>
      <c r="Y860" s="278"/>
      <c r="Z860" s="278"/>
      <c r="AA860" s="278"/>
    </row>
    <row r="861" spans="14:27" ht="0" hidden="1" customHeight="1" x14ac:dyDescent="0.45">
      <c r="N861" s="277"/>
      <c r="O861" s="278"/>
      <c r="P861" s="278"/>
      <c r="Q861" s="278"/>
      <c r="R861" s="278"/>
      <c r="S861" s="278"/>
      <c r="T861" s="278"/>
      <c r="U861" s="278"/>
      <c r="V861" s="278"/>
      <c r="W861" s="278"/>
      <c r="X861" s="278"/>
      <c r="Y861" s="278"/>
      <c r="Z861" s="278"/>
      <c r="AA861" s="278"/>
    </row>
    <row r="862" spans="14:27" ht="0" hidden="1" customHeight="1" x14ac:dyDescent="0.45">
      <c r="N862" s="277"/>
      <c r="O862" s="278"/>
      <c r="P862" s="278"/>
      <c r="Q862" s="278"/>
      <c r="R862" s="278"/>
      <c r="S862" s="278"/>
      <c r="T862" s="278"/>
      <c r="U862" s="278"/>
      <c r="V862" s="278"/>
      <c r="W862" s="278"/>
      <c r="X862" s="278"/>
      <c r="Y862" s="278"/>
      <c r="Z862" s="278"/>
      <c r="AA862" s="278"/>
    </row>
    <row r="863" spans="14:27" ht="0" hidden="1" customHeight="1" x14ac:dyDescent="0.45">
      <c r="N863" s="277"/>
      <c r="O863" s="278"/>
      <c r="P863" s="278"/>
      <c r="Q863" s="278"/>
      <c r="R863" s="278"/>
      <c r="S863" s="278"/>
      <c r="T863" s="278"/>
      <c r="U863" s="278"/>
      <c r="V863" s="278"/>
      <c r="W863" s="278"/>
      <c r="X863" s="278"/>
      <c r="Y863" s="278"/>
      <c r="Z863" s="278"/>
      <c r="AA863" s="278"/>
    </row>
    <row r="864" spans="14:27" ht="0" hidden="1" customHeight="1" x14ac:dyDescent="0.45">
      <c r="N864" s="277"/>
      <c r="O864" s="278"/>
      <c r="P864" s="278"/>
      <c r="Q864" s="278"/>
      <c r="R864" s="278"/>
      <c r="S864" s="278"/>
      <c r="T864" s="278"/>
      <c r="U864" s="278"/>
      <c r="V864" s="278"/>
      <c r="W864" s="278"/>
      <c r="X864" s="278"/>
      <c r="Y864" s="278"/>
      <c r="Z864" s="278"/>
      <c r="AA864" s="278"/>
    </row>
    <row r="865" spans="14:27" ht="0" hidden="1" customHeight="1" x14ac:dyDescent="0.45">
      <c r="N865" s="277"/>
      <c r="O865" s="278"/>
      <c r="P865" s="278"/>
      <c r="Q865" s="278"/>
      <c r="R865" s="278"/>
      <c r="S865" s="278"/>
      <c r="T865" s="278"/>
      <c r="U865" s="278"/>
      <c r="V865" s="278"/>
      <c r="W865" s="278"/>
      <c r="X865" s="278"/>
      <c r="Y865" s="278"/>
      <c r="Z865" s="278"/>
      <c r="AA865" s="278"/>
    </row>
    <row r="866" spans="14:27" ht="0" hidden="1" customHeight="1" x14ac:dyDescent="0.45">
      <c r="N866" s="277"/>
      <c r="O866" s="278"/>
      <c r="P866" s="278"/>
      <c r="Q866" s="278"/>
      <c r="R866" s="278"/>
      <c r="S866" s="278"/>
      <c r="T866" s="278"/>
      <c r="U866" s="278"/>
      <c r="V866" s="278"/>
      <c r="W866" s="278"/>
      <c r="X866" s="278"/>
      <c r="Y866" s="278"/>
      <c r="Z866" s="278"/>
      <c r="AA866" s="278"/>
    </row>
    <row r="867" spans="14:27" ht="0" hidden="1" customHeight="1" x14ac:dyDescent="0.45">
      <c r="N867" s="277"/>
      <c r="O867" s="278"/>
      <c r="P867" s="278"/>
      <c r="Q867" s="278"/>
      <c r="R867" s="278"/>
      <c r="S867" s="278"/>
      <c r="T867" s="278"/>
      <c r="U867" s="278"/>
      <c r="V867" s="278"/>
      <c r="W867" s="278"/>
      <c r="X867" s="278"/>
      <c r="Y867" s="278"/>
      <c r="Z867" s="278"/>
      <c r="AA867" s="278"/>
    </row>
    <row r="868" spans="14:27" ht="0" hidden="1" customHeight="1" x14ac:dyDescent="0.45">
      <c r="N868" s="277"/>
      <c r="O868" s="278"/>
      <c r="P868" s="278"/>
      <c r="Q868" s="278"/>
      <c r="R868" s="278"/>
      <c r="S868" s="278"/>
      <c r="T868" s="278"/>
      <c r="U868" s="278"/>
      <c r="V868" s="278"/>
      <c r="W868" s="278"/>
      <c r="X868" s="278"/>
      <c r="Y868" s="278"/>
      <c r="Z868" s="278"/>
      <c r="AA868" s="278"/>
    </row>
    <row r="869" spans="14:27" ht="0" hidden="1" customHeight="1" x14ac:dyDescent="0.45">
      <c r="N869" s="277"/>
      <c r="O869" s="278"/>
      <c r="P869" s="278"/>
      <c r="Q869" s="278"/>
      <c r="R869" s="278"/>
      <c r="S869" s="278"/>
      <c r="T869" s="278"/>
      <c r="U869" s="278"/>
      <c r="V869" s="278"/>
      <c r="W869" s="278"/>
      <c r="X869" s="278"/>
      <c r="Y869" s="278"/>
      <c r="Z869" s="278"/>
      <c r="AA869" s="278"/>
    </row>
    <row r="870" spans="14:27" ht="0" hidden="1" customHeight="1" x14ac:dyDescent="0.45">
      <c r="N870" s="277"/>
      <c r="O870" s="278"/>
      <c r="P870" s="278"/>
      <c r="Q870" s="278"/>
      <c r="R870" s="278"/>
      <c r="S870" s="278"/>
      <c r="T870" s="278"/>
      <c r="U870" s="278"/>
      <c r="V870" s="278"/>
      <c r="W870" s="278"/>
      <c r="X870" s="278"/>
      <c r="Y870" s="278"/>
      <c r="Z870" s="278"/>
      <c r="AA870" s="278"/>
    </row>
    <row r="871" spans="14:27" ht="0" hidden="1" customHeight="1" x14ac:dyDescent="0.45">
      <c r="N871" s="277"/>
      <c r="O871" s="278"/>
      <c r="P871" s="278"/>
      <c r="Q871" s="278"/>
      <c r="R871" s="278"/>
      <c r="S871" s="278"/>
      <c r="T871" s="278"/>
      <c r="U871" s="278"/>
      <c r="V871" s="278"/>
      <c r="W871" s="278"/>
      <c r="X871" s="278"/>
      <c r="Y871" s="278"/>
      <c r="Z871" s="278"/>
      <c r="AA871" s="278"/>
    </row>
    <row r="872" spans="14:27" ht="0" hidden="1" customHeight="1" x14ac:dyDescent="0.45">
      <c r="N872" s="277"/>
      <c r="O872" s="278"/>
      <c r="P872" s="278"/>
      <c r="Q872" s="278"/>
      <c r="R872" s="278"/>
      <c r="S872" s="278"/>
      <c r="T872" s="278"/>
      <c r="U872" s="278"/>
      <c r="V872" s="278"/>
      <c r="W872" s="278"/>
      <c r="X872" s="278"/>
      <c r="Y872" s="278"/>
      <c r="Z872" s="278"/>
      <c r="AA872" s="278"/>
    </row>
    <row r="873" spans="14:27" ht="0" hidden="1" customHeight="1" x14ac:dyDescent="0.45">
      <c r="N873" s="277"/>
      <c r="O873" s="278"/>
      <c r="P873" s="278"/>
      <c r="Q873" s="278"/>
      <c r="R873" s="278"/>
      <c r="S873" s="278"/>
      <c r="T873" s="278"/>
      <c r="U873" s="278"/>
      <c r="V873" s="278"/>
      <c r="W873" s="278"/>
      <c r="X873" s="278"/>
      <c r="Y873" s="278"/>
      <c r="Z873" s="278"/>
      <c r="AA873" s="278"/>
    </row>
    <row r="874" spans="14:27" ht="0" hidden="1" customHeight="1" x14ac:dyDescent="0.45">
      <c r="N874" s="277"/>
      <c r="O874" s="278"/>
      <c r="P874" s="278"/>
      <c r="Q874" s="278"/>
      <c r="R874" s="278"/>
      <c r="S874" s="278"/>
      <c r="T874" s="278"/>
      <c r="U874" s="278"/>
      <c r="V874" s="278"/>
      <c r="W874" s="278"/>
      <c r="X874" s="278"/>
      <c r="Y874" s="278"/>
      <c r="Z874" s="278"/>
      <c r="AA874" s="278"/>
    </row>
    <row r="875" spans="14:27" ht="0" hidden="1" customHeight="1" x14ac:dyDescent="0.45">
      <c r="N875" s="277"/>
      <c r="O875" s="278"/>
      <c r="P875" s="278"/>
      <c r="Q875" s="278"/>
      <c r="R875" s="278"/>
      <c r="S875" s="278"/>
      <c r="T875" s="278"/>
      <c r="U875" s="278"/>
      <c r="V875" s="278"/>
      <c r="W875" s="278"/>
      <c r="X875" s="278"/>
      <c r="Y875" s="278"/>
      <c r="Z875" s="278"/>
      <c r="AA875" s="278"/>
    </row>
    <row r="876" spans="14:27" ht="0" hidden="1" customHeight="1" x14ac:dyDescent="0.45">
      <c r="N876" s="277"/>
      <c r="O876" s="278"/>
      <c r="P876" s="278"/>
      <c r="Q876" s="278"/>
      <c r="R876" s="278"/>
      <c r="S876" s="278"/>
      <c r="T876" s="278"/>
      <c r="U876" s="278"/>
      <c r="V876" s="278"/>
      <c r="W876" s="278"/>
      <c r="X876" s="278"/>
      <c r="Y876" s="278"/>
      <c r="Z876" s="278"/>
      <c r="AA876" s="278"/>
    </row>
    <row r="877" spans="14:27" ht="0" hidden="1" customHeight="1" x14ac:dyDescent="0.45">
      <c r="N877" s="277"/>
      <c r="O877" s="278"/>
      <c r="P877" s="278"/>
      <c r="Q877" s="278"/>
      <c r="R877" s="278"/>
      <c r="S877" s="278"/>
      <c r="T877" s="278"/>
      <c r="U877" s="278"/>
      <c r="V877" s="278"/>
      <c r="W877" s="278"/>
      <c r="X877" s="278"/>
      <c r="Y877" s="278"/>
      <c r="Z877" s="278"/>
      <c r="AA877" s="278"/>
    </row>
    <row r="878" spans="14:27" ht="0" hidden="1" customHeight="1" x14ac:dyDescent="0.45">
      <c r="N878" s="277"/>
      <c r="O878" s="278"/>
      <c r="P878" s="278"/>
      <c r="Q878" s="278"/>
      <c r="R878" s="278"/>
      <c r="S878" s="278"/>
      <c r="T878" s="278"/>
      <c r="U878" s="278"/>
      <c r="V878" s="278"/>
      <c r="W878" s="278"/>
      <c r="X878" s="278"/>
      <c r="Y878" s="278"/>
      <c r="Z878" s="278"/>
      <c r="AA878" s="278"/>
    </row>
    <row r="879" spans="14:27" ht="0" hidden="1" customHeight="1" x14ac:dyDescent="0.45">
      <c r="N879" s="277"/>
      <c r="O879" s="278"/>
      <c r="P879" s="278"/>
      <c r="Q879" s="278"/>
      <c r="R879" s="278"/>
      <c r="S879" s="278"/>
      <c r="T879" s="278"/>
      <c r="U879" s="278"/>
      <c r="V879" s="278"/>
      <c r="W879" s="278"/>
      <c r="X879" s="278"/>
      <c r="Y879" s="278"/>
      <c r="Z879" s="278"/>
      <c r="AA879" s="278"/>
    </row>
    <row r="880" spans="14:27" ht="0" hidden="1" customHeight="1" x14ac:dyDescent="0.45">
      <c r="N880" s="277"/>
      <c r="O880" s="278"/>
      <c r="P880" s="278"/>
      <c r="Q880" s="278"/>
      <c r="R880" s="278"/>
      <c r="S880" s="278"/>
      <c r="T880" s="278"/>
      <c r="U880" s="278"/>
      <c r="V880" s="278"/>
      <c r="W880" s="278"/>
      <c r="X880" s="278"/>
      <c r="Y880" s="278"/>
      <c r="Z880" s="278"/>
      <c r="AA880" s="278"/>
    </row>
    <row r="881" spans="14:27" ht="0" hidden="1" customHeight="1" x14ac:dyDescent="0.45">
      <c r="N881" s="277"/>
      <c r="O881" s="278"/>
      <c r="P881" s="278"/>
      <c r="Q881" s="278"/>
      <c r="R881" s="278"/>
      <c r="S881" s="278"/>
      <c r="T881" s="278"/>
      <c r="U881" s="278"/>
      <c r="V881" s="278"/>
      <c r="W881" s="278"/>
      <c r="X881" s="278"/>
      <c r="Y881" s="278"/>
      <c r="Z881" s="278"/>
      <c r="AA881" s="278"/>
    </row>
    <row r="882" spans="14:27" ht="0" hidden="1" customHeight="1" x14ac:dyDescent="0.45">
      <c r="N882" s="277"/>
      <c r="O882" s="278"/>
      <c r="P882" s="278"/>
      <c r="Q882" s="278"/>
      <c r="R882" s="278"/>
      <c r="S882" s="278"/>
      <c r="T882" s="278"/>
      <c r="U882" s="278"/>
      <c r="V882" s="278"/>
      <c r="W882" s="278"/>
      <c r="X882" s="278"/>
      <c r="Y882" s="278"/>
      <c r="Z882" s="278"/>
      <c r="AA882" s="278"/>
    </row>
    <row r="883" spans="14:27" ht="0" hidden="1" customHeight="1" x14ac:dyDescent="0.45">
      <c r="N883" s="277"/>
      <c r="O883" s="278"/>
      <c r="P883" s="278"/>
      <c r="Q883" s="278"/>
      <c r="R883" s="278"/>
      <c r="S883" s="278"/>
      <c r="T883" s="278"/>
      <c r="U883" s="278"/>
      <c r="V883" s="278"/>
      <c r="W883" s="278"/>
      <c r="X883" s="278"/>
      <c r="Y883" s="278"/>
      <c r="Z883" s="278"/>
      <c r="AA883" s="278"/>
    </row>
    <row r="884" spans="14:27" ht="0" hidden="1" customHeight="1" x14ac:dyDescent="0.45">
      <c r="N884" s="277"/>
      <c r="O884" s="278"/>
      <c r="P884" s="278"/>
      <c r="Q884" s="278"/>
      <c r="R884" s="278"/>
      <c r="S884" s="278"/>
      <c r="T884" s="278"/>
      <c r="U884" s="278"/>
      <c r="V884" s="278"/>
      <c r="W884" s="278"/>
      <c r="X884" s="278"/>
      <c r="Y884" s="278"/>
      <c r="Z884" s="278"/>
      <c r="AA884" s="278"/>
    </row>
    <row r="885" spans="14:27" ht="0" hidden="1" customHeight="1" x14ac:dyDescent="0.45">
      <c r="N885" s="277"/>
      <c r="O885" s="278"/>
      <c r="P885" s="278"/>
      <c r="Q885" s="278"/>
      <c r="R885" s="278"/>
      <c r="S885" s="278"/>
      <c r="T885" s="278"/>
      <c r="U885" s="278"/>
      <c r="V885" s="278"/>
      <c r="W885" s="278"/>
      <c r="X885" s="278"/>
      <c r="Y885" s="278"/>
      <c r="Z885" s="278"/>
      <c r="AA885" s="278"/>
    </row>
    <row r="886" spans="14:27" ht="0" hidden="1" customHeight="1" x14ac:dyDescent="0.45">
      <c r="N886" s="277"/>
      <c r="O886" s="278"/>
      <c r="P886" s="278"/>
      <c r="Q886" s="278"/>
      <c r="R886" s="278"/>
      <c r="S886" s="278"/>
      <c r="T886" s="278"/>
      <c r="U886" s="278"/>
      <c r="V886" s="278"/>
      <c r="W886" s="278"/>
      <c r="X886" s="278"/>
      <c r="Y886" s="278"/>
      <c r="Z886" s="278"/>
      <c r="AA886" s="278"/>
    </row>
    <row r="887" spans="14:27" ht="0" hidden="1" customHeight="1" x14ac:dyDescent="0.45">
      <c r="N887" s="277"/>
      <c r="O887" s="278"/>
      <c r="P887" s="278"/>
      <c r="Q887" s="278"/>
      <c r="R887" s="278"/>
      <c r="S887" s="278"/>
      <c r="T887" s="278"/>
      <c r="U887" s="278"/>
      <c r="V887" s="278"/>
      <c r="W887" s="278"/>
      <c r="X887" s="278"/>
      <c r="Y887" s="278"/>
      <c r="Z887" s="278"/>
      <c r="AA887" s="278"/>
    </row>
    <row r="888" spans="14:27" ht="0" hidden="1" customHeight="1" x14ac:dyDescent="0.45">
      <c r="N888" s="277"/>
      <c r="O888" s="278"/>
      <c r="P888" s="278"/>
      <c r="Q888" s="278"/>
      <c r="R888" s="278"/>
      <c r="S888" s="278"/>
      <c r="T888" s="278"/>
      <c r="U888" s="278"/>
      <c r="V888" s="278"/>
      <c r="W888" s="278"/>
      <c r="X888" s="278"/>
      <c r="Y888" s="278"/>
      <c r="Z888" s="278"/>
      <c r="AA888" s="278"/>
    </row>
    <row r="889" spans="14:27" ht="0" hidden="1" customHeight="1" x14ac:dyDescent="0.45">
      <c r="N889" s="277"/>
      <c r="O889" s="278"/>
      <c r="P889" s="278"/>
      <c r="Q889" s="278"/>
      <c r="R889" s="278"/>
      <c r="S889" s="278"/>
      <c r="T889" s="278"/>
      <c r="U889" s="278"/>
      <c r="V889" s="278"/>
      <c r="W889" s="278"/>
      <c r="X889" s="278"/>
      <c r="Y889" s="278"/>
      <c r="Z889" s="278"/>
      <c r="AA889" s="278"/>
    </row>
    <row r="890" spans="14:27" ht="0" hidden="1" customHeight="1" x14ac:dyDescent="0.45">
      <c r="N890" s="277"/>
      <c r="O890" s="278"/>
      <c r="P890" s="278"/>
      <c r="Q890" s="278"/>
      <c r="R890" s="278"/>
      <c r="S890" s="278"/>
      <c r="T890" s="278"/>
      <c r="U890" s="278"/>
      <c r="V890" s="278"/>
      <c r="W890" s="278"/>
      <c r="X890" s="278"/>
      <c r="Y890" s="278"/>
      <c r="Z890" s="278"/>
      <c r="AA890" s="278"/>
    </row>
    <row r="891" spans="14:27" ht="0" hidden="1" customHeight="1" x14ac:dyDescent="0.45">
      <c r="N891" s="277"/>
      <c r="O891" s="278"/>
      <c r="P891" s="278"/>
      <c r="Q891" s="278"/>
      <c r="R891" s="278"/>
      <c r="S891" s="278"/>
      <c r="T891" s="278"/>
      <c r="U891" s="278"/>
      <c r="V891" s="278"/>
      <c r="W891" s="278"/>
      <c r="X891" s="278"/>
      <c r="Y891" s="278"/>
      <c r="Z891" s="278"/>
      <c r="AA891" s="278"/>
    </row>
    <row r="892" spans="14:27" ht="0" hidden="1" customHeight="1" x14ac:dyDescent="0.45">
      <c r="N892" s="277"/>
      <c r="O892" s="278"/>
      <c r="P892" s="278"/>
      <c r="Q892" s="278"/>
      <c r="R892" s="278"/>
      <c r="S892" s="278"/>
      <c r="T892" s="278"/>
      <c r="U892" s="278"/>
      <c r="V892" s="278"/>
      <c r="W892" s="278"/>
      <c r="X892" s="278"/>
      <c r="Y892" s="278"/>
      <c r="Z892" s="278"/>
      <c r="AA892" s="278"/>
    </row>
    <row r="893" spans="14:27" ht="0" hidden="1" customHeight="1" x14ac:dyDescent="0.45">
      <c r="N893" s="277"/>
      <c r="O893" s="278"/>
      <c r="P893" s="278"/>
      <c r="Q893" s="278"/>
      <c r="R893" s="278"/>
      <c r="S893" s="278"/>
      <c r="T893" s="278"/>
      <c r="U893" s="278"/>
      <c r="V893" s="278"/>
      <c r="W893" s="278"/>
      <c r="X893" s="278"/>
      <c r="Y893" s="278"/>
      <c r="Z893" s="278"/>
      <c r="AA893" s="278"/>
    </row>
    <row r="894" spans="14:27" ht="0" hidden="1" customHeight="1" x14ac:dyDescent="0.45">
      <c r="N894" s="277"/>
      <c r="O894" s="278"/>
      <c r="P894" s="278"/>
      <c r="Q894" s="278"/>
      <c r="R894" s="278"/>
      <c r="S894" s="278"/>
      <c r="T894" s="278"/>
      <c r="U894" s="278"/>
      <c r="V894" s="278"/>
      <c r="W894" s="278"/>
      <c r="X894" s="278"/>
      <c r="Y894" s="278"/>
      <c r="Z894" s="278"/>
      <c r="AA894" s="278"/>
    </row>
    <row r="895" spans="14:27" ht="0" hidden="1" customHeight="1" x14ac:dyDescent="0.45">
      <c r="N895" s="277"/>
      <c r="O895" s="278"/>
      <c r="P895" s="278"/>
      <c r="Q895" s="278"/>
      <c r="R895" s="278"/>
      <c r="S895" s="278"/>
      <c r="T895" s="278"/>
      <c r="U895" s="278"/>
      <c r="V895" s="278"/>
      <c r="W895" s="278"/>
      <c r="X895" s="278"/>
      <c r="Y895" s="278"/>
      <c r="Z895" s="278"/>
      <c r="AA895" s="278"/>
    </row>
    <row r="896" spans="14:27" ht="0" hidden="1" customHeight="1" x14ac:dyDescent="0.45">
      <c r="N896" s="277"/>
      <c r="O896" s="278"/>
      <c r="P896" s="278"/>
      <c r="Q896" s="278"/>
      <c r="R896" s="278"/>
      <c r="S896" s="278"/>
      <c r="T896" s="278"/>
      <c r="U896" s="278"/>
      <c r="V896" s="278"/>
      <c r="W896" s="278"/>
      <c r="X896" s="278"/>
      <c r="Y896" s="278"/>
      <c r="Z896" s="278"/>
      <c r="AA896" s="278"/>
    </row>
    <row r="897" spans="14:27" ht="0" hidden="1" customHeight="1" x14ac:dyDescent="0.45">
      <c r="N897" s="277"/>
      <c r="O897" s="278"/>
      <c r="P897" s="278"/>
      <c r="Q897" s="278"/>
      <c r="R897" s="278"/>
      <c r="S897" s="278"/>
      <c r="T897" s="278"/>
      <c r="U897" s="278"/>
      <c r="V897" s="278"/>
      <c r="W897" s="278"/>
      <c r="X897" s="278"/>
      <c r="Y897" s="278"/>
      <c r="Z897" s="278"/>
      <c r="AA897" s="278"/>
    </row>
    <row r="898" spans="14:27" ht="0" hidden="1" customHeight="1" x14ac:dyDescent="0.45">
      <c r="N898" s="277"/>
      <c r="O898" s="278"/>
      <c r="P898" s="278"/>
      <c r="Q898" s="278"/>
      <c r="R898" s="278"/>
      <c r="S898" s="278"/>
      <c r="T898" s="278"/>
      <c r="U898" s="278"/>
      <c r="V898" s="278"/>
      <c r="W898" s="278"/>
      <c r="X898" s="278"/>
      <c r="Y898" s="278"/>
      <c r="Z898" s="278"/>
      <c r="AA898" s="278"/>
    </row>
    <row r="899" spans="14:27" ht="0" hidden="1" customHeight="1" x14ac:dyDescent="0.45">
      <c r="N899" s="277"/>
      <c r="O899" s="278"/>
      <c r="P899" s="278"/>
      <c r="Q899" s="278"/>
      <c r="R899" s="278"/>
      <c r="S899" s="278"/>
      <c r="T899" s="278"/>
      <c r="U899" s="278"/>
      <c r="V899" s="278"/>
      <c r="W899" s="278"/>
      <c r="X899" s="278"/>
      <c r="Y899" s="278"/>
      <c r="Z899" s="278"/>
      <c r="AA899" s="278"/>
    </row>
    <row r="900" spans="14:27" ht="0" hidden="1" customHeight="1" x14ac:dyDescent="0.45">
      <c r="N900" s="277"/>
      <c r="O900" s="278"/>
      <c r="P900" s="278"/>
      <c r="Q900" s="278"/>
      <c r="R900" s="278"/>
      <c r="S900" s="278"/>
      <c r="T900" s="278"/>
      <c r="U900" s="278"/>
      <c r="V900" s="278"/>
      <c r="W900" s="278"/>
      <c r="X900" s="278"/>
      <c r="Y900" s="278"/>
      <c r="Z900" s="278"/>
      <c r="AA900" s="278"/>
    </row>
    <row r="901" spans="14:27" ht="0" hidden="1" customHeight="1" x14ac:dyDescent="0.45">
      <c r="N901" s="277"/>
      <c r="O901" s="278"/>
      <c r="P901" s="278"/>
      <c r="Q901" s="278"/>
      <c r="R901" s="278"/>
      <c r="S901" s="278"/>
      <c r="T901" s="278"/>
      <c r="U901" s="278"/>
      <c r="V901" s="278"/>
      <c r="W901" s="278"/>
      <c r="X901" s="278"/>
      <c r="Y901" s="278"/>
      <c r="Z901" s="278"/>
      <c r="AA901" s="278"/>
    </row>
    <row r="902" spans="14:27" ht="0" hidden="1" customHeight="1" x14ac:dyDescent="0.45">
      <c r="N902" s="277"/>
      <c r="O902" s="278"/>
      <c r="P902" s="278"/>
      <c r="Q902" s="278"/>
      <c r="R902" s="278"/>
      <c r="S902" s="278"/>
      <c r="T902" s="278"/>
      <c r="U902" s="278"/>
      <c r="V902" s="278"/>
      <c r="W902" s="278"/>
      <c r="X902" s="278"/>
      <c r="Y902" s="278"/>
      <c r="Z902" s="278"/>
      <c r="AA902" s="278"/>
    </row>
    <row r="903" spans="14:27" ht="0" hidden="1" customHeight="1" x14ac:dyDescent="0.45">
      <c r="N903" s="277"/>
      <c r="O903" s="278"/>
      <c r="P903" s="278"/>
      <c r="Q903" s="278"/>
      <c r="R903" s="278"/>
      <c r="S903" s="278"/>
      <c r="T903" s="278"/>
      <c r="U903" s="278"/>
      <c r="V903" s="278"/>
      <c r="W903" s="278"/>
      <c r="X903" s="278"/>
      <c r="Y903" s="278"/>
      <c r="Z903" s="278"/>
      <c r="AA903" s="278"/>
    </row>
    <row r="904" spans="14:27" ht="0" hidden="1" customHeight="1" x14ac:dyDescent="0.45">
      <c r="N904" s="277"/>
      <c r="O904" s="278"/>
      <c r="P904" s="278"/>
      <c r="Q904" s="278"/>
      <c r="R904" s="278"/>
      <c r="S904" s="278"/>
      <c r="T904" s="278"/>
      <c r="U904" s="278"/>
      <c r="V904" s="278"/>
      <c r="W904" s="278"/>
      <c r="X904" s="278"/>
      <c r="Y904" s="278"/>
      <c r="Z904" s="278"/>
      <c r="AA904" s="278"/>
    </row>
    <row r="905" spans="14:27" ht="0" hidden="1" customHeight="1" x14ac:dyDescent="0.45">
      <c r="N905" s="277"/>
      <c r="O905" s="278"/>
      <c r="P905" s="278"/>
      <c r="Q905" s="278"/>
      <c r="R905" s="278"/>
      <c r="S905" s="278"/>
      <c r="T905" s="278"/>
      <c r="U905" s="278"/>
      <c r="V905" s="278"/>
      <c r="W905" s="278"/>
      <c r="X905" s="278"/>
      <c r="Y905" s="278"/>
      <c r="Z905" s="278"/>
      <c r="AA905" s="278"/>
    </row>
    <row r="906" spans="14:27" ht="0" hidden="1" customHeight="1" x14ac:dyDescent="0.45">
      <c r="N906" s="277"/>
      <c r="O906" s="278"/>
      <c r="P906" s="278"/>
      <c r="Q906" s="278"/>
      <c r="R906" s="278"/>
      <c r="S906" s="278"/>
      <c r="T906" s="278"/>
      <c r="U906" s="278"/>
      <c r="V906" s="278"/>
      <c r="W906" s="278"/>
      <c r="X906" s="278"/>
      <c r="Y906" s="278"/>
      <c r="Z906" s="278"/>
      <c r="AA906" s="278"/>
    </row>
    <row r="907" spans="14:27" ht="0" hidden="1" customHeight="1" x14ac:dyDescent="0.45">
      <c r="N907" s="277"/>
      <c r="O907" s="278"/>
      <c r="P907" s="278"/>
      <c r="Q907" s="278"/>
      <c r="R907" s="278"/>
      <c r="S907" s="278"/>
      <c r="T907" s="278"/>
      <c r="U907" s="278"/>
      <c r="V907" s="278"/>
      <c r="W907" s="278"/>
      <c r="X907" s="278"/>
      <c r="Y907" s="278"/>
      <c r="Z907" s="278"/>
      <c r="AA907" s="278"/>
    </row>
    <row r="908" spans="14:27" ht="0" hidden="1" customHeight="1" x14ac:dyDescent="0.45">
      <c r="N908" s="277"/>
      <c r="O908" s="278"/>
      <c r="P908" s="278"/>
      <c r="Q908" s="278"/>
      <c r="R908" s="278"/>
      <c r="S908" s="278"/>
      <c r="T908" s="278"/>
      <c r="U908" s="278"/>
      <c r="V908" s="278"/>
      <c r="W908" s="278"/>
      <c r="X908" s="278"/>
      <c r="Y908" s="278"/>
      <c r="Z908" s="278"/>
      <c r="AA908" s="278"/>
    </row>
    <row r="909" spans="14:27" ht="0" hidden="1" customHeight="1" x14ac:dyDescent="0.45">
      <c r="N909" s="277"/>
      <c r="O909" s="278"/>
      <c r="P909" s="278"/>
      <c r="Q909" s="278"/>
      <c r="R909" s="278"/>
      <c r="S909" s="278"/>
      <c r="T909" s="278"/>
      <c r="U909" s="278"/>
      <c r="V909" s="278"/>
      <c r="W909" s="278"/>
      <c r="X909" s="278"/>
      <c r="Y909" s="278"/>
      <c r="Z909" s="278"/>
      <c r="AA909" s="278"/>
    </row>
    <row r="910" spans="14:27" ht="0" hidden="1" customHeight="1" x14ac:dyDescent="0.45">
      <c r="N910" s="277"/>
      <c r="O910" s="278"/>
      <c r="P910" s="278"/>
      <c r="Q910" s="278"/>
      <c r="R910" s="278"/>
      <c r="S910" s="278"/>
      <c r="T910" s="278"/>
      <c r="U910" s="278"/>
      <c r="V910" s="278"/>
      <c r="W910" s="278"/>
      <c r="X910" s="278"/>
      <c r="Y910" s="278"/>
      <c r="Z910" s="278"/>
      <c r="AA910" s="278"/>
    </row>
    <row r="911" spans="14:27" ht="0" hidden="1" customHeight="1" x14ac:dyDescent="0.45">
      <c r="N911" s="277"/>
      <c r="O911" s="278"/>
      <c r="P911" s="278"/>
      <c r="Q911" s="278"/>
      <c r="R911" s="278"/>
      <c r="S911" s="278"/>
      <c r="T911" s="278"/>
      <c r="U911" s="278"/>
      <c r="V911" s="278"/>
      <c r="W911" s="278"/>
      <c r="X911" s="278"/>
      <c r="Y911" s="278"/>
      <c r="Z911" s="278"/>
      <c r="AA911" s="278"/>
    </row>
    <row r="912" spans="14:27" ht="0" hidden="1" customHeight="1" x14ac:dyDescent="0.45">
      <c r="N912" s="277"/>
      <c r="O912" s="278"/>
      <c r="P912" s="278"/>
      <c r="Q912" s="278"/>
      <c r="R912" s="278"/>
      <c r="S912" s="278"/>
      <c r="T912" s="278"/>
      <c r="U912" s="278"/>
      <c r="V912" s="278"/>
      <c r="W912" s="278"/>
      <c r="X912" s="278"/>
      <c r="Y912" s="278"/>
      <c r="Z912" s="278"/>
      <c r="AA912" s="278"/>
    </row>
    <row r="913" spans="14:27" ht="0" hidden="1" customHeight="1" x14ac:dyDescent="0.45">
      <c r="N913" s="277"/>
      <c r="O913" s="278"/>
      <c r="P913" s="278"/>
      <c r="Q913" s="278"/>
      <c r="R913" s="278"/>
      <c r="S913" s="278"/>
      <c r="T913" s="278"/>
      <c r="U913" s="278"/>
      <c r="V913" s="278"/>
      <c r="W913" s="278"/>
      <c r="X913" s="278"/>
      <c r="Y913" s="278"/>
      <c r="Z913" s="278"/>
      <c r="AA913" s="278"/>
    </row>
    <row r="914" spans="14:27" ht="0" hidden="1" customHeight="1" x14ac:dyDescent="0.45">
      <c r="N914" s="277"/>
      <c r="O914" s="278"/>
      <c r="P914" s="278"/>
      <c r="Q914" s="278"/>
      <c r="R914" s="278"/>
      <c r="S914" s="278"/>
      <c r="T914" s="278"/>
      <c r="U914" s="278"/>
      <c r="V914" s="278"/>
      <c r="W914" s="278"/>
      <c r="X914" s="278"/>
      <c r="Y914" s="278"/>
      <c r="Z914" s="278"/>
      <c r="AA914" s="278"/>
    </row>
    <row r="915" spans="14:27" ht="0" hidden="1" customHeight="1" x14ac:dyDescent="0.45">
      <c r="N915" s="277"/>
      <c r="O915" s="278"/>
      <c r="P915" s="278"/>
      <c r="Q915" s="278"/>
      <c r="R915" s="278"/>
      <c r="S915" s="278"/>
      <c r="T915" s="278"/>
      <c r="U915" s="278"/>
      <c r="V915" s="278"/>
      <c r="W915" s="278"/>
      <c r="X915" s="278"/>
      <c r="Y915" s="278"/>
      <c r="Z915" s="278"/>
      <c r="AA915" s="278"/>
    </row>
    <row r="916" spans="14:27" ht="0" hidden="1" customHeight="1" x14ac:dyDescent="0.45">
      <c r="N916" s="277"/>
      <c r="O916" s="278"/>
      <c r="P916" s="278"/>
      <c r="Q916" s="278"/>
      <c r="R916" s="278"/>
      <c r="S916" s="278"/>
      <c r="T916" s="278"/>
      <c r="U916" s="278"/>
      <c r="V916" s="278"/>
      <c r="W916" s="278"/>
      <c r="X916" s="278"/>
      <c r="Y916" s="278"/>
      <c r="Z916" s="278"/>
      <c r="AA916" s="278"/>
    </row>
    <row r="917" spans="14:27" ht="0" hidden="1" customHeight="1" x14ac:dyDescent="0.45">
      <c r="N917" s="277"/>
      <c r="O917" s="278"/>
      <c r="P917" s="278"/>
      <c r="Q917" s="278"/>
      <c r="R917" s="278"/>
      <c r="S917" s="278"/>
      <c r="T917" s="278"/>
      <c r="U917" s="278"/>
      <c r="V917" s="278"/>
      <c r="W917" s="278"/>
      <c r="X917" s="278"/>
      <c r="Y917" s="278"/>
      <c r="Z917" s="278"/>
      <c r="AA917" s="278"/>
    </row>
    <row r="918" spans="14:27" ht="0" hidden="1" customHeight="1" x14ac:dyDescent="0.45">
      <c r="N918" s="277"/>
      <c r="O918" s="278"/>
      <c r="P918" s="278"/>
      <c r="Q918" s="278"/>
      <c r="R918" s="278"/>
      <c r="S918" s="278"/>
      <c r="T918" s="278"/>
      <c r="U918" s="278"/>
      <c r="V918" s="278"/>
      <c r="W918" s="278"/>
      <c r="X918" s="278"/>
      <c r="Y918" s="278"/>
      <c r="Z918" s="278"/>
      <c r="AA918" s="278"/>
    </row>
    <row r="919" spans="14:27" ht="0" hidden="1" customHeight="1" x14ac:dyDescent="0.45">
      <c r="N919" s="277"/>
      <c r="O919" s="278"/>
      <c r="P919" s="278"/>
      <c r="Q919" s="278"/>
      <c r="R919" s="278"/>
      <c r="S919" s="278"/>
      <c r="T919" s="278"/>
      <c r="U919" s="278"/>
      <c r="V919" s="278"/>
      <c r="W919" s="278"/>
      <c r="X919" s="278"/>
      <c r="Y919" s="278"/>
      <c r="Z919" s="278"/>
      <c r="AA919" s="278"/>
    </row>
    <row r="920" spans="14:27" ht="0" hidden="1" customHeight="1" x14ac:dyDescent="0.45">
      <c r="N920" s="277"/>
      <c r="O920" s="278"/>
      <c r="P920" s="278"/>
      <c r="Q920" s="278"/>
      <c r="R920" s="278"/>
      <c r="S920" s="278"/>
      <c r="T920" s="278"/>
      <c r="U920" s="278"/>
      <c r="V920" s="278"/>
      <c r="W920" s="278"/>
      <c r="X920" s="278"/>
      <c r="Y920" s="278"/>
      <c r="Z920" s="278"/>
      <c r="AA920" s="278"/>
    </row>
    <row r="921" spans="14:27" ht="0" hidden="1" customHeight="1" x14ac:dyDescent="0.45">
      <c r="N921" s="277"/>
      <c r="O921" s="278"/>
      <c r="P921" s="278"/>
      <c r="Q921" s="278"/>
      <c r="R921" s="278"/>
      <c r="S921" s="278"/>
      <c r="T921" s="278"/>
      <c r="U921" s="278"/>
      <c r="V921" s="278"/>
      <c r="W921" s="278"/>
      <c r="X921" s="278"/>
      <c r="Y921" s="278"/>
      <c r="Z921" s="278"/>
      <c r="AA921" s="278"/>
    </row>
    <row r="922" spans="14:27" ht="0" hidden="1" customHeight="1" x14ac:dyDescent="0.45">
      <c r="N922" s="277"/>
      <c r="O922" s="278"/>
      <c r="P922" s="278"/>
      <c r="Q922" s="278"/>
      <c r="R922" s="278"/>
      <c r="S922" s="278"/>
      <c r="T922" s="278"/>
      <c r="U922" s="278"/>
      <c r="V922" s="278"/>
      <c r="W922" s="278"/>
      <c r="X922" s="278"/>
      <c r="Y922" s="278"/>
      <c r="Z922" s="278"/>
      <c r="AA922" s="278"/>
    </row>
    <row r="923" spans="14:27" ht="0" hidden="1" customHeight="1" x14ac:dyDescent="0.45">
      <c r="N923" s="277"/>
      <c r="O923" s="278"/>
      <c r="P923" s="278"/>
      <c r="Q923" s="278"/>
      <c r="R923" s="278"/>
      <c r="S923" s="278"/>
      <c r="T923" s="278"/>
      <c r="U923" s="278"/>
      <c r="V923" s="278"/>
      <c r="W923" s="278"/>
      <c r="X923" s="278"/>
      <c r="Y923" s="278"/>
      <c r="Z923" s="278"/>
      <c r="AA923" s="278"/>
    </row>
    <row r="924" spans="14:27" ht="0" hidden="1" customHeight="1" x14ac:dyDescent="0.45">
      <c r="N924" s="277"/>
      <c r="O924" s="278"/>
      <c r="P924" s="278"/>
      <c r="Q924" s="278"/>
      <c r="R924" s="278"/>
      <c r="S924" s="278"/>
      <c r="T924" s="278"/>
      <c r="U924" s="278"/>
      <c r="V924" s="278"/>
      <c r="W924" s="278"/>
      <c r="X924" s="278"/>
      <c r="Y924" s="278"/>
      <c r="Z924" s="278"/>
      <c r="AA924" s="278"/>
    </row>
    <row r="925" spans="14:27" ht="0" hidden="1" customHeight="1" x14ac:dyDescent="0.45">
      <c r="N925" s="277"/>
      <c r="O925" s="278"/>
      <c r="P925" s="278"/>
      <c r="Q925" s="278"/>
      <c r="R925" s="278"/>
      <c r="S925" s="278"/>
      <c r="T925" s="278"/>
      <c r="U925" s="278"/>
      <c r="V925" s="278"/>
      <c r="W925" s="278"/>
      <c r="X925" s="278"/>
      <c r="Y925" s="278"/>
      <c r="Z925" s="278"/>
      <c r="AA925" s="278"/>
    </row>
    <row r="926" spans="14:27" ht="0" hidden="1" customHeight="1" x14ac:dyDescent="0.45">
      <c r="N926" s="277"/>
      <c r="O926" s="278"/>
      <c r="P926" s="278"/>
      <c r="Q926" s="278"/>
      <c r="R926" s="278"/>
      <c r="S926" s="278"/>
      <c r="T926" s="278"/>
      <c r="U926" s="278"/>
      <c r="V926" s="278"/>
      <c r="W926" s="278"/>
      <c r="X926" s="278"/>
      <c r="Y926" s="278"/>
      <c r="Z926" s="278"/>
      <c r="AA926" s="278"/>
    </row>
    <row r="927" spans="14:27" ht="0" hidden="1" customHeight="1" x14ac:dyDescent="0.45">
      <c r="N927" s="277"/>
      <c r="O927" s="278"/>
      <c r="P927" s="278"/>
      <c r="Q927" s="278"/>
      <c r="R927" s="278"/>
      <c r="S927" s="278"/>
      <c r="T927" s="278"/>
      <c r="U927" s="278"/>
      <c r="V927" s="278"/>
      <c r="W927" s="278"/>
      <c r="X927" s="278"/>
      <c r="Y927" s="278"/>
      <c r="Z927" s="278"/>
      <c r="AA927" s="278"/>
    </row>
    <row r="928" spans="14:27" ht="0" hidden="1" customHeight="1" x14ac:dyDescent="0.45">
      <c r="N928" s="277"/>
      <c r="O928" s="278"/>
      <c r="P928" s="278"/>
      <c r="Q928" s="278"/>
      <c r="R928" s="278"/>
      <c r="S928" s="278"/>
      <c r="T928" s="278"/>
      <c r="U928" s="278"/>
      <c r="V928" s="278"/>
      <c r="W928" s="278"/>
      <c r="X928" s="278"/>
      <c r="Y928" s="278"/>
      <c r="Z928" s="278"/>
      <c r="AA928" s="278"/>
    </row>
    <row r="929" spans="14:27" ht="0" hidden="1" customHeight="1" x14ac:dyDescent="0.45">
      <c r="N929" s="277"/>
      <c r="O929" s="278"/>
      <c r="P929" s="278"/>
      <c r="Q929" s="278"/>
      <c r="R929" s="278"/>
      <c r="S929" s="278"/>
      <c r="T929" s="278"/>
      <c r="U929" s="278"/>
      <c r="V929" s="278"/>
      <c r="W929" s="278"/>
      <c r="X929" s="278"/>
      <c r="Y929" s="278"/>
      <c r="Z929" s="278"/>
      <c r="AA929" s="278"/>
    </row>
    <row r="930" spans="14:27" ht="0" hidden="1" customHeight="1" x14ac:dyDescent="0.45">
      <c r="N930" s="277"/>
      <c r="O930" s="278"/>
      <c r="P930" s="278"/>
      <c r="Q930" s="278"/>
      <c r="R930" s="278"/>
      <c r="S930" s="278"/>
      <c r="T930" s="278"/>
      <c r="U930" s="278"/>
      <c r="V930" s="278"/>
      <c r="W930" s="278"/>
      <c r="X930" s="278"/>
      <c r="Y930" s="278"/>
      <c r="Z930" s="278"/>
      <c r="AA930" s="278"/>
    </row>
    <row r="931" spans="14:27" ht="0" hidden="1" customHeight="1" x14ac:dyDescent="0.45">
      <c r="N931" s="277"/>
      <c r="O931" s="278"/>
      <c r="P931" s="278"/>
      <c r="Q931" s="278"/>
      <c r="R931" s="278"/>
      <c r="S931" s="278"/>
      <c r="T931" s="278"/>
      <c r="U931" s="278"/>
      <c r="V931" s="278"/>
      <c r="W931" s="278"/>
      <c r="X931" s="278"/>
      <c r="Y931" s="278"/>
      <c r="Z931" s="278"/>
      <c r="AA931" s="278"/>
    </row>
    <row r="932" spans="14:27" ht="0" hidden="1" customHeight="1" x14ac:dyDescent="0.45">
      <c r="N932" s="277"/>
      <c r="O932" s="278"/>
      <c r="P932" s="278"/>
      <c r="Q932" s="278"/>
      <c r="R932" s="278"/>
      <c r="S932" s="278"/>
      <c r="T932" s="278"/>
      <c r="U932" s="278"/>
      <c r="V932" s="278"/>
      <c r="W932" s="278"/>
      <c r="X932" s="278"/>
      <c r="Y932" s="278"/>
      <c r="Z932" s="278"/>
      <c r="AA932" s="278"/>
    </row>
    <row r="933" spans="14:27" ht="0" hidden="1" customHeight="1" x14ac:dyDescent="0.45">
      <c r="N933" s="277"/>
      <c r="O933" s="278"/>
      <c r="P933" s="278"/>
      <c r="Q933" s="278"/>
      <c r="R933" s="278"/>
      <c r="S933" s="278"/>
      <c r="T933" s="278"/>
      <c r="U933" s="278"/>
      <c r="V933" s="278"/>
      <c r="W933" s="278"/>
      <c r="X933" s="278"/>
      <c r="Y933" s="278"/>
      <c r="Z933" s="278"/>
      <c r="AA933" s="278"/>
    </row>
    <row r="934" spans="14:27" ht="0" hidden="1" customHeight="1" x14ac:dyDescent="0.45">
      <c r="N934" s="277"/>
      <c r="O934" s="278"/>
      <c r="P934" s="278"/>
      <c r="Q934" s="278"/>
      <c r="R934" s="278"/>
      <c r="S934" s="278"/>
      <c r="T934" s="278"/>
      <c r="U934" s="278"/>
      <c r="V934" s="278"/>
      <c r="W934" s="278"/>
      <c r="X934" s="278"/>
      <c r="Y934" s="278"/>
      <c r="Z934" s="278"/>
      <c r="AA934" s="278"/>
    </row>
    <row r="935" spans="14:27" ht="0" hidden="1" customHeight="1" x14ac:dyDescent="0.45">
      <c r="N935" s="277"/>
      <c r="O935" s="278"/>
      <c r="P935" s="278"/>
      <c r="Q935" s="278"/>
      <c r="R935" s="278"/>
      <c r="S935" s="278"/>
      <c r="T935" s="278"/>
      <c r="U935" s="278"/>
      <c r="V935" s="278"/>
      <c r="W935" s="278"/>
      <c r="X935" s="278"/>
      <c r="Y935" s="278"/>
      <c r="Z935" s="278"/>
      <c r="AA935" s="278"/>
    </row>
    <row r="936" spans="14:27" ht="0" hidden="1" customHeight="1" x14ac:dyDescent="0.45">
      <c r="N936" s="277"/>
      <c r="O936" s="278"/>
      <c r="P936" s="278"/>
      <c r="Q936" s="278"/>
      <c r="R936" s="278"/>
      <c r="S936" s="278"/>
      <c r="T936" s="278"/>
      <c r="U936" s="278"/>
      <c r="V936" s="278"/>
      <c r="W936" s="278"/>
      <c r="X936" s="278"/>
      <c r="Y936" s="278"/>
      <c r="Z936" s="278"/>
      <c r="AA936" s="278"/>
    </row>
    <row r="937" spans="14:27" ht="0" hidden="1" customHeight="1" x14ac:dyDescent="0.45">
      <c r="N937" s="277"/>
      <c r="O937" s="278"/>
      <c r="P937" s="278"/>
      <c r="Q937" s="278"/>
      <c r="R937" s="278"/>
      <c r="S937" s="278"/>
      <c r="T937" s="278"/>
      <c r="U937" s="278"/>
      <c r="V937" s="278"/>
      <c r="W937" s="278"/>
      <c r="X937" s="278"/>
      <c r="Y937" s="278"/>
      <c r="Z937" s="278"/>
      <c r="AA937" s="278"/>
    </row>
    <row r="938" spans="14:27" ht="0" hidden="1" customHeight="1" x14ac:dyDescent="0.45">
      <c r="N938" s="277"/>
      <c r="O938" s="278"/>
      <c r="P938" s="278"/>
      <c r="Q938" s="278"/>
      <c r="R938" s="278"/>
      <c r="S938" s="278"/>
      <c r="T938" s="278"/>
      <c r="U938" s="278"/>
      <c r="V938" s="278"/>
      <c r="W938" s="278"/>
      <c r="X938" s="278"/>
      <c r="Y938" s="278"/>
      <c r="Z938" s="278"/>
      <c r="AA938" s="278"/>
    </row>
    <row r="939" spans="14:27" ht="0" hidden="1" customHeight="1" x14ac:dyDescent="0.45">
      <c r="N939" s="277"/>
      <c r="O939" s="278"/>
      <c r="P939" s="278"/>
      <c r="Q939" s="278"/>
      <c r="R939" s="278"/>
      <c r="S939" s="278"/>
      <c r="T939" s="278"/>
      <c r="U939" s="278"/>
      <c r="V939" s="278"/>
      <c r="W939" s="278"/>
      <c r="X939" s="278"/>
      <c r="Y939" s="278"/>
      <c r="Z939" s="278"/>
      <c r="AA939" s="278"/>
    </row>
    <row r="940" spans="14:27" ht="0" hidden="1" customHeight="1" x14ac:dyDescent="0.45">
      <c r="N940" s="277"/>
      <c r="O940" s="278"/>
      <c r="P940" s="278"/>
      <c r="Q940" s="278"/>
      <c r="R940" s="278"/>
      <c r="S940" s="278"/>
      <c r="T940" s="278"/>
      <c r="U940" s="278"/>
      <c r="V940" s="278"/>
      <c r="W940" s="278"/>
      <c r="X940" s="278"/>
      <c r="Y940" s="278"/>
      <c r="Z940" s="278"/>
      <c r="AA940" s="278"/>
    </row>
    <row r="941" spans="14:27" ht="0" hidden="1" customHeight="1" x14ac:dyDescent="0.45">
      <c r="N941" s="277"/>
      <c r="O941" s="278"/>
      <c r="P941" s="278"/>
      <c r="Q941" s="278"/>
      <c r="R941" s="278"/>
      <c r="S941" s="278"/>
      <c r="T941" s="278"/>
      <c r="U941" s="278"/>
      <c r="V941" s="278"/>
      <c r="W941" s="278"/>
      <c r="X941" s="278"/>
      <c r="Y941" s="278"/>
      <c r="Z941" s="278"/>
      <c r="AA941" s="278"/>
    </row>
    <row r="942" spans="14:27" ht="0" hidden="1" customHeight="1" x14ac:dyDescent="0.45">
      <c r="N942" s="277"/>
      <c r="O942" s="278"/>
      <c r="P942" s="278"/>
      <c r="Q942" s="278"/>
      <c r="R942" s="278"/>
      <c r="S942" s="278"/>
      <c r="T942" s="278"/>
      <c r="U942" s="278"/>
      <c r="V942" s="278"/>
      <c r="W942" s="278"/>
      <c r="X942" s="278"/>
      <c r="Y942" s="278"/>
      <c r="Z942" s="278"/>
      <c r="AA942" s="278"/>
    </row>
    <row r="943" spans="14:27" ht="0" hidden="1" customHeight="1" x14ac:dyDescent="0.45">
      <c r="N943" s="277"/>
      <c r="O943" s="278"/>
      <c r="P943" s="278"/>
      <c r="Q943" s="278"/>
      <c r="R943" s="278"/>
      <c r="S943" s="278"/>
      <c r="T943" s="278"/>
      <c r="U943" s="278"/>
      <c r="V943" s="278"/>
      <c r="W943" s="278"/>
      <c r="X943" s="278"/>
      <c r="Y943" s="278"/>
      <c r="Z943" s="278"/>
      <c r="AA943" s="278"/>
    </row>
    <row r="944" spans="14:27" ht="0" hidden="1" customHeight="1" x14ac:dyDescent="0.45">
      <c r="N944" s="277"/>
      <c r="O944" s="278"/>
      <c r="P944" s="278"/>
      <c r="Q944" s="278"/>
      <c r="R944" s="278"/>
      <c r="S944" s="278"/>
      <c r="T944" s="278"/>
      <c r="U944" s="278"/>
      <c r="V944" s="278"/>
      <c r="W944" s="278"/>
      <c r="X944" s="278"/>
      <c r="Y944" s="278"/>
      <c r="Z944" s="278"/>
      <c r="AA944" s="278"/>
    </row>
    <row r="945" spans="14:27" ht="0" hidden="1" customHeight="1" x14ac:dyDescent="0.45">
      <c r="N945" s="277"/>
      <c r="O945" s="278"/>
      <c r="P945" s="278"/>
      <c r="Q945" s="278"/>
      <c r="R945" s="278"/>
      <c r="S945" s="278"/>
      <c r="T945" s="278"/>
      <c r="U945" s="278"/>
      <c r="V945" s="278"/>
      <c r="W945" s="278"/>
      <c r="X945" s="278"/>
      <c r="Y945" s="278"/>
      <c r="Z945" s="278"/>
      <c r="AA945" s="278"/>
    </row>
    <row r="946" spans="14:27" ht="0" hidden="1" customHeight="1" x14ac:dyDescent="0.45">
      <c r="N946" s="277"/>
      <c r="O946" s="278"/>
      <c r="P946" s="278"/>
      <c r="Q946" s="278"/>
      <c r="R946" s="278"/>
      <c r="S946" s="278"/>
      <c r="T946" s="278"/>
      <c r="U946" s="278"/>
      <c r="V946" s="278"/>
      <c r="W946" s="278"/>
      <c r="X946" s="278"/>
      <c r="Y946" s="278"/>
      <c r="Z946" s="278"/>
      <c r="AA946" s="278"/>
    </row>
    <row r="947" spans="14:27" ht="0" hidden="1" customHeight="1" x14ac:dyDescent="0.45">
      <c r="N947" s="277"/>
      <c r="O947" s="278"/>
      <c r="P947" s="278"/>
      <c r="Q947" s="278"/>
      <c r="R947" s="278"/>
      <c r="S947" s="278"/>
      <c r="T947" s="278"/>
      <c r="U947" s="278"/>
      <c r="V947" s="278"/>
      <c r="W947" s="278"/>
      <c r="X947" s="278"/>
      <c r="Y947" s="278"/>
      <c r="Z947" s="278"/>
      <c r="AA947" s="278"/>
    </row>
    <row r="948" spans="14:27" ht="0" hidden="1" customHeight="1" x14ac:dyDescent="0.45">
      <c r="N948" s="277"/>
      <c r="O948" s="278"/>
      <c r="P948" s="278"/>
      <c r="Q948" s="278"/>
      <c r="R948" s="278"/>
      <c r="S948" s="278"/>
      <c r="T948" s="278"/>
      <c r="U948" s="278"/>
      <c r="V948" s="278"/>
      <c r="W948" s="278"/>
      <c r="X948" s="278"/>
      <c r="Y948" s="278"/>
      <c r="Z948" s="278"/>
      <c r="AA948" s="278"/>
    </row>
    <row r="949" spans="14:27" ht="0" hidden="1" customHeight="1" x14ac:dyDescent="0.45">
      <c r="N949" s="277"/>
      <c r="O949" s="278"/>
      <c r="P949" s="278"/>
      <c r="Q949" s="278"/>
      <c r="R949" s="278"/>
      <c r="S949" s="278"/>
      <c r="T949" s="278"/>
      <c r="U949" s="278"/>
      <c r="V949" s="278"/>
      <c r="W949" s="278"/>
      <c r="X949" s="278"/>
      <c r="Y949" s="278"/>
      <c r="Z949" s="278"/>
      <c r="AA949" s="278"/>
    </row>
    <row r="950" spans="14:27" ht="0" hidden="1" customHeight="1" x14ac:dyDescent="0.45">
      <c r="N950" s="277"/>
      <c r="O950" s="278"/>
      <c r="P950" s="278"/>
      <c r="Q950" s="278"/>
      <c r="R950" s="278"/>
      <c r="S950" s="278"/>
      <c r="T950" s="278"/>
      <c r="U950" s="278"/>
      <c r="V950" s="278"/>
      <c r="W950" s="278"/>
      <c r="X950" s="278"/>
      <c r="Y950" s="278"/>
      <c r="Z950" s="278"/>
      <c r="AA950" s="278"/>
    </row>
    <row r="951" spans="14:27" ht="0" hidden="1" customHeight="1" x14ac:dyDescent="0.45">
      <c r="N951" s="277"/>
      <c r="O951" s="278"/>
      <c r="P951" s="278"/>
      <c r="Q951" s="278"/>
      <c r="R951" s="278"/>
      <c r="S951" s="278"/>
      <c r="T951" s="278"/>
      <c r="U951" s="278"/>
      <c r="V951" s="278"/>
      <c r="W951" s="278"/>
      <c r="X951" s="278"/>
      <c r="Y951" s="278"/>
      <c r="Z951" s="278"/>
      <c r="AA951" s="278"/>
    </row>
    <row r="952" spans="14:27" ht="0" hidden="1" customHeight="1" x14ac:dyDescent="0.45">
      <c r="N952" s="277"/>
      <c r="O952" s="278"/>
      <c r="P952" s="278"/>
      <c r="Q952" s="278"/>
      <c r="R952" s="278"/>
      <c r="S952" s="278"/>
      <c r="T952" s="278"/>
      <c r="U952" s="278"/>
      <c r="V952" s="278"/>
      <c r="W952" s="278"/>
      <c r="X952" s="278"/>
      <c r="Y952" s="278"/>
      <c r="Z952" s="278"/>
      <c r="AA952" s="278"/>
    </row>
    <row r="953" spans="14:27" ht="0" hidden="1" customHeight="1" x14ac:dyDescent="0.45">
      <c r="N953" s="277"/>
      <c r="O953" s="278"/>
      <c r="P953" s="278"/>
      <c r="Q953" s="278"/>
      <c r="R953" s="278"/>
      <c r="S953" s="278"/>
      <c r="T953" s="278"/>
      <c r="U953" s="278"/>
      <c r="V953" s="278"/>
      <c r="W953" s="278"/>
      <c r="X953" s="278"/>
      <c r="Y953" s="278"/>
      <c r="Z953" s="278"/>
      <c r="AA953" s="278"/>
    </row>
    <row r="954" spans="14:27" ht="0" hidden="1" customHeight="1" x14ac:dyDescent="0.45">
      <c r="N954" s="277"/>
      <c r="O954" s="278"/>
      <c r="P954" s="278"/>
      <c r="Q954" s="278"/>
      <c r="R954" s="278"/>
      <c r="S954" s="278"/>
      <c r="T954" s="278"/>
      <c r="U954" s="278"/>
      <c r="V954" s="278"/>
      <c r="W954" s="278"/>
      <c r="X954" s="278"/>
      <c r="Y954" s="278"/>
      <c r="Z954" s="278"/>
      <c r="AA954" s="278"/>
    </row>
    <row r="955" spans="14:27" ht="0" hidden="1" customHeight="1" x14ac:dyDescent="0.45">
      <c r="N955" s="277"/>
      <c r="O955" s="278"/>
      <c r="P955" s="278"/>
      <c r="Q955" s="278"/>
      <c r="R955" s="278"/>
      <c r="S955" s="278"/>
      <c r="T955" s="278"/>
      <c r="U955" s="278"/>
      <c r="V955" s="278"/>
      <c r="W955" s="278"/>
      <c r="X955" s="278"/>
      <c r="Y955" s="278"/>
      <c r="Z955" s="278"/>
      <c r="AA955" s="278"/>
    </row>
    <row r="956" spans="14:27" ht="0" hidden="1" customHeight="1" x14ac:dyDescent="0.45">
      <c r="N956" s="277"/>
      <c r="O956" s="278"/>
      <c r="P956" s="278"/>
      <c r="Q956" s="278"/>
      <c r="R956" s="278"/>
      <c r="S956" s="278"/>
      <c r="T956" s="278"/>
      <c r="U956" s="278"/>
      <c r="V956" s="278"/>
      <c r="W956" s="278"/>
      <c r="X956" s="278"/>
      <c r="Y956" s="278"/>
      <c r="Z956" s="278"/>
      <c r="AA956" s="278"/>
    </row>
    <row r="957" spans="14:27" ht="0" hidden="1" customHeight="1" x14ac:dyDescent="0.45">
      <c r="N957" s="277"/>
      <c r="O957" s="278"/>
      <c r="P957" s="278"/>
      <c r="Q957" s="278"/>
      <c r="R957" s="278"/>
      <c r="S957" s="278"/>
      <c r="T957" s="278"/>
      <c r="U957" s="278"/>
      <c r="V957" s="278"/>
      <c r="W957" s="278"/>
      <c r="X957" s="278"/>
      <c r="Y957" s="278"/>
      <c r="Z957" s="278"/>
      <c r="AA957" s="278"/>
    </row>
    <row r="958" spans="14:27" ht="0" hidden="1" customHeight="1" x14ac:dyDescent="0.45">
      <c r="N958" s="277"/>
      <c r="O958" s="278"/>
      <c r="P958" s="278"/>
      <c r="Q958" s="278"/>
      <c r="R958" s="278"/>
      <c r="S958" s="278"/>
      <c r="T958" s="278"/>
      <c r="U958" s="278"/>
      <c r="V958" s="278"/>
      <c r="W958" s="278"/>
      <c r="X958" s="278"/>
      <c r="Y958" s="278"/>
      <c r="Z958" s="278"/>
      <c r="AA958" s="278"/>
    </row>
    <row r="959" spans="14:27" ht="0" hidden="1" customHeight="1" x14ac:dyDescent="0.45">
      <c r="N959" s="277"/>
      <c r="O959" s="278"/>
      <c r="P959" s="278"/>
      <c r="Q959" s="278"/>
      <c r="R959" s="278"/>
      <c r="S959" s="278"/>
      <c r="T959" s="278"/>
      <c r="U959" s="278"/>
      <c r="V959" s="278"/>
      <c r="W959" s="278"/>
      <c r="X959" s="278"/>
      <c r="Y959" s="278"/>
      <c r="Z959" s="278"/>
      <c r="AA959" s="278"/>
    </row>
    <row r="960" spans="14:27" ht="0" hidden="1" customHeight="1" x14ac:dyDescent="0.45">
      <c r="N960" s="277"/>
      <c r="O960" s="278"/>
      <c r="P960" s="278"/>
      <c r="Q960" s="278"/>
      <c r="R960" s="278"/>
      <c r="S960" s="278"/>
      <c r="T960" s="278"/>
      <c r="U960" s="278"/>
      <c r="V960" s="278"/>
      <c r="W960" s="278"/>
      <c r="X960" s="278"/>
      <c r="Y960" s="278"/>
      <c r="Z960" s="278"/>
      <c r="AA960" s="278"/>
    </row>
    <row r="961" spans="14:27" ht="0" hidden="1" customHeight="1" x14ac:dyDescent="0.45">
      <c r="N961" s="277"/>
      <c r="O961" s="278"/>
      <c r="P961" s="278"/>
      <c r="Q961" s="278"/>
      <c r="R961" s="278"/>
      <c r="S961" s="278"/>
      <c r="T961" s="278"/>
      <c r="U961" s="278"/>
      <c r="V961" s="278"/>
      <c r="W961" s="278"/>
      <c r="X961" s="278"/>
      <c r="Y961" s="278"/>
      <c r="Z961" s="278"/>
      <c r="AA961" s="278"/>
    </row>
    <row r="962" spans="14:27" ht="0" hidden="1" customHeight="1" x14ac:dyDescent="0.45">
      <c r="N962" s="277"/>
      <c r="O962" s="278"/>
      <c r="P962" s="278"/>
      <c r="Q962" s="278"/>
      <c r="R962" s="278"/>
      <c r="S962" s="278"/>
      <c r="T962" s="278"/>
      <c r="U962" s="278"/>
      <c r="V962" s="278"/>
      <c r="W962" s="278"/>
      <c r="X962" s="278"/>
      <c r="Y962" s="278"/>
      <c r="Z962" s="278"/>
      <c r="AA962" s="278"/>
    </row>
    <row r="963" spans="14:27" ht="0" hidden="1" customHeight="1" x14ac:dyDescent="0.45">
      <c r="N963" s="277"/>
      <c r="O963" s="278"/>
      <c r="P963" s="278"/>
      <c r="Q963" s="278"/>
      <c r="R963" s="278"/>
      <c r="S963" s="278"/>
      <c r="T963" s="278"/>
      <c r="U963" s="278"/>
      <c r="V963" s="278"/>
      <c r="W963" s="278"/>
      <c r="X963" s="278"/>
      <c r="Y963" s="278"/>
      <c r="Z963" s="278"/>
      <c r="AA963" s="278"/>
    </row>
    <row r="964" spans="14:27" ht="0" hidden="1" customHeight="1" x14ac:dyDescent="0.45">
      <c r="N964" s="277"/>
      <c r="O964" s="278"/>
      <c r="P964" s="278"/>
      <c r="Q964" s="278"/>
      <c r="R964" s="278"/>
      <c r="S964" s="278"/>
      <c r="T964" s="278"/>
      <c r="U964" s="278"/>
      <c r="V964" s="278"/>
      <c r="W964" s="278"/>
      <c r="X964" s="278"/>
      <c r="Y964" s="278"/>
      <c r="Z964" s="278"/>
      <c r="AA964" s="278"/>
    </row>
    <row r="965" spans="14:27" ht="0" hidden="1" customHeight="1" x14ac:dyDescent="0.45">
      <c r="N965" s="277"/>
      <c r="O965" s="278"/>
      <c r="P965" s="278"/>
      <c r="Q965" s="278"/>
      <c r="R965" s="278"/>
      <c r="S965" s="278"/>
      <c r="T965" s="278"/>
      <c r="U965" s="278"/>
      <c r="V965" s="278"/>
      <c r="W965" s="278"/>
      <c r="X965" s="278"/>
      <c r="Y965" s="278"/>
      <c r="Z965" s="278"/>
      <c r="AA965" s="278"/>
    </row>
    <row r="966" spans="14:27" ht="0" hidden="1" customHeight="1" x14ac:dyDescent="0.45">
      <c r="N966" s="277"/>
      <c r="O966" s="278"/>
      <c r="P966" s="278"/>
      <c r="Q966" s="278"/>
      <c r="R966" s="278"/>
      <c r="S966" s="278"/>
      <c r="T966" s="278"/>
      <c r="U966" s="278"/>
      <c r="V966" s="278"/>
      <c r="W966" s="278"/>
      <c r="X966" s="278"/>
      <c r="Y966" s="278"/>
      <c r="Z966" s="278"/>
      <c r="AA966" s="278"/>
    </row>
    <row r="967" spans="14:27" ht="0" hidden="1" customHeight="1" x14ac:dyDescent="0.45">
      <c r="N967" s="277"/>
      <c r="O967" s="278"/>
      <c r="P967" s="278"/>
      <c r="Q967" s="278"/>
      <c r="R967" s="278"/>
      <c r="S967" s="278"/>
      <c r="T967" s="278"/>
      <c r="U967" s="278"/>
      <c r="V967" s="278"/>
      <c r="W967" s="278"/>
      <c r="X967" s="278"/>
      <c r="Y967" s="278"/>
      <c r="Z967" s="278"/>
      <c r="AA967" s="278"/>
    </row>
    <row r="968" spans="14:27" ht="0" hidden="1" customHeight="1" x14ac:dyDescent="0.45">
      <c r="N968" s="277"/>
      <c r="O968" s="278"/>
      <c r="P968" s="278"/>
      <c r="Q968" s="278"/>
      <c r="R968" s="278"/>
      <c r="S968" s="278"/>
      <c r="T968" s="278"/>
      <c r="U968" s="278"/>
      <c r="V968" s="278"/>
      <c r="W968" s="278"/>
      <c r="X968" s="278"/>
      <c r="Y968" s="278"/>
      <c r="Z968" s="278"/>
      <c r="AA968" s="278"/>
    </row>
    <row r="969" spans="14:27" ht="0" hidden="1" customHeight="1" x14ac:dyDescent="0.45">
      <c r="N969" s="277"/>
      <c r="O969" s="278"/>
      <c r="P969" s="278"/>
      <c r="Q969" s="278"/>
      <c r="R969" s="278"/>
      <c r="S969" s="278"/>
      <c r="T969" s="278"/>
      <c r="U969" s="278"/>
      <c r="V969" s="278"/>
      <c r="W969" s="278"/>
      <c r="X969" s="278"/>
      <c r="Y969" s="278"/>
      <c r="Z969" s="278"/>
      <c r="AA969" s="278"/>
    </row>
    <row r="970" spans="14:27" ht="0" hidden="1" customHeight="1" x14ac:dyDescent="0.45">
      <c r="N970" s="277"/>
      <c r="O970" s="278"/>
      <c r="P970" s="278"/>
      <c r="Q970" s="278"/>
      <c r="R970" s="278"/>
      <c r="S970" s="278"/>
      <c r="T970" s="278"/>
      <c r="U970" s="278"/>
      <c r="V970" s="278"/>
      <c r="W970" s="278"/>
      <c r="X970" s="278"/>
      <c r="Y970" s="278"/>
      <c r="Z970" s="278"/>
      <c r="AA970" s="278"/>
    </row>
    <row r="971" spans="14:27" ht="0" hidden="1" customHeight="1" x14ac:dyDescent="0.45">
      <c r="N971" s="277"/>
      <c r="O971" s="278"/>
      <c r="P971" s="278"/>
      <c r="Q971" s="278"/>
      <c r="R971" s="278"/>
      <c r="S971" s="278"/>
      <c r="T971" s="278"/>
      <c r="U971" s="278"/>
      <c r="V971" s="278"/>
      <c r="W971" s="278"/>
      <c r="X971" s="278"/>
      <c r="Y971" s="278"/>
      <c r="Z971" s="278"/>
      <c r="AA971" s="278"/>
    </row>
    <row r="972" spans="14:27" ht="0" hidden="1" customHeight="1" x14ac:dyDescent="0.45">
      <c r="N972" s="277"/>
      <c r="O972" s="278"/>
      <c r="P972" s="278"/>
      <c r="Q972" s="278"/>
      <c r="R972" s="278"/>
      <c r="S972" s="278"/>
      <c r="T972" s="278"/>
      <c r="U972" s="278"/>
      <c r="V972" s="278"/>
      <c r="W972" s="278"/>
      <c r="X972" s="278"/>
      <c r="Y972" s="278"/>
      <c r="Z972" s="278"/>
      <c r="AA972" s="278"/>
    </row>
    <row r="973" spans="14:27" ht="0" hidden="1" customHeight="1" x14ac:dyDescent="0.45">
      <c r="N973" s="277"/>
      <c r="O973" s="278"/>
      <c r="P973" s="278"/>
      <c r="Q973" s="278"/>
      <c r="R973" s="278"/>
      <c r="S973" s="278"/>
      <c r="T973" s="278"/>
      <c r="U973" s="278"/>
      <c r="V973" s="278"/>
      <c r="W973" s="278"/>
      <c r="X973" s="278"/>
      <c r="Y973" s="278"/>
      <c r="Z973" s="278"/>
      <c r="AA973" s="278"/>
    </row>
    <row r="974" spans="14:27" ht="0" hidden="1" customHeight="1" x14ac:dyDescent="0.45">
      <c r="N974" s="277"/>
      <c r="O974" s="278"/>
      <c r="P974" s="278"/>
      <c r="Q974" s="278"/>
      <c r="R974" s="278"/>
      <c r="S974" s="278"/>
      <c r="T974" s="278"/>
      <c r="U974" s="278"/>
      <c r="V974" s="278"/>
      <c r="W974" s="278"/>
      <c r="X974" s="278"/>
      <c r="Y974" s="278"/>
      <c r="Z974" s="278"/>
      <c r="AA974" s="278"/>
    </row>
    <row r="975" spans="14:27" ht="0" hidden="1" customHeight="1" x14ac:dyDescent="0.45">
      <c r="N975" s="277"/>
      <c r="O975" s="278"/>
      <c r="P975" s="278"/>
      <c r="Q975" s="278"/>
      <c r="R975" s="278"/>
      <c r="S975" s="278"/>
      <c r="T975" s="278"/>
      <c r="U975" s="278"/>
      <c r="V975" s="278"/>
      <c r="W975" s="278"/>
      <c r="X975" s="278"/>
      <c r="Y975" s="278"/>
      <c r="Z975" s="278"/>
      <c r="AA975" s="278"/>
    </row>
    <row r="976" spans="14:27" ht="0" hidden="1" customHeight="1" x14ac:dyDescent="0.45">
      <c r="N976" s="277"/>
      <c r="O976" s="278"/>
      <c r="P976" s="278"/>
      <c r="Q976" s="278"/>
      <c r="R976" s="278"/>
      <c r="S976" s="278"/>
      <c r="T976" s="278"/>
      <c r="U976" s="278"/>
      <c r="V976" s="278"/>
      <c r="W976" s="278"/>
      <c r="X976" s="278"/>
      <c r="Y976" s="278"/>
      <c r="Z976" s="278"/>
      <c r="AA976" s="278"/>
    </row>
    <row r="977" spans="14:27" ht="0" hidden="1" customHeight="1" x14ac:dyDescent="0.45">
      <c r="N977" s="277"/>
      <c r="O977" s="278"/>
      <c r="P977" s="278"/>
      <c r="Q977" s="278"/>
      <c r="R977" s="278"/>
      <c r="S977" s="278"/>
      <c r="T977" s="278"/>
      <c r="U977" s="278"/>
      <c r="V977" s="278"/>
      <c r="W977" s="278"/>
      <c r="X977" s="278"/>
      <c r="Y977" s="278"/>
      <c r="Z977" s="278"/>
      <c r="AA977" s="278"/>
    </row>
    <row r="978" spans="14:27" ht="0" hidden="1" customHeight="1" x14ac:dyDescent="0.45">
      <c r="N978" s="277"/>
      <c r="O978" s="278"/>
      <c r="P978" s="278"/>
      <c r="Q978" s="278"/>
      <c r="R978" s="278"/>
      <c r="S978" s="278"/>
      <c r="T978" s="278"/>
      <c r="U978" s="278"/>
      <c r="V978" s="278"/>
      <c r="W978" s="278"/>
      <c r="X978" s="278"/>
      <c r="Y978" s="278"/>
      <c r="Z978" s="278"/>
      <c r="AA978" s="278"/>
    </row>
    <row r="979" spans="14:27" ht="0" hidden="1" customHeight="1" x14ac:dyDescent="0.45">
      <c r="N979" s="277"/>
      <c r="O979" s="278"/>
      <c r="P979" s="278"/>
      <c r="Q979" s="278"/>
      <c r="R979" s="278"/>
      <c r="S979" s="278"/>
      <c r="T979" s="278"/>
      <c r="U979" s="278"/>
      <c r="V979" s="278"/>
      <c r="W979" s="278"/>
      <c r="X979" s="278"/>
      <c r="Y979" s="278"/>
      <c r="Z979" s="278"/>
      <c r="AA979" s="278"/>
    </row>
    <row r="980" spans="14:27" ht="0" hidden="1" customHeight="1" x14ac:dyDescent="0.45">
      <c r="N980" s="277"/>
      <c r="O980" s="278"/>
      <c r="P980" s="278"/>
      <c r="Q980" s="278"/>
      <c r="R980" s="278"/>
      <c r="S980" s="278"/>
      <c r="T980" s="278"/>
      <c r="U980" s="278"/>
      <c r="V980" s="278"/>
      <c r="W980" s="278"/>
      <c r="X980" s="278"/>
      <c r="Y980" s="278"/>
      <c r="Z980" s="278"/>
      <c r="AA980" s="278"/>
    </row>
    <row r="981" spans="14:27" ht="0" hidden="1" customHeight="1" x14ac:dyDescent="0.45">
      <c r="N981" s="277"/>
      <c r="O981" s="278"/>
      <c r="P981" s="278"/>
      <c r="Q981" s="278"/>
      <c r="R981" s="278"/>
      <c r="S981" s="278"/>
      <c r="T981" s="278"/>
      <c r="U981" s="278"/>
      <c r="V981" s="278"/>
      <c r="W981" s="278"/>
      <c r="X981" s="278"/>
      <c r="Y981" s="278"/>
      <c r="Z981" s="278"/>
      <c r="AA981" s="278"/>
    </row>
    <row r="982" spans="14:27" ht="0" hidden="1" customHeight="1" x14ac:dyDescent="0.45">
      <c r="N982" s="277"/>
      <c r="O982" s="278"/>
      <c r="P982" s="278"/>
      <c r="Q982" s="278"/>
      <c r="R982" s="278"/>
      <c r="S982" s="278"/>
      <c r="T982" s="278"/>
      <c r="U982" s="278"/>
      <c r="V982" s="278"/>
      <c r="W982" s="278"/>
      <c r="X982" s="278"/>
      <c r="Y982" s="278"/>
      <c r="Z982" s="278"/>
      <c r="AA982" s="278"/>
    </row>
    <row r="983" spans="14:27" ht="0" hidden="1" customHeight="1" x14ac:dyDescent="0.45">
      <c r="N983" s="277"/>
      <c r="O983" s="278"/>
      <c r="P983" s="278"/>
      <c r="Q983" s="278"/>
      <c r="R983" s="278"/>
      <c r="S983" s="278"/>
      <c r="T983" s="278"/>
      <c r="U983" s="278"/>
      <c r="V983" s="278"/>
      <c r="W983" s="278"/>
      <c r="X983" s="278"/>
      <c r="Y983" s="278"/>
      <c r="Z983" s="278"/>
      <c r="AA983" s="278"/>
    </row>
    <row r="984" spans="14:27" ht="0" hidden="1" customHeight="1" x14ac:dyDescent="0.45">
      <c r="N984" s="277"/>
      <c r="O984" s="278"/>
      <c r="P984" s="278"/>
      <c r="Q984" s="278"/>
      <c r="R984" s="278"/>
      <c r="S984" s="278"/>
      <c r="T984" s="278"/>
      <c r="U984" s="278"/>
      <c r="V984" s="278"/>
      <c r="W984" s="278"/>
      <c r="X984" s="278"/>
      <c r="Y984" s="278"/>
      <c r="Z984" s="278"/>
      <c r="AA984" s="278"/>
    </row>
    <row r="985" spans="14:27" ht="0" hidden="1" customHeight="1" x14ac:dyDescent="0.45">
      <c r="N985" s="277"/>
      <c r="O985" s="278"/>
      <c r="P985" s="278"/>
      <c r="Q985" s="278"/>
      <c r="R985" s="278"/>
      <c r="S985" s="278"/>
      <c r="T985" s="278"/>
      <c r="U985" s="278"/>
      <c r="V985" s="278"/>
      <c r="W985" s="278"/>
      <c r="X985" s="278"/>
      <c r="Y985" s="278"/>
      <c r="Z985" s="278"/>
      <c r="AA985" s="278"/>
    </row>
    <row r="986" spans="14:27" ht="0" hidden="1" customHeight="1" x14ac:dyDescent="0.45">
      <c r="N986" s="277"/>
      <c r="O986" s="278"/>
      <c r="P986" s="278"/>
      <c r="Q986" s="278"/>
      <c r="R986" s="278"/>
      <c r="S986" s="278"/>
      <c r="T986" s="278"/>
      <c r="U986" s="278"/>
      <c r="V986" s="278"/>
      <c r="W986" s="278"/>
      <c r="X986" s="278"/>
      <c r="Y986" s="278"/>
      <c r="Z986" s="278"/>
      <c r="AA986" s="278"/>
    </row>
    <row r="987" spans="14:27" ht="0" hidden="1" customHeight="1" x14ac:dyDescent="0.45">
      <c r="N987" s="277"/>
      <c r="O987" s="278"/>
      <c r="P987" s="278"/>
      <c r="Q987" s="278"/>
      <c r="R987" s="278"/>
      <c r="S987" s="278"/>
      <c r="T987" s="278"/>
      <c r="U987" s="278"/>
      <c r="V987" s="278"/>
      <c r="W987" s="278"/>
      <c r="X987" s="278"/>
      <c r="Y987" s="278"/>
      <c r="Z987" s="278"/>
      <c r="AA987" s="278"/>
    </row>
    <row r="988" spans="14:27" ht="0" hidden="1" customHeight="1" x14ac:dyDescent="0.45">
      <c r="N988" s="277"/>
      <c r="O988" s="278"/>
      <c r="P988" s="278"/>
      <c r="Q988" s="278"/>
      <c r="R988" s="278"/>
      <c r="S988" s="278"/>
      <c r="T988" s="278"/>
      <c r="U988" s="278"/>
      <c r="V988" s="278"/>
      <c r="W988" s="278"/>
      <c r="X988" s="278"/>
      <c r="Y988" s="278"/>
      <c r="Z988" s="278"/>
      <c r="AA988" s="278"/>
    </row>
    <row r="989" spans="14:27" ht="0" hidden="1" customHeight="1" x14ac:dyDescent="0.45">
      <c r="N989" s="277"/>
      <c r="O989" s="278"/>
      <c r="P989" s="278"/>
      <c r="Q989" s="278"/>
      <c r="R989" s="278"/>
      <c r="S989" s="278"/>
      <c r="T989" s="278"/>
      <c r="U989" s="278"/>
      <c r="V989" s="278"/>
      <c r="W989" s="278"/>
      <c r="X989" s="278"/>
      <c r="Y989" s="278"/>
      <c r="Z989" s="278"/>
      <c r="AA989" s="278"/>
    </row>
    <row r="990" spans="14:27" ht="0" hidden="1" customHeight="1" x14ac:dyDescent="0.45">
      <c r="N990" s="277"/>
      <c r="O990" s="278"/>
      <c r="P990" s="278"/>
      <c r="Q990" s="278"/>
      <c r="R990" s="278"/>
      <c r="S990" s="278"/>
      <c r="T990" s="278"/>
      <c r="U990" s="278"/>
      <c r="V990" s="278"/>
      <c r="W990" s="278"/>
      <c r="X990" s="278"/>
      <c r="Y990" s="278"/>
      <c r="Z990" s="278"/>
      <c r="AA990" s="278"/>
    </row>
    <row r="991" spans="14:27" ht="0" hidden="1" customHeight="1" x14ac:dyDescent="0.45">
      <c r="N991" s="277"/>
      <c r="O991" s="278"/>
      <c r="P991" s="278"/>
      <c r="Q991" s="278"/>
      <c r="R991" s="278"/>
      <c r="S991" s="278"/>
      <c r="T991" s="278"/>
      <c r="U991" s="278"/>
      <c r="V991" s="278"/>
      <c r="W991" s="278"/>
      <c r="X991" s="278"/>
      <c r="Y991" s="278"/>
      <c r="Z991" s="278"/>
      <c r="AA991" s="278"/>
    </row>
    <row r="992" spans="14:27" ht="0" hidden="1" customHeight="1" x14ac:dyDescent="0.45">
      <c r="N992" s="277"/>
      <c r="O992" s="278"/>
      <c r="P992" s="278"/>
      <c r="Q992" s="278"/>
      <c r="R992" s="278"/>
      <c r="S992" s="278"/>
      <c r="T992" s="278"/>
      <c r="U992" s="278"/>
      <c r="V992" s="278"/>
      <c r="W992" s="278"/>
      <c r="X992" s="278"/>
      <c r="Y992" s="278"/>
      <c r="Z992" s="278"/>
      <c r="AA992" s="278"/>
    </row>
    <row r="993" spans="14:27" ht="0" hidden="1" customHeight="1" x14ac:dyDescent="0.45">
      <c r="N993" s="277"/>
      <c r="O993" s="278"/>
      <c r="P993" s="278"/>
      <c r="Q993" s="278"/>
      <c r="R993" s="278"/>
      <c r="S993" s="278"/>
      <c r="T993" s="278"/>
      <c r="U993" s="278"/>
      <c r="V993" s="278"/>
      <c r="W993" s="278"/>
      <c r="X993" s="278"/>
      <c r="Y993" s="278"/>
      <c r="Z993" s="278"/>
      <c r="AA993" s="278"/>
    </row>
    <row r="994" spans="14:27" ht="0" hidden="1" customHeight="1" x14ac:dyDescent="0.45">
      <c r="N994" s="277"/>
      <c r="O994" s="278"/>
      <c r="P994" s="278"/>
      <c r="Q994" s="278"/>
      <c r="R994" s="278"/>
      <c r="S994" s="278"/>
      <c r="T994" s="278"/>
      <c r="U994" s="278"/>
      <c r="V994" s="278"/>
      <c r="W994" s="278"/>
      <c r="X994" s="278"/>
      <c r="Y994" s="278"/>
      <c r="Z994" s="278"/>
      <c r="AA994" s="278"/>
    </row>
  </sheetData>
  <sheetProtection algorithmName="SHA-512" hashValue="cofjcjeiInRgH/xqXPs+McwXlW42eByNiAT3yxHOz/eTq8WpvQ0+C/OKJiaEh/DG528W1lBbZYGyceHd3rRL/g==" saltValue="ZS08E76H1mAmAKRpMSr4WQ==" spinCount="100000" sheet="1" objects="1" scenarios="1"/>
  <mergeCells count="68">
    <mergeCell ref="B91:F91"/>
    <mergeCell ref="B92:F92"/>
    <mergeCell ref="B93:F93"/>
    <mergeCell ref="B95:F95"/>
    <mergeCell ref="B85:F85"/>
    <mergeCell ref="B86:F86"/>
    <mergeCell ref="H86:L86"/>
    <mergeCell ref="B89:F89"/>
    <mergeCell ref="B79:F79"/>
    <mergeCell ref="H79:L79"/>
    <mergeCell ref="B80:F80"/>
    <mergeCell ref="H80:L80"/>
    <mergeCell ref="B83:F83"/>
    <mergeCell ref="H83:L83"/>
    <mergeCell ref="B77:F77"/>
    <mergeCell ref="H77:L77"/>
    <mergeCell ref="B78:F78"/>
    <mergeCell ref="H78:L78"/>
    <mergeCell ref="H85:L85"/>
    <mergeCell ref="B72:F72"/>
    <mergeCell ref="H72:L72"/>
    <mergeCell ref="B73:F73"/>
    <mergeCell ref="H73:L73"/>
    <mergeCell ref="B76:F76"/>
    <mergeCell ref="H76:L76"/>
    <mergeCell ref="B68:F68"/>
    <mergeCell ref="H68:L68"/>
    <mergeCell ref="B70:F70"/>
    <mergeCell ref="H70:L70"/>
    <mergeCell ref="B71:F71"/>
    <mergeCell ref="H71:L71"/>
    <mergeCell ref="B64:F64"/>
    <mergeCell ref="H64:L64"/>
    <mergeCell ref="B65:F65"/>
    <mergeCell ref="H65:L65"/>
    <mergeCell ref="H66:L66"/>
    <mergeCell ref="B60:F60"/>
    <mergeCell ref="H60:L60"/>
    <mergeCell ref="B61:F61"/>
    <mergeCell ref="H61:L61"/>
    <mergeCell ref="B62:F62"/>
    <mergeCell ref="H62:L62"/>
    <mergeCell ref="X3:X5"/>
    <mergeCell ref="Y3:Y5"/>
    <mergeCell ref="Z3:Z5"/>
    <mergeCell ref="H58:L58"/>
    <mergeCell ref="H59:L59"/>
    <mergeCell ref="U4:U5"/>
    <mergeCell ref="V4:V5"/>
    <mergeCell ref="W4:W5"/>
    <mergeCell ref="S3:T3"/>
    <mergeCell ref="U3:V3"/>
    <mergeCell ref="B53:F53"/>
    <mergeCell ref="H53:L53"/>
    <mergeCell ref="B58:F58"/>
    <mergeCell ref="N2:AA2"/>
    <mergeCell ref="B3:F3"/>
    <mergeCell ref="H3:L3"/>
    <mergeCell ref="N3:N5"/>
    <mergeCell ref="O3:P3"/>
    <mergeCell ref="Q3:R3"/>
    <mergeCell ref="AA3:AA5"/>
    <mergeCell ref="O4:O5"/>
    <mergeCell ref="P4:P5"/>
    <mergeCell ref="Q4:Q5"/>
    <mergeCell ref="R4:R5"/>
    <mergeCell ref="S4:S5"/>
    <mergeCell ref="T4:T5"/>
  </mergeCells>
  <pageMargins left="0.7" right="0.7" top="0.75" bottom="0.75" header="0.3" footer="0.3"/>
  <pageSetup paperSize="9" orientation="portrait" horizontalDpi="4294967293" verticalDpi="4294967293" r:id="rId1"/>
  <ignoredErrors>
    <ignoredError sqref="O6:AA1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H182"/>
  <sheetViews>
    <sheetView showGridLines="0" workbookViewId="0">
      <pane ySplit="5" topLeftCell="A6" activePane="bottomLeft" state="frozen"/>
      <selection activeCell="B3" sqref="B3:D3"/>
      <selection pane="bottomLeft" activeCell="B2" sqref="B2:F2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38.54296875" customWidth="1"/>
    <col min="4" max="5" width="16.453125" customWidth="1"/>
    <col min="6" max="6" width="17.1796875" customWidth="1"/>
    <col min="7" max="8" width="28.54296875" customWidth="1"/>
    <col min="9" max="16384" width="9.1796875" hidden="1"/>
  </cols>
  <sheetData>
    <row r="1" spans="1:8" ht="3.75" customHeight="1" x14ac:dyDescent="0.35">
      <c r="A1" s="28"/>
      <c r="B1" s="28"/>
      <c r="C1" s="28"/>
      <c r="D1" s="28"/>
      <c r="E1" s="28"/>
      <c r="F1" s="28"/>
      <c r="G1" s="28"/>
      <c r="H1" s="28"/>
    </row>
    <row r="2" spans="1:8" ht="22.5" customHeight="1" x14ac:dyDescent="0.6">
      <c r="A2" s="28"/>
      <c r="B2" s="364" t="str">
        <f ca="1">IF(TODAY()&gt;EXP,"APLIKASI INI SUDAH KADALUARSA",PR)</f>
        <v>NAMA PERUSAHAAN ANDA</v>
      </c>
      <c r="C2" s="365"/>
      <c r="D2" s="365"/>
      <c r="E2" s="365"/>
      <c r="F2" s="365"/>
      <c r="G2" s="28"/>
      <c r="H2" s="28"/>
    </row>
    <row r="3" spans="1:8" ht="18.75" customHeight="1" x14ac:dyDescent="0.5">
      <c r="A3" s="28"/>
      <c r="B3" s="366" t="s">
        <v>23</v>
      </c>
      <c r="C3" s="366"/>
      <c r="D3" s="366"/>
      <c r="E3" s="366"/>
      <c r="F3" s="366"/>
      <c r="G3" s="28"/>
      <c r="H3" s="28"/>
    </row>
    <row r="4" spans="1:8" ht="18.75" customHeight="1" x14ac:dyDescent="0.35">
      <c r="A4" s="28"/>
      <c r="B4" s="408" t="str">
        <f>TG_2&amp;" "&amp;BL_2&amp;" "&amp;TH_2</f>
        <v>31 Desember 2025</v>
      </c>
      <c r="C4" s="408"/>
      <c r="D4" s="408"/>
      <c r="E4" s="408"/>
      <c r="F4" s="408"/>
      <c r="G4" s="28"/>
      <c r="H4" s="28"/>
    </row>
    <row r="5" spans="1:8" ht="22.5" customHeight="1" x14ac:dyDescent="0.35">
      <c r="A5" s="28"/>
      <c r="B5" s="152" t="s">
        <v>7</v>
      </c>
      <c r="C5" s="153" t="s">
        <v>0</v>
      </c>
      <c r="D5" s="153"/>
      <c r="E5" s="153" t="s">
        <v>5</v>
      </c>
      <c r="F5" s="154"/>
      <c r="G5" s="28"/>
      <c r="H5" s="28"/>
    </row>
    <row r="6" spans="1:8" ht="18.75" customHeight="1" x14ac:dyDescent="0.35">
      <c r="A6" s="28"/>
      <c r="B6" s="92"/>
      <c r="C6" s="64" t="str">
        <f t="shared" ref="C6:C37" ca="1" si="0">IF(TODAY()&gt;EXP,"0",IF(B6="","",VLOOKUP(B6,DA,2,FALSE)))</f>
        <v/>
      </c>
      <c r="D6" s="64" t="str">
        <f ca="1">IF(TODAY()&gt;EXP,"0",IF(B6="","",SUMIF('Neraca Lajur'!B:B,B6,'Neraca Lajur'!N:N)+SUMIF('Neraca Lajur'!B:B,B6,'Neraca Lajur'!O:O)))</f>
        <v/>
      </c>
      <c r="E6" s="64"/>
      <c r="F6" s="93"/>
      <c r="G6" s="28"/>
      <c r="H6" s="28"/>
    </row>
    <row r="7" spans="1:8" ht="18.75" customHeight="1" x14ac:dyDescent="0.35">
      <c r="A7" s="28"/>
      <c r="B7" s="92">
        <v>100</v>
      </c>
      <c r="C7" s="64" t="str">
        <f t="shared" ca="1" si="0"/>
        <v>AKTIVA</v>
      </c>
      <c r="D7" s="64">
        <f ca="1">IF(TODAY()&gt;EXP,"0",IF(B7="","",SUMIF('Neraca Lajur'!B:B,B7,'Neraca Lajur'!N:N)+SUMIF('Neraca Lajur'!B:B,B7,'Neraca Lajur'!O:O)))</f>
        <v>0</v>
      </c>
      <c r="E7" s="64"/>
      <c r="F7" s="93"/>
      <c r="G7" s="28"/>
      <c r="H7" s="28"/>
    </row>
    <row r="8" spans="1:8" ht="18.75" customHeight="1" x14ac:dyDescent="0.35">
      <c r="A8" s="28"/>
      <c r="B8" s="92">
        <v>110</v>
      </c>
      <c r="C8" s="64" t="str">
        <f t="shared" ca="1" si="0"/>
        <v>AKTIVA LANCAR</v>
      </c>
      <c r="D8" s="64">
        <f ca="1">IF(TODAY()&gt;EXP,"0",IF(B8="","",SUMIF('Neraca Lajur'!B:B,B8,'Neraca Lajur'!N:N)+SUMIF('Neraca Lajur'!B:B,B8,'Neraca Lajur'!O:O)))</f>
        <v>0</v>
      </c>
      <c r="E8" s="64"/>
      <c r="F8" s="93"/>
      <c r="G8" s="28"/>
      <c r="H8" s="28"/>
    </row>
    <row r="9" spans="1:8" ht="18.75" customHeight="1" x14ac:dyDescent="0.35">
      <c r="A9" s="28"/>
      <c r="B9" s="92">
        <v>111</v>
      </c>
      <c r="C9" s="64" t="str">
        <f t="shared" ca="1" si="0"/>
        <v>Kas</v>
      </c>
      <c r="D9" s="64">
        <f ca="1">IF(TODAY()&gt;EXP,"0",IF(B9="","",SUMIF('Neraca Lajur'!B:B,B9,'Neraca Lajur'!N:N)+SUMIF('Neraca Lajur'!B:B,B9,'Neraca Lajur'!O:O)))</f>
        <v>133005944</v>
      </c>
      <c r="E9" s="64"/>
      <c r="F9" s="67"/>
      <c r="G9" s="28"/>
      <c r="H9" s="28"/>
    </row>
    <row r="10" spans="1:8" ht="18.75" customHeight="1" x14ac:dyDescent="0.35">
      <c r="A10" s="28"/>
      <c r="B10" s="92">
        <v>112</v>
      </c>
      <c r="C10" s="64" t="str">
        <f t="shared" ca="1" si="0"/>
        <v>Bank</v>
      </c>
      <c r="D10" s="64">
        <f ca="1">IF(TODAY()&gt;EXP,"0",IF(B10="","",SUMIF('Neraca Lajur'!B:B,B10,'Neraca Lajur'!N:N)+SUMIF('Neraca Lajur'!B:B,B10,'Neraca Lajur'!O:O)))</f>
        <v>1673474329</v>
      </c>
      <c r="E10" s="64"/>
      <c r="F10" s="67"/>
      <c r="G10" s="28"/>
      <c r="H10" s="28"/>
    </row>
    <row r="11" spans="1:8" ht="18.75" customHeight="1" x14ac:dyDescent="0.35">
      <c r="A11" s="28"/>
      <c r="B11" s="92">
        <v>130</v>
      </c>
      <c r="C11" s="64" t="str">
        <f t="shared" ca="1" si="0"/>
        <v>Piutang Dagang</v>
      </c>
      <c r="D11" s="64">
        <f ca="1">IF(TODAY()&gt;EXP,"0",IF(B11="","",SUMIF('Neraca Lajur'!B:B,B11,'Neraca Lajur'!N:N)+SUMIF('Neraca Lajur'!B:B,B11,'Neraca Lajur'!O:O)))</f>
        <v>2029422000</v>
      </c>
      <c r="E11" s="64"/>
      <c r="F11" s="67"/>
      <c r="G11" s="28"/>
      <c r="H11" s="28"/>
    </row>
    <row r="12" spans="1:8" ht="18.75" customHeight="1" x14ac:dyDescent="0.35">
      <c r="A12" s="28"/>
      <c r="B12" s="92">
        <v>135</v>
      </c>
      <c r="C12" s="64" t="str">
        <f t="shared" ca="1" si="0"/>
        <v>Cadangan Kerugian Piutang</v>
      </c>
      <c r="D12" s="64">
        <f ca="1">IF(TODAY()&gt;EXP,"0",IF(B12="","",SUMIF('Neraca Lajur'!B:B,B12,'Neraca Lajur'!N:N)+SUMIF('Neraca Lajur'!B:B,B12,'Neraca Lajur'!O:O)))</f>
        <v>0</v>
      </c>
      <c r="E12" s="64"/>
      <c r="F12" s="67"/>
      <c r="G12" s="28"/>
      <c r="H12" s="28"/>
    </row>
    <row r="13" spans="1:8" ht="18.75" customHeight="1" x14ac:dyDescent="0.35">
      <c r="A13" s="28"/>
      <c r="B13" s="92">
        <v>138</v>
      </c>
      <c r="C13" s="64" t="str">
        <f t="shared" ca="1" si="0"/>
        <v>Piutang Karyawan</v>
      </c>
      <c r="D13" s="64">
        <f ca="1">IF(TODAY()&gt;EXP,"0",IF(B13="","",SUMIF('Neraca Lajur'!B:B,B13,'Neraca Lajur'!N:N)+SUMIF('Neraca Lajur'!B:B,B13,'Neraca Lajur'!O:O)))</f>
        <v>7200000</v>
      </c>
      <c r="E13" s="64"/>
      <c r="F13" s="67"/>
      <c r="G13" s="28"/>
      <c r="H13" s="28"/>
    </row>
    <row r="14" spans="1:8" ht="18.75" customHeight="1" x14ac:dyDescent="0.35">
      <c r="A14" s="28"/>
      <c r="B14" s="92">
        <v>139</v>
      </c>
      <c r="C14" s="64" t="str">
        <f t="shared" ca="1" si="0"/>
        <v>Piutang Lain Lain</v>
      </c>
      <c r="D14" s="64">
        <f ca="1">IF(TODAY()&gt;EXP,"0",IF(B14="","",SUMIF('Neraca Lajur'!B:B,B14,'Neraca Lajur'!N:N)+SUMIF('Neraca Lajur'!B:B,B14,'Neraca Lajur'!O:O)))</f>
        <v>0</v>
      </c>
      <c r="E14" s="64"/>
      <c r="F14" s="67"/>
      <c r="G14" s="28"/>
      <c r="H14" s="28"/>
    </row>
    <row r="15" spans="1:8" ht="18.75" customHeight="1" x14ac:dyDescent="0.35">
      <c r="A15" s="28"/>
      <c r="B15" s="92">
        <v>148</v>
      </c>
      <c r="C15" s="64" t="str">
        <f t="shared" ca="1" si="0"/>
        <v>Persediaan Barang Jadi</v>
      </c>
      <c r="D15" s="64">
        <f ca="1">IF(TODAY()&gt;EXP,"0",IF(B15="","",SUMIF('Neraca Lajur'!B:B,B15,'Neraca Lajur'!N:N)+SUMIF('Neraca Lajur'!B:B,B15,'Neraca Lajur'!O:O)))</f>
        <v>303340000</v>
      </c>
      <c r="E15" s="64"/>
      <c r="F15" s="67"/>
      <c r="G15" s="28"/>
      <c r="H15" s="28"/>
    </row>
    <row r="16" spans="1:8" ht="18.75" customHeight="1" x14ac:dyDescent="0.35">
      <c r="A16" s="28"/>
      <c r="B16" s="92">
        <v>151</v>
      </c>
      <c r="C16" s="64" t="str">
        <f t="shared" ca="1" si="0"/>
        <v>Persediaan Barang Dalam Proses</v>
      </c>
      <c r="D16" s="64">
        <f ca="1">IF(TODAY()&gt;EXP,"0",IF(B16="","",SUMIF('Neraca Lajur'!B:B,B16,'Neraca Lajur'!N:N)+SUMIF('Neraca Lajur'!B:B,B16,'Neraca Lajur'!O:O)))</f>
        <v>165027000</v>
      </c>
      <c r="E16" s="64"/>
      <c r="F16" s="67"/>
      <c r="G16" s="28"/>
      <c r="H16" s="28"/>
    </row>
    <row r="17" spans="1:8" ht="18.75" customHeight="1" x14ac:dyDescent="0.35">
      <c r="A17" s="28"/>
      <c r="B17" s="92">
        <v>153</v>
      </c>
      <c r="C17" s="64" t="str">
        <f t="shared" ca="1" si="0"/>
        <v>Persediaan Bahan Baku</v>
      </c>
      <c r="D17" s="64">
        <f ca="1">IF(TODAY()&gt;EXP,"0",IF(B17="","",SUMIF('Neraca Lajur'!B:B,B17,'Neraca Lajur'!N:N)+SUMIF('Neraca Lajur'!B:B,B17,'Neraca Lajur'!O:O)))</f>
        <v>112000000</v>
      </c>
      <c r="E17" s="64"/>
      <c r="F17" s="67"/>
      <c r="G17" s="28"/>
      <c r="H17" s="28"/>
    </row>
    <row r="18" spans="1:8" ht="18.75" customHeight="1" x14ac:dyDescent="0.35">
      <c r="A18" s="28"/>
      <c r="B18" s="92">
        <v>165</v>
      </c>
      <c r="C18" s="64" t="str">
        <f t="shared" ca="1" si="0"/>
        <v>Sewa Dibayar Dimuka</v>
      </c>
      <c r="D18" s="64">
        <f ca="1">IF(TODAY()&gt;EXP,"0",IF(B18="","",SUMIF('Neraca Lajur'!B:B,B18,'Neraca Lajur'!N:N)+SUMIF('Neraca Lajur'!B:B,B18,'Neraca Lajur'!O:O)))</f>
        <v>25000000</v>
      </c>
      <c r="E18" s="64"/>
      <c r="F18" s="67"/>
      <c r="G18" s="28"/>
      <c r="H18" s="28"/>
    </row>
    <row r="19" spans="1:8" ht="18.75" customHeight="1" x14ac:dyDescent="0.35">
      <c r="A19" s="28"/>
      <c r="B19" s="92">
        <v>166</v>
      </c>
      <c r="C19" s="64" t="str">
        <f t="shared" ca="1" si="0"/>
        <v>Asuransi Dibayar Dimuka</v>
      </c>
      <c r="D19" s="64">
        <f ca="1">IF(TODAY()&gt;EXP,"0",IF(B19="","",SUMIF('Neraca Lajur'!B:B,B19,'Neraca Lajur'!N:N)+SUMIF('Neraca Lajur'!B:B,B19,'Neraca Lajur'!O:O)))</f>
        <v>0</v>
      </c>
      <c r="E19" s="64"/>
      <c r="F19" s="67"/>
      <c r="G19" s="28"/>
      <c r="H19" s="28"/>
    </row>
    <row r="20" spans="1:8" ht="18.75" customHeight="1" x14ac:dyDescent="0.35">
      <c r="A20" s="28"/>
      <c r="B20" s="92">
        <v>167</v>
      </c>
      <c r="C20" s="64" t="str">
        <f t="shared" ca="1" si="0"/>
        <v>Bunga Bank Dibayar Dimuka</v>
      </c>
      <c r="D20" s="64">
        <f ca="1">IF(TODAY()&gt;EXP,"0",IF(B20="","",SUMIF('Neraca Lajur'!B:B,B20,'Neraca Lajur'!N:N)+SUMIF('Neraca Lajur'!B:B,B20,'Neraca Lajur'!O:O)))</f>
        <v>0</v>
      </c>
      <c r="E20" s="64"/>
      <c r="F20" s="67"/>
      <c r="G20" s="28"/>
      <c r="H20" s="28"/>
    </row>
    <row r="21" spans="1:8" ht="18.75" customHeight="1" x14ac:dyDescent="0.35">
      <c r="A21" s="28"/>
      <c r="B21" s="92">
        <v>169</v>
      </c>
      <c r="C21" s="64" t="str">
        <f t="shared" ca="1" si="0"/>
        <v>Investasi Saham / Obligasi</v>
      </c>
      <c r="D21" s="64">
        <f ca="1">IF(TODAY()&gt;EXP,"0",IF(B21="","",SUMIF('Neraca Lajur'!B:B,B21,'Neraca Lajur'!N:N)+SUMIF('Neraca Lajur'!B:B,B21,'Neraca Lajur'!O:O)))</f>
        <v>50000000</v>
      </c>
      <c r="E21" s="64"/>
      <c r="F21" s="67"/>
      <c r="G21" s="28"/>
      <c r="H21" s="28"/>
    </row>
    <row r="22" spans="1:8" ht="18.75" customHeight="1" x14ac:dyDescent="0.35">
      <c r="A22" s="28"/>
      <c r="B22" s="92"/>
      <c r="C22" s="64" t="str">
        <f t="shared" ca="1" si="0"/>
        <v/>
      </c>
      <c r="D22" s="64" t="str">
        <f ca="1">IF(TODAY()&gt;EXP,"0",IF(B22="","",SUMIF('Neraca Lajur'!B:B,B22,'Neraca Lajur'!N:N)+SUMIF('Neraca Lajur'!B:B,B22,'Neraca Lajur'!O:O)))</f>
        <v/>
      </c>
      <c r="E22" s="64"/>
      <c r="F22" s="67"/>
      <c r="G22" s="28"/>
      <c r="H22" s="28"/>
    </row>
    <row r="23" spans="1:8" ht="18.75" customHeight="1" x14ac:dyDescent="0.35">
      <c r="A23" s="28"/>
      <c r="B23" s="92"/>
      <c r="C23" s="64" t="str">
        <f t="shared" ca="1" si="0"/>
        <v/>
      </c>
      <c r="D23" s="64" t="str">
        <f ca="1">IF(TODAY()&gt;EXP,"0",IF(B23="","",SUMIF('Neraca Lajur'!B:B,B23,'Neraca Lajur'!N:N)+SUMIF('Neraca Lajur'!B:B,B23,'Neraca Lajur'!O:O)))</f>
        <v/>
      </c>
      <c r="E23" s="64"/>
      <c r="F23" s="67"/>
      <c r="G23" s="28"/>
      <c r="H23" s="28"/>
    </row>
    <row r="24" spans="1:8" ht="18.75" customHeight="1" x14ac:dyDescent="0.35">
      <c r="A24" s="28"/>
      <c r="B24" s="92"/>
      <c r="C24" s="64" t="str">
        <f t="shared" ca="1" si="0"/>
        <v/>
      </c>
      <c r="D24" s="64" t="str">
        <f ca="1">IF(TODAY()&gt;EXP,"0",IF(B24="","",SUMIF('Neraca Lajur'!B:B,B24,'Neraca Lajur'!N:N)+SUMIF('Neraca Lajur'!B:B,B24,'Neraca Lajur'!O:O)))</f>
        <v/>
      </c>
      <c r="E24" s="64"/>
      <c r="F24" s="67"/>
      <c r="G24" s="28"/>
      <c r="H24" s="28"/>
    </row>
    <row r="25" spans="1:8" ht="18.75" customHeight="1" x14ac:dyDescent="0.35">
      <c r="A25" s="28"/>
      <c r="B25" s="92"/>
      <c r="C25" s="64" t="str">
        <f t="shared" ca="1" si="0"/>
        <v/>
      </c>
      <c r="D25" s="64" t="str">
        <f ca="1">IF(TODAY()&gt;EXP,"0",IF(B25="","",SUMIF('Neraca Lajur'!B:B,B25,'Neraca Lajur'!N:N)+SUMIF('Neraca Lajur'!B:B,B25,'Neraca Lajur'!O:O)))</f>
        <v/>
      </c>
      <c r="E25" s="64"/>
      <c r="F25" s="67"/>
      <c r="G25" s="28"/>
      <c r="H25" s="28"/>
    </row>
    <row r="26" spans="1:8" ht="18.75" customHeight="1" x14ac:dyDescent="0.35">
      <c r="A26" s="28"/>
      <c r="B26" s="92"/>
      <c r="C26" s="64" t="str">
        <f t="shared" ca="1" si="0"/>
        <v/>
      </c>
      <c r="D26" s="64" t="str">
        <f ca="1">IF(TODAY()&gt;EXP,"0",IF(B26="","",SUMIF('Neraca Lajur'!B:B,B26,'Neraca Lajur'!N:N)+SUMIF('Neraca Lajur'!B:B,B26,'Neraca Lajur'!O:O)))</f>
        <v/>
      </c>
      <c r="E26" s="64"/>
      <c r="F26" s="67"/>
      <c r="G26" s="28"/>
      <c r="H26" s="28"/>
    </row>
    <row r="27" spans="1:8" ht="18.75" customHeight="1" x14ac:dyDescent="0.35">
      <c r="A27" s="28"/>
      <c r="B27" s="92"/>
      <c r="C27" s="64" t="str">
        <f t="shared" ca="1" si="0"/>
        <v/>
      </c>
      <c r="D27" s="64" t="str">
        <f ca="1">IF(TODAY()&gt;EXP,"0",IF(B27="","",SUMIF('Neraca Lajur'!B:B,B27,'Neraca Lajur'!N:N)+SUMIF('Neraca Lajur'!B:B,B27,'Neraca Lajur'!O:O)))</f>
        <v/>
      </c>
      <c r="E27" s="64"/>
      <c r="F27" s="67"/>
      <c r="G27" s="28"/>
      <c r="H27" s="28"/>
    </row>
    <row r="28" spans="1:8" ht="18.75" customHeight="1" x14ac:dyDescent="0.35">
      <c r="A28" s="28"/>
      <c r="B28" s="92"/>
      <c r="C28" s="64" t="str">
        <f t="shared" ca="1" si="0"/>
        <v/>
      </c>
      <c r="D28" s="64" t="str">
        <f ca="1">IF(TODAY()&gt;EXP,"0",IF(B28="","",SUMIF('Neraca Lajur'!B:B,B28,'Neraca Lajur'!N:N)+SUMIF('Neraca Lajur'!B:B,B28,'Neraca Lajur'!O:O)))</f>
        <v/>
      </c>
      <c r="E28" s="64"/>
      <c r="F28" s="67"/>
      <c r="G28" s="28"/>
      <c r="H28" s="28"/>
    </row>
    <row r="29" spans="1:8" ht="18.75" customHeight="1" x14ac:dyDescent="0.35">
      <c r="A29" s="28"/>
      <c r="B29" s="92"/>
      <c r="C29" s="64" t="str">
        <f t="shared" ca="1" si="0"/>
        <v/>
      </c>
      <c r="D29" s="64" t="str">
        <f ca="1">IF(TODAY()&gt;EXP,"0",IF(B29="","",SUMIF('Neraca Lajur'!B:B,B29,'Neraca Lajur'!N:N)+SUMIF('Neraca Lajur'!B:B,B29,'Neraca Lajur'!O:O)))</f>
        <v/>
      </c>
      <c r="E29" s="64"/>
      <c r="F29" s="67"/>
      <c r="G29" s="28"/>
      <c r="H29" s="28"/>
    </row>
    <row r="30" spans="1:8" ht="18.75" customHeight="1" x14ac:dyDescent="0.35">
      <c r="A30" s="28"/>
      <c r="B30" s="92"/>
      <c r="C30" s="64" t="str">
        <f t="shared" ca="1" si="0"/>
        <v/>
      </c>
      <c r="D30" s="64" t="str">
        <f ca="1">IF(TODAY()&gt;EXP,"0",IF(B30="","",SUMIF('Neraca Lajur'!B:B,B30,'Neraca Lajur'!N:N)+SUMIF('Neraca Lajur'!B:B,B30,'Neraca Lajur'!O:O)))</f>
        <v/>
      </c>
      <c r="E30" s="64"/>
      <c r="F30" s="67"/>
      <c r="G30" s="28"/>
      <c r="H30" s="28"/>
    </row>
    <row r="31" spans="1:8" ht="18.75" customHeight="1" x14ac:dyDescent="0.35">
      <c r="A31" s="28"/>
      <c r="B31" s="92"/>
      <c r="C31" s="64" t="str">
        <f t="shared" ca="1" si="0"/>
        <v/>
      </c>
      <c r="D31" s="64" t="str">
        <f ca="1">IF(TODAY()&gt;EXP,"0",IF(B31="","",SUMIF('Neraca Lajur'!B:B,B31,'Neraca Lajur'!N:N)+SUMIF('Neraca Lajur'!B:B,B31,'Neraca Lajur'!O:O)))</f>
        <v/>
      </c>
      <c r="E31" s="64"/>
      <c r="F31" s="67"/>
      <c r="G31" s="28"/>
      <c r="H31" s="28"/>
    </row>
    <row r="32" spans="1:8" ht="18.75" customHeight="1" x14ac:dyDescent="0.35">
      <c r="A32" s="28"/>
      <c r="B32" s="92"/>
      <c r="C32" s="64" t="str">
        <f t="shared" ca="1" si="0"/>
        <v/>
      </c>
      <c r="D32" s="64" t="str">
        <f ca="1">IF(TODAY()&gt;EXP,"0",IF(B32="","",SUMIF('Neraca Lajur'!B:B,B32,'Neraca Lajur'!N:N)+SUMIF('Neraca Lajur'!B:B,B32,'Neraca Lajur'!O:O)))</f>
        <v/>
      </c>
      <c r="E32" s="64"/>
      <c r="F32" s="67"/>
      <c r="G32" s="28"/>
      <c r="H32" s="28"/>
    </row>
    <row r="33" spans="1:8" ht="18.75" customHeight="1" x14ac:dyDescent="0.35">
      <c r="A33" s="28"/>
      <c r="B33" s="92"/>
      <c r="C33" s="64" t="str">
        <f t="shared" ca="1" si="0"/>
        <v/>
      </c>
      <c r="D33" s="64" t="str">
        <f ca="1">IF(TODAY()&gt;EXP,"0",IF(B33="","",SUMIF('Neraca Lajur'!B:B,B33,'Neraca Lajur'!N:N)+SUMIF('Neraca Lajur'!B:B,B33,'Neraca Lajur'!O:O)))</f>
        <v/>
      </c>
      <c r="E33" s="64"/>
      <c r="F33" s="67"/>
      <c r="G33" s="28"/>
      <c r="H33" s="28"/>
    </row>
    <row r="34" spans="1:8" ht="18.75" customHeight="1" x14ac:dyDescent="0.35">
      <c r="A34" s="28"/>
      <c r="B34" s="92"/>
      <c r="C34" s="64" t="str">
        <f t="shared" ca="1" si="0"/>
        <v/>
      </c>
      <c r="D34" s="64" t="str">
        <f ca="1">IF(TODAY()&gt;EXP,"0",IF(B34="","",SUMIF('Neraca Lajur'!B:B,B34,'Neraca Lajur'!N:N)+SUMIF('Neraca Lajur'!B:B,B34,'Neraca Lajur'!O:O)))</f>
        <v/>
      </c>
      <c r="E34" s="64"/>
      <c r="F34" s="67"/>
      <c r="G34" s="28"/>
      <c r="H34" s="28"/>
    </row>
    <row r="35" spans="1:8" ht="18.75" customHeight="1" x14ac:dyDescent="0.35">
      <c r="A35" s="28"/>
      <c r="B35" s="92"/>
      <c r="C35" s="64" t="str">
        <f t="shared" ca="1" si="0"/>
        <v/>
      </c>
      <c r="D35" s="64" t="str">
        <f ca="1">IF(TODAY()&gt;EXP,"0",IF(B35="","",SUMIF('Neraca Lajur'!B:B,B35,'Neraca Lajur'!N:N)+SUMIF('Neraca Lajur'!B:B,B35,'Neraca Lajur'!O:O)))</f>
        <v/>
      </c>
      <c r="E35" s="64"/>
      <c r="F35" s="67"/>
      <c r="G35" s="28"/>
      <c r="H35" s="28"/>
    </row>
    <row r="36" spans="1:8" ht="18.75" customHeight="1" x14ac:dyDescent="0.35">
      <c r="A36" s="28"/>
      <c r="B36" s="92"/>
      <c r="C36" s="64" t="str">
        <f t="shared" ca="1" si="0"/>
        <v/>
      </c>
      <c r="D36" s="64" t="str">
        <f ca="1">IF(TODAY()&gt;EXP,"0",IF(B36="","",SUMIF('Neraca Lajur'!B:B,B36,'Neraca Lajur'!N:N)+SUMIF('Neraca Lajur'!B:B,B36,'Neraca Lajur'!O:O)))</f>
        <v/>
      </c>
      <c r="E36" s="64"/>
      <c r="F36" s="67"/>
      <c r="G36" s="28"/>
      <c r="H36" s="28"/>
    </row>
    <row r="37" spans="1:8" ht="18.75" customHeight="1" x14ac:dyDescent="0.35">
      <c r="A37" s="28"/>
      <c r="B37" s="92"/>
      <c r="C37" s="64" t="str">
        <f t="shared" ca="1" si="0"/>
        <v/>
      </c>
      <c r="D37" s="64" t="str">
        <f ca="1">IF(TODAY()&gt;EXP,"0",IF(B37="","",SUMIF('Neraca Lajur'!B:B,B37,'Neraca Lajur'!N:N)+SUMIF('Neraca Lajur'!B:B,B37,'Neraca Lajur'!O:O)))</f>
        <v/>
      </c>
      <c r="E37" s="64"/>
      <c r="F37" s="67"/>
      <c r="G37" s="28"/>
      <c r="H37" s="28"/>
    </row>
    <row r="38" spans="1:8" ht="18.75" customHeight="1" x14ac:dyDescent="0.35">
      <c r="A38" s="28"/>
      <c r="B38" s="92"/>
      <c r="C38" s="64" t="str">
        <f t="shared" ref="C38:C69" ca="1" si="1">IF(TODAY()&gt;EXP,"0",IF(B38="","",VLOOKUP(B38,DA,2,FALSE)))</f>
        <v/>
      </c>
      <c r="D38" s="64" t="str">
        <f ca="1">IF(TODAY()&gt;EXP,"0",IF(B38="","",SUMIF('Neraca Lajur'!B:B,B38,'Neraca Lajur'!N:N)+SUMIF('Neraca Lajur'!B:B,B38,'Neraca Lajur'!O:O)))</f>
        <v/>
      </c>
      <c r="E38" s="64"/>
      <c r="F38" s="67"/>
      <c r="G38" s="28"/>
      <c r="H38" s="28"/>
    </row>
    <row r="39" spans="1:8" ht="18.75" customHeight="1" x14ac:dyDescent="0.35">
      <c r="A39" s="28"/>
      <c r="B39" s="92"/>
      <c r="C39" s="64" t="str">
        <f t="shared" ca="1" si="1"/>
        <v/>
      </c>
      <c r="D39" s="64" t="str">
        <f ca="1">IF(TODAY()&gt;EXP,"0",IF(B39="","",SUMIF('Neraca Lajur'!B:B,B39,'Neraca Lajur'!N:N)+SUMIF('Neraca Lajur'!B:B,B39,'Neraca Lajur'!O:O)))</f>
        <v/>
      </c>
      <c r="E39" s="64"/>
      <c r="F39" s="67"/>
      <c r="G39" s="28"/>
      <c r="H39" s="28"/>
    </row>
    <row r="40" spans="1:8" ht="18.75" customHeight="1" x14ac:dyDescent="0.35">
      <c r="A40" s="28"/>
      <c r="B40" s="92"/>
      <c r="C40" s="64" t="str">
        <f t="shared" ca="1" si="1"/>
        <v/>
      </c>
      <c r="D40" s="64" t="str">
        <f ca="1">IF(TODAY()&gt;EXP,"0",IF(B40="","",SUMIF('Neraca Lajur'!B:B,B40,'Neraca Lajur'!N:N)+SUMIF('Neraca Lajur'!B:B,B40,'Neraca Lajur'!O:O)))</f>
        <v/>
      </c>
      <c r="E40" s="64"/>
      <c r="F40" s="67"/>
      <c r="G40" s="28"/>
      <c r="H40" s="28"/>
    </row>
    <row r="41" spans="1:8" ht="18.75" customHeight="1" x14ac:dyDescent="0.35">
      <c r="A41" s="28"/>
      <c r="B41" s="92"/>
      <c r="C41" s="64" t="str">
        <f t="shared" ca="1" si="1"/>
        <v/>
      </c>
      <c r="D41" s="64" t="str">
        <f ca="1">IF(TODAY()&gt;EXP,"0",IF(B41="","",SUMIF('Neraca Lajur'!B:B,B41,'Neraca Lajur'!N:N)+SUMIF('Neraca Lajur'!B:B,B41,'Neraca Lajur'!O:O)))</f>
        <v/>
      </c>
      <c r="E41" s="64"/>
      <c r="F41" s="67"/>
      <c r="G41" s="28"/>
      <c r="H41" s="28"/>
    </row>
    <row r="42" spans="1:8" ht="18.75" customHeight="1" x14ac:dyDescent="0.35">
      <c r="A42" s="28"/>
      <c r="B42" s="92"/>
      <c r="C42" s="64" t="str">
        <f t="shared" ca="1" si="1"/>
        <v/>
      </c>
      <c r="D42" s="64" t="str">
        <f ca="1">IF(TODAY()&gt;EXP,"0",IF(B42="","",SUMIF('Neraca Lajur'!B:B,B42,'Neraca Lajur'!N:N)+SUMIF('Neraca Lajur'!B:B,B42,'Neraca Lajur'!O:O)))</f>
        <v/>
      </c>
      <c r="E42" s="64"/>
      <c r="F42" s="67"/>
      <c r="G42" s="28"/>
      <c r="H42" s="28"/>
    </row>
    <row r="43" spans="1:8" ht="18.75" customHeight="1" x14ac:dyDescent="0.35">
      <c r="A43" s="28"/>
      <c r="B43" s="92"/>
      <c r="C43" s="64" t="str">
        <f t="shared" ca="1" si="1"/>
        <v/>
      </c>
      <c r="D43" s="64" t="str">
        <f ca="1">IF(TODAY()&gt;EXP,"0",IF(B43="","",SUMIF('Neraca Lajur'!B:B,B43,'Neraca Lajur'!N:N)+SUMIF('Neraca Lajur'!B:B,B43,'Neraca Lajur'!O:O)))</f>
        <v/>
      </c>
      <c r="E43" s="64"/>
      <c r="F43" s="67"/>
      <c r="G43" s="28"/>
      <c r="H43" s="28"/>
    </row>
    <row r="44" spans="1:8" ht="18.75" customHeight="1" x14ac:dyDescent="0.35">
      <c r="A44" s="28"/>
      <c r="B44" s="92"/>
      <c r="C44" s="64" t="str">
        <f t="shared" ca="1" si="1"/>
        <v/>
      </c>
      <c r="D44" s="64" t="str">
        <f ca="1">IF(TODAY()&gt;EXP,"0",IF(B44="","",SUMIF('Neraca Lajur'!B:B,B44,'Neraca Lajur'!N:N)+SUMIF('Neraca Lajur'!B:B,B44,'Neraca Lajur'!O:O)))</f>
        <v/>
      </c>
      <c r="E44" s="64"/>
      <c r="F44" s="67"/>
      <c r="G44" s="28"/>
      <c r="H44" s="28"/>
    </row>
    <row r="45" spans="1:8" ht="18.75" customHeight="1" x14ac:dyDescent="0.35">
      <c r="A45" s="28"/>
      <c r="B45" s="92"/>
      <c r="C45" s="64" t="str">
        <f t="shared" ca="1" si="1"/>
        <v/>
      </c>
      <c r="D45" s="64" t="str">
        <f ca="1">IF(TODAY()&gt;EXP,"0",IF(B45="","",SUMIF('Neraca Lajur'!B:B,B45,'Neraca Lajur'!N:N)+SUMIF('Neraca Lajur'!B:B,B45,'Neraca Lajur'!O:O)))</f>
        <v/>
      </c>
      <c r="E45" s="64"/>
      <c r="F45" s="67"/>
      <c r="G45" s="28"/>
      <c r="H45" s="28"/>
    </row>
    <row r="46" spans="1:8" ht="18.75" customHeight="1" x14ac:dyDescent="0.35">
      <c r="A46" s="28"/>
      <c r="B46" s="92"/>
      <c r="C46" s="64" t="str">
        <f t="shared" ca="1" si="1"/>
        <v/>
      </c>
      <c r="D46" s="64" t="str">
        <f ca="1">IF(TODAY()&gt;EXP,"0",IF(B46="","",SUMIF('Neraca Lajur'!B:B,B46,'Neraca Lajur'!N:N)+SUMIF('Neraca Lajur'!B:B,B46,'Neraca Lajur'!O:O)))</f>
        <v/>
      </c>
      <c r="E46" s="64"/>
      <c r="F46" s="67"/>
      <c r="G46" s="28"/>
      <c r="H46" s="28"/>
    </row>
    <row r="47" spans="1:8" ht="18.75" customHeight="1" x14ac:dyDescent="0.35">
      <c r="A47" s="28"/>
      <c r="B47" s="92"/>
      <c r="C47" s="64" t="str">
        <f t="shared" ca="1" si="1"/>
        <v/>
      </c>
      <c r="D47" s="64" t="str">
        <f ca="1">IF(TODAY()&gt;EXP,"0",IF(B47="","",SUMIF('Neraca Lajur'!B:B,B47,'Neraca Lajur'!N:N)+SUMIF('Neraca Lajur'!B:B,B47,'Neraca Lajur'!O:O)))</f>
        <v/>
      </c>
      <c r="E47" s="64"/>
      <c r="F47" s="67"/>
      <c r="G47" s="28"/>
      <c r="H47" s="28"/>
    </row>
    <row r="48" spans="1:8" ht="18.75" customHeight="1" x14ac:dyDescent="0.35">
      <c r="A48" s="28"/>
      <c r="B48" s="92"/>
      <c r="C48" s="64" t="str">
        <f t="shared" ca="1" si="1"/>
        <v/>
      </c>
      <c r="D48" s="64" t="str">
        <f ca="1">IF(TODAY()&gt;EXP,"0",IF(B48="","",SUMIF('Neraca Lajur'!B:B,B48,'Neraca Lajur'!N:N)+SUMIF('Neraca Lajur'!B:B,B48,'Neraca Lajur'!O:O)))</f>
        <v/>
      </c>
      <c r="E48" s="64"/>
      <c r="F48" s="67"/>
      <c r="G48" s="28"/>
      <c r="H48" s="28"/>
    </row>
    <row r="49" spans="1:8" ht="18.75" customHeight="1" x14ac:dyDescent="0.35">
      <c r="A49" s="28"/>
      <c r="B49" s="92"/>
      <c r="C49" s="64" t="str">
        <f t="shared" ca="1" si="1"/>
        <v/>
      </c>
      <c r="D49" s="64" t="str">
        <f ca="1">IF(TODAY()&gt;EXP,"0",IF(B49="","",SUMIF('Neraca Lajur'!B:B,B49,'Neraca Lajur'!N:N)+SUMIF('Neraca Lajur'!B:B,B49,'Neraca Lajur'!O:O)))</f>
        <v/>
      </c>
      <c r="E49" s="64"/>
      <c r="F49" s="67"/>
      <c r="G49" s="28"/>
      <c r="H49" s="28"/>
    </row>
    <row r="50" spans="1:8" ht="18.75" customHeight="1" x14ac:dyDescent="0.35">
      <c r="A50" s="28"/>
      <c r="B50" s="92"/>
      <c r="C50" s="64" t="str">
        <f t="shared" ca="1" si="1"/>
        <v/>
      </c>
      <c r="D50" s="64" t="str">
        <f ca="1">IF(TODAY()&gt;EXP,"0",IF(B50="","",SUMIF('Neraca Lajur'!B:B,B50,'Neraca Lajur'!N:N)+SUMIF('Neraca Lajur'!B:B,B50,'Neraca Lajur'!O:O)))</f>
        <v/>
      </c>
      <c r="E50" s="64"/>
      <c r="F50" s="67"/>
      <c r="G50" s="28"/>
      <c r="H50" s="28"/>
    </row>
    <row r="51" spans="1:8" ht="18.75" customHeight="1" x14ac:dyDescent="0.35">
      <c r="A51" s="28"/>
      <c r="B51" s="92"/>
      <c r="C51" s="64" t="str">
        <f t="shared" ca="1" si="1"/>
        <v/>
      </c>
      <c r="D51" s="64" t="str">
        <f ca="1">IF(TODAY()&gt;EXP,"0",IF(B51="","",SUMIF('Neraca Lajur'!B:B,B51,'Neraca Lajur'!N:N)+SUMIF('Neraca Lajur'!B:B,B51,'Neraca Lajur'!O:O)))</f>
        <v/>
      </c>
      <c r="E51" s="64"/>
      <c r="F51" s="67"/>
      <c r="G51" s="28"/>
      <c r="H51" s="28"/>
    </row>
    <row r="52" spans="1:8" ht="18.75" customHeight="1" x14ac:dyDescent="0.35">
      <c r="A52" s="28"/>
      <c r="B52" s="92"/>
      <c r="C52" s="64" t="str">
        <f t="shared" ca="1" si="1"/>
        <v/>
      </c>
      <c r="D52" s="64" t="str">
        <f ca="1">IF(TODAY()&gt;EXP,"0",IF(B52="","",SUMIF('Neraca Lajur'!B:B,B52,'Neraca Lajur'!N:N)+SUMIF('Neraca Lajur'!B:B,B52,'Neraca Lajur'!O:O)))</f>
        <v/>
      </c>
      <c r="E52" s="64"/>
      <c r="F52" s="67"/>
      <c r="G52" s="28"/>
      <c r="H52" s="28"/>
    </row>
    <row r="53" spans="1:8" ht="18.75" customHeight="1" x14ac:dyDescent="0.35">
      <c r="A53" s="28"/>
      <c r="B53" s="92"/>
      <c r="C53" s="64" t="str">
        <f t="shared" ca="1" si="1"/>
        <v/>
      </c>
      <c r="D53" s="64" t="str">
        <f ca="1">IF(TODAY()&gt;EXP,"0",IF(B53="","",SUMIF('Neraca Lajur'!B:B,B53,'Neraca Lajur'!N:N)+SUMIF('Neraca Lajur'!B:B,B53,'Neraca Lajur'!O:O)))</f>
        <v/>
      </c>
      <c r="E53" s="64"/>
      <c r="F53" s="67"/>
      <c r="G53" s="28"/>
      <c r="H53" s="28"/>
    </row>
    <row r="54" spans="1:8" ht="18.75" customHeight="1" x14ac:dyDescent="0.35">
      <c r="A54" s="28"/>
      <c r="B54" s="92"/>
      <c r="C54" s="64" t="str">
        <f t="shared" ca="1" si="1"/>
        <v/>
      </c>
      <c r="D54" s="64" t="str">
        <f ca="1">IF(TODAY()&gt;EXP,"0",IF(B54="","",SUMIF('Neraca Lajur'!B:B,B54,'Neraca Lajur'!N:N)+SUMIF('Neraca Lajur'!B:B,B54,'Neraca Lajur'!O:O)))</f>
        <v/>
      </c>
      <c r="E54" s="64"/>
      <c r="F54" s="67"/>
      <c r="G54" s="28"/>
      <c r="H54" s="28"/>
    </row>
    <row r="55" spans="1:8" ht="18.75" customHeight="1" x14ac:dyDescent="0.35">
      <c r="A55" s="28"/>
      <c r="B55" s="92"/>
      <c r="C55" s="64" t="str">
        <f t="shared" ca="1" si="1"/>
        <v/>
      </c>
      <c r="D55" s="64" t="str">
        <f ca="1">IF(TODAY()&gt;EXP,"0",IF(B55="","",SUMIF('Neraca Lajur'!B:B,B55,'Neraca Lajur'!N:N)+SUMIF('Neraca Lajur'!B:B,B55,'Neraca Lajur'!O:O)))</f>
        <v/>
      </c>
      <c r="E55" s="64"/>
      <c r="F55" s="67"/>
      <c r="G55" s="28"/>
      <c r="H55" s="28"/>
    </row>
    <row r="56" spans="1:8" ht="18.75" customHeight="1" x14ac:dyDescent="0.35">
      <c r="A56" s="28"/>
      <c r="B56" s="92"/>
      <c r="C56" s="64" t="str">
        <f t="shared" ca="1" si="1"/>
        <v/>
      </c>
      <c r="D56" s="64" t="str">
        <f ca="1">IF(TODAY()&gt;EXP,"0",IF(B56="","",SUMIF('Neraca Lajur'!B:B,B56,'Neraca Lajur'!N:N)+SUMIF('Neraca Lajur'!B:B,B56,'Neraca Lajur'!O:O)))</f>
        <v/>
      </c>
      <c r="E56" s="64"/>
      <c r="F56" s="67"/>
      <c r="G56" s="28"/>
      <c r="H56" s="28"/>
    </row>
    <row r="57" spans="1:8" ht="18.75" customHeight="1" x14ac:dyDescent="0.35">
      <c r="A57" s="28"/>
      <c r="B57" s="92"/>
      <c r="C57" s="64" t="str">
        <f t="shared" ca="1" si="1"/>
        <v/>
      </c>
      <c r="D57" s="64" t="str">
        <f ca="1">IF(TODAY()&gt;EXP,"0",IF(B57="","",SUMIF('Neraca Lajur'!B:B,B57,'Neraca Lajur'!N:N)+SUMIF('Neraca Lajur'!B:B,B57,'Neraca Lajur'!O:O)))</f>
        <v/>
      </c>
      <c r="E57" s="64"/>
      <c r="F57" s="67"/>
      <c r="G57" s="28"/>
      <c r="H57" s="28"/>
    </row>
    <row r="58" spans="1:8" ht="18.75" customHeight="1" x14ac:dyDescent="0.35">
      <c r="A58" s="28"/>
      <c r="B58" s="92"/>
      <c r="C58" s="64" t="str">
        <f t="shared" ca="1" si="1"/>
        <v/>
      </c>
      <c r="D58" s="64" t="str">
        <f ca="1">IF(TODAY()&gt;EXP,"0",IF(B58="","",SUMIF('Neraca Lajur'!B:B,B58,'Neraca Lajur'!N:N)+SUMIF('Neraca Lajur'!B:B,B58,'Neraca Lajur'!O:O)))</f>
        <v/>
      </c>
      <c r="E58" s="64"/>
      <c r="F58" s="67"/>
      <c r="G58" s="28"/>
      <c r="H58" s="28"/>
    </row>
    <row r="59" spans="1:8" ht="18.75" customHeight="1" x14ac:dyDescent="0.35">
      <c r="A59" s="28"/>
      <c r="B59" s="92"/>
      <c r="C59" s="64" t="str">
        <f t="shared" ca="1" si="1"/>
        <v/>
      </c>
      <c r="D59" s="64" t="str">
        <f ca="1">IF(TODAY()&gt;EXP,"0",IF(B59="","",SUMIF('Neraca Lajur'!B:B,B59,'Neraca Lajur'!N:N)+SUMIF('Neraca Lajur'!B:B,B59,'Neraca Lajur'!O:O)))</f>
        <v/>
      </c>
      <c r="E59" s="64"/>
      <c r="F59" s="67"/>
      <c r="G59" s="28"/>
      <c r="H59" s="28"/>
    </row>
    <row r="60" spans="1:8" ht="18.75" customHeight="1" x14ac:dyDescent="0.35">
      <c r="A60" s="28"/>
      <c r="B60" s="92"/>
      <c r="C60" s="64" t="str">
        <f t="shared" ca="1" si="1"/>
        <v/>
      </c>
      <c r="D60" s="64" t="str">
        <f ca="1">IF(TODAY()&gt;EXP,"0",IF(B60="","",SUMIF('Neraca Lajur'!B:B,B60,'Neraca Lajur'!N:N)+SUMIF('Neraca Lajur'!B:B,B60,'Neraca Lajur'!O:O)))</f>
        <v/>
      </c>
      <c r="E60" s="64"/>
      <c r="F60" s="67"/>
      <c r="G60" s="28"/>
      <c r="H60" s="28"/>
    </row>
    <row r="61" spans="1:8" ht="18.75" customHeight="1" x14ac:dyDescent="0.35">
      <c r="A61" s="28"/>
      <c r="B61" s="92"/>
      <c r="C61" s="64" t="str">
        <f t="shared" ca="1" si="1"/>
        <v/>
      </c>
      <c r="D61" s="64" t="str">
        <f ca="1">IF(TODAY()&gt;EXP,"0",IF(B61="","",SUMIF('Neraca Lajur'!B:B,B61,'Neraca Lajur'!N:N)+SUMIF('Neraca Lajur'!B:B,B61,'Neraca Lajur'!O:O)))</f>
        <v/>
      </c>
      <c r="E61" s="64"/>
      <c r="F61" s="67"/>
      <c r="G61" s="28"/>
      <c r="H61" s="28"/>
    </row>
    <row r="62" spans="1:8" ht="18.75" customHeight="1" x14ac:dyDescent="0.35">
      <c r="A62" s="28"/>
      <c r="B62" s="92"/>
      <c r="C62" s="64" t="str">
        <f t="shared" ca="1" si="1"/>
        <v/>
      </c>
      <c r="D62" s="64" t="str">
        <f ca="1">IF(TODAY()&gt;EXP,"0",IF(B62="","",SUMIF('Neraca Lajur'!B:B,B62,'Neraca Lajur'!N:N)+SUMIF('Neraca Lajur'!B:B,B62,'Neraca Lajur'!O:O)))</f>
        <v/>
      </c>
      <c r="E62" s="64"/>
      <c r="F62" s="67"/>
      <c r="G62" s="28"/>
      <c r="H62" s="28"/>
    </row>
    <row r="63" spans="1:8" ht="18.75" customHeight="1" x14ac:dyDescent="0.35">
      <c r="A63" s="28"/>
      <c r="B63" s="92"/>
      <c r="C63" s="64" t="str">
        <f t="shared" ca="1" si="1"/>
        <v/>
      </c>
      <c r="D63" s="64" t="str">
        <f ca="1">IF(TODAY()&gt;EXP,"0",IF(B63="","",SUMIF('Neraca Lajur'!B:B,B63,'Neraca Lajur'!N:N)+SUMIF('Neraca Lajur'!B:B,B63,'Neraca Lajur'!O:O)))</f>
        <v/>
      </c>
      <c r="E63" s="64"/>
      <c r="F63" s="67"/>
      <c r="G63" s="28"/>
      <c r="H63" s="28"/>
    </row>
    <row r="64" spans="1:8" ht="18.75" customHeight="1" x14ac:dyDescent="0.35">
      <c r="A64" s="28"/>
      <c r="B64" s="92"/>
      <c r="C64" s="64" t="str">
        <f t="shared" ca="1" si="1"/>
        <v/>
      </c>
      <c r="D64" s="64" t="str">
        <f ca="1">IF(TODAY()&gt;EXP,"0",IF(B64="","",SUMIF('Neraca Lajur'!B:B,B64,'Neraca Lajur'!N:N)+SUMIF('Neraca Lajur'!B:B,B64,'Neraca Lajur'!O:O)))</f>
        <v/>
      </c>
      <c r="E64" s="64"/>
      <c r="F64" s="67"/>
      <c r="G64" s="28"/>
      <c r="H64" s="28"/>
    </row>
    <row r="65" spans="1:8" ht="18.75" customHeight="1" x14ac:dyDescent="0.35">
      <c r="A65" s="28"/>
      <c r="B65" s="92"/>
      <c r="C65" s="64" t="str">
        <f t="shared" ca="1" si="1"/>
        <v/>
      </c>
      <c r="D65" s="64" t="str">
        <f ca="1">IF(TODAY()&gt;EXP,"0",IF(B65="","",SUMIF('Neraca Lajur'!B:B,B65,'Neraca Lajur'!N:N)+SUMIF('Neraca Lajur'!B:B,B65,'Neraca Lajur'!O:O)))</f>
        <v/>
      </c>
      <c r="E65" s="64"/>
      <c r="F65" s="67"/>
      <c r="G65" s="28"/>
      <c r="H65" s="28"/>
    </row>
    <row r="66" spans="1:8" ht="18.75" customHeight="1" x14ac:dyDescent="0.35">
      <c r="A66" s="28"/>
      <c r="B66" s="92"/>
      <c r="C66" s="64" t="str">
        <f t="shared" ca="1" si="1"/>
        <v/>
      </c>
      <c r="D66" s="64" t="str">
        <f ca="1">IF(TODAY()&gt;EXP,"0",IF(B66="","",SUMIF('Neraca Lajur'!B:B,B66,'Neraca Lajur'!N:N)+SUMIF('Neraca Lajur'!B:B,B66,'Neraca Lajur'!O:O)))</f>
        <v/>
      </c>
      <c r="E66" s="64"/>
      <c r="F66" s="67"/>
      <c r="G66" s="28"/>
      <c r="H66" s="28"/>
    </row>
    <row r="67" spans="1:8" ht="18.75" customHeight="1" x14ac:dyDescent="0.35">
      <c r="A67" s="28"/>
      <c r="B67" s="92"/>
      <c r="C67" s="64" t="str">
        <f t="shared" ca="1" si="1"/>
        <v/>
      </c>
      <c r="D67" s="64" t="str">
        <f ca="1">IF(TODAY()&gt;EXP,"0",IF(B67="","",SUMIF('Neraca Lajur'!B:B,B67,'Neraca Lajur'!N:N)+SUMIF('Neraca Lajur'!B:B,B67,'Neraca Lajur'!O:O)))</f>
        <v/>
      </c>
      <c r="E67" s="64"/>
      <c r="F67" s="67"/>
      <c r="G67" s="28"/>
      <c r="H67" s="28"/>
    </row>
    <row r="68" spans="1:8" ht="18.75" customHeight="1" x14ac:dyDescent="0.35">
      <c r="A68" s="28"/>
      <c r="B68" s="92"/>
      <c r="C68" s="64" t="str">
        <f t="shared" ca="1" si="1"/>
        <v/>
      </c>
      <c r="D68" s="64" t="str">
        <f ca="1">IF(TODAY()&gt;EXP,"0",IF(B68="","",SUMIF('Neraca Lajur'!B:B,B68,'Neraca Lajur'!N:N)+SUMIF('Neraca Lajur'!B:B,B68,'Neraca Lajur'!O:O)))</f>
        <v/>
      </c>
      <c r="E68" s="64"/>
      <c r="F68" s="67"/>
      <c r="G68" s="28"/>
      <c r="H68" s="28"/>
    </row>
    <row r="69" spans="1:8" ht="18.75" customHeight="1" x14ac:dyDescent="0.35">
      <c r="A69" s="28"/>
      <c r="B69" s="92"/>
      <c r="C69" s="64" t="str">
        <f t="shared" ca="1" si="1"/>
        <v/>
      </c>
      <c r="D69" s="64" t="str">
        <f ca="1">IF(TODAY()&gt;EXP,"0",IF(B69="","",SUMIF('Neraca Lajur'!B:B,B69,'Neraca Lajur'!N:N)+SUMIF('Neraca Lajur'!B:B,B69,'Neraca Lajur'!O:O)))</f>
        <v/>
      </c>
      <c r="E69" s="64"/>
      <c r="F69" s="67"/>
      <c r="G69" s="28"/>
      <c r="H69" s="28"/>
    </row>
    <row r="70" spans="1:8" ht="18.75" customHeight="1" x14ac:dyDescent="0.35">
      <c r="A70" s="28"/>
      <c r="B70" s="92"/>
      <c r="C70" s="64" t="str">
        <f t="shared" ref="C70:C75" ca="1" si="2">IF(TODAY()&gt;EXP,"0",IF(B70="","",VLOOKUP(B70,DA,2,FALSE)))</f>
        <v/>
      </c>
      <c r="D70" s="64" t="str">
        <f ca="1">IF(TODAY()&gt;EXP,"0",IF(B70="","",SUMIF('Neraca Lajur'!B:B,B70,'Neraca Lajur'!N:N)+SUMIF('Neraca Lajur'!B:B,B70,'Neraca Lajur'!O:O)))</f>
        <v/>
      </c>
      <c r="E70" s="64"/>
      <c r="F70" s="67"/>
      <c r="G70" s="28"/>
      <c r="H70" s="28"/>
    </row>
    <row r="71" spans="1:8" ht="18.75" customHeight="1" x14ac:dyDescent="0.35">
      <c r="A71" s="28"/>
      <c r="B71" s="92"/>
      <c r="C71" s="64" t="str">
        <f t="shared" ca="1" si="2"/>
        <v/>
      </c>
      <c r="D71" s="64" t="str">
        <f ca="1">IF(TODAY()&gt;EXP,"0",IF(B71="","",SUMIF('Neraca Lajur'!B:B,B71,'Neraca Lajur'!N:N)+SUMIF('Neraca Lajur'!B:B,B71,'Neraca Lajur'!O:O)))</f>
        <v/>
      </c>
      <c r="E71" s="64"/>
      <c r="F71" s="67"/>
      <c r="G71" s="28"/>
      <c r="H71" s="28"/>
    </row>
    <row r="72" spans="1:8" ht="18.75" customHeight="1" x14ac:dyDescent="0.35">
      <c r="A72" s="28"/>
      <c r="B72" s="92"/>
      <c r="C72" s="64" t="str">
        <f t="shared" ca="1" si="2"/>
        <v/>
      </c>
      <c r="D72" s="64" t="str">
        <f ca="1">IF(TODAY()&gt;EXP,"0",IF(B72="","",SUMIF('Neraca Lajur'!B:B,B72,'Neraca Lajur'!N:N)+SUMIF('Neraca Lajur'!B:B,B72,'Neraca Lajur'!O:O)))</f>
        <v/>
      </c>
      <c r="E72" s="64"/>
      <c r="F72" s="67"/>
      <c r="G72" s="28"/>
      <c r="H72" s="28"/>
    </row>
    <row r="73" spans="1:8" ht="18.75" customHeight="1" x14ac:dyDescent="0.35">
      <c r="A73" s="28"/>
      <c r="B73" s="92"/>
      <c r="C73" s="64" t="str">
        <f t="shared" ca="1" si="2"/>
        <v/>
      </c>
      <c r="D73" s="64" t="str">
        <f ca="1">IF(TODAY()&gt;EXP,"0",IF(B73="","",SUMIF('Neraca Lajur'!B:B,B73,'Neraca Lajur'!N:N)+SUMIF('Neraca Lajur'!B:B,B73,'Neraca Lajur'!O:O)))</f>
        <v/>
      </c>
      <c r="E73" s="64"/>
      <c r="F73" s="67"/>
      <c r="G73" s="28"/>
      <c r="H73" s="28"/>
    </row>
    <row r="74" spans="1:8" ht="18.75" customHeight="1" x14ac:dyDescent="0.35">
      <c r="A74" s="28"/>
      <c r="B74" s="92"/>
      <c r="C74" s="64" t="str">
        <f t="shared" ca="1" si="2"/>
        <v/>
      </c>
      <c r="D74" s="64" t="str">
        <f ca="1">IF(TODAY()&gt;EXP,"0",IF(B74="","",SUMIF('Neraca Lajur'!B:B,B74,'Neraca Lajur'!N:N)+SUMIF('Neraca Lajur'!B:B,B74,'Neraca Lajur'!O:O)))</f>
        <v/>
      </c>
      <c r="E74" s="64"/>
      <c r="F74" s="67"/>
      <c r="G74" s="28"/>
      <c r="H74" s="28"/>
    </row>
    <row r="75" spans="1:8" ht="18.75" customHeight="1" x14ac:dyDescent="0.35">
      <c r="A75" s="28"/>
      <c r="B75" s="92"/>
      <c r="C75" s="64" t="str">
        <f t="shared" ca="1" si="2"/>
        <v/>
      </c>
      <c r="D75" s="64" t="str">
        <f ca="1">IF(TODAY()&gt;EXP,"0",IF(B75="","",SUMIF('Neraca Lajur'!B:B,B75,'Neraca Lajur'!N:N)+SUMIF('Neraca Lajur'!B:B,B75,'Neraca Lajur'!O:O)))</f>
        <v/>
      </c>
      <c r="E75" s="64"/>
      <c r="F75" s="67"/>
      <c r="G75" s="28"/>
      <c r="H75" s="28"/>
    </row>
    <row r="76" spans="1:8" ht="26.25" customHeight="1" x14ac:dyDescent="0.35">
      <c r="A76" s="28"/>
      <c r="B76" s="146" t="s">
        <v>25</v>
      </c>
      <c r="C76" s="147"/>
      <c r="D76" s="104"/>
      <c r="E76" s="97"/>
      <c r="F76" s="98">
        <f ca="1">SUM(D6:D75)</f>
        <v>4498469273</v>
      </c>
      <c r="G76" s="28"/>
      <c r="H76" s="28"/>
    </row>
    <row r="77" spans="1:8" ht="18.75" customHeight="1" x14ac:dyDescent="0.35">
      <c r="A77" s="28"/>
      <c r="B77" s="26"/>
      <c r="C77" s="64" t="str">
        <f t="shared" ref="C77:C96" ca="1" si="3">IF(TODAY()&gt;EXP,"0",IF(B77="","",VLOOKUP(B77,DA,2,FALSE)))</f>
        <v/>
      </c>
      <c r="D77" s="64" t="str">
        <f ca="1">IF(TODAY()&gt;EXP,"0",IF(B77="","",SUMIF('Neraca Lajur'!B:B,B77,'Neraca Lajur'!N:N)+SUMIF('Neraca Lajur'!B:B,B77,'Neraca Lajur'!O:O)))</f>
        <v/>
      </c>
      <c r="E77" s="64"/>
      <c r="F77" s="67"/>
      <c r="G77" s="28"/>
      <c r="H77" s="28"/>
    </row>
    <row r="78" spans="1:8" ht="18.75" customHeight="1" x14ac:dyDescent="0.35">
      <c r="A78" s="28"/>
      <c r="B78" s="26">
        <v>170</v>
      </c>
      <c r="C78" s="64" t="str">
        <f t="shared" ca="1" si="3"/>
        <v>AKTIVA TETAP</v>
      </c>
      <c r="D78" s="64">
        <f ca="1">IF(TODAY()&gt;EXP,"0",IF(B78="","",SUMIF('Neraca Lajur'!B:B,B78,'Neraca Lajur'!N:N)+SUMIF('Neraca Lajur'!B:B,B78,'Neraca Lajur'!O:O)))</f>
        <v>0</v>
      </c>
      <c r="E78" s="64"/>
      <c r="F78" s="67"/>
      <c r="G78" s="28"/>
      <c r="H78" s="28"/>
    </row>
    <row r="79" spans="1:8" ht="18.75" customHeight="1" x14ac:dyDescent="0.35">
      <c r="A79" s="28"/>
      <c r="B79" s="26">
        <v>171</v>
      </c>
      <c r="C79" s="64" t="str">
        <f t="shared" ca="1" si="3"/>
        <v>Tanah</v>
      </c>
      <c r="D79" s="64">
        <f ca="1">IF(TODAY()&gt;EXP,"0",IF(B79="","",SUMIF('Neraca Lajur'!B:B,B79,'Neraca Lajur'!N:N)+SUMIF('Neraca Lajur'!B:B,B79,'Neraca Lajur'!O:O)))</f>
        <v>355000000</v>
      </c>
      <c r="E79" s="64"/>
      <c r="F79" s="67"/>
      <c r="G79" s="28"/>
      <c r="H79" s="28"/>
    </row>
    <row r="80" spans="1:8" ht="18.75" customHeight="1" x14ac:dyDescent="0.35">
      <c r="A80" s="28"/>
      <c r="B80" s="26">
        <v>172</v>
      </c>
      <c r="C80" s="64" t="str">
        <f t="shared" ca="1" si="3"/>
        <v>Bangunan Pabrik</v>
      </c>
      <c r="D80" s="64">
        <f ca="1">IF(TODAY()&gt;EXP,"0",IF(B80="","",SUMIF('Neraca Lajur'!B:B,B80,'Neraca Lajur'!N:N)+SUMIF('Neraca Lajur'!B:B,B80,'Neraca Lajur'!O:O)))</f>
        <v>100000000</v>
      </c>
      <c r="E80" s="64"/>
      <c r="F80" s="67"/>
      <c r="G80" s="28"/>
      <c r="H80" s="28"/>
    </row>
    <row r="81" spans="1:8" ht="18.75" customHeight="1" x14ac:dyDescent="0.35">
      <c r="A81" s="28"/>
      <c r="B81" s="26">
        <v>173</v>
      </c>
      <c r="C81" s="64" t="str">
        <f t="shared" ca="1" si="3"/>
        <v>Kendaraan Pabrik</v>
      </c>
      <c r="D81" s="64">
        <f ca="1">IF(TODAY()&gt;EXP,"0",IF(B81="","",SUMIF('Neraca Lajur'!B:B,B81,'Neraca Lajur'!N:N)+SUMIF('Neraca Lajur'!B:B,B81,'Neraca Lajur'!O:O)))</f>
        <v>212177000</v>
      </c>
      <c r="E81" s="64"/>
      <c r="F81" s="67"/>
      <c r="G81" s="28"/>
      <c r="H81" s="28"/>
    </row>
    <row r="82" spans="1:8" ht="18.75" customHeight="1" x14ac:dyDescent="0.35">
      <c r="A82" s="28"/>
      <c r="B82" s="26">
        <v>174</v>
      </c>
      <c r="C82" s="64" t="str">
        <f t="shared" ca="1" si="3"/>
        <v>Inventaris Pabrik</v>
      </c>
      <c r="D82" s="64">
        <f ca="1">IF(TODAY()&gt;EXP,"0",IF(B82="","",SUMIF('Neraca Lajur'!B:B,B82,'Neraca Lajur'!N:N)+SUMIF('Neraca Lajur'!B:B,B82,'Neraca Lajur'!O:O)))</f>
        <v>251895000</v>
      </c>
      <c r="E82" s="64"/>
      <c r="F82" s="67"/>
      <c r="G82" s="28"/>
      <c r="H82" s="28"/>
    </row>
    <row r="83" spans="1:8" ht="18.75" customHeight="1" x14ac:dyDescent="0.35">
      <c r="A83" s="28"/>
      <c r="B83" s="26">
        <v>176</v>
      </c>
      <c r="C83" s="64" t="str">
        <f t="shared" ca="1" si="3"/>
        <v>Bangunan Kantor</v>
      </c>
      <c r="D83" s="64">
        <f ca="1">IF(TODAY()&gt;EXP,"0",IF(B83="","",SUMIF('Neraca Lajur'!B:B,B83,'Neraca Lajur'!N:N)+SUMIF('Neraca Lajur'!B:B,B83,'Neraca Lajur'!O:O)))</f>
        <v>150000000</v>
      </c>
      <c r="E83" s="64"/>
      <c r="F83" s="67"/>
      <c r="G83" s="28"/>
      <c r="H83" s="28"/>
    </row>
    <row r="84" spans="1:8" ht="18.75" customHeight="1" x14ac:dyDescent="0.35">
      <c r="A84" s="28"/>
      <c r="B84" s="26">
        <v>177</v>
      </c>
      <c r="C84" s="64" t="str">
        <f t="shared" ca="1" si="3"/>
        <v>Kendaraan Kantor</v>
      </c>
      <c r="D84" s="64">
        <f ca="1">IF(TODAY()&gt;EXP,"0",IF(B84="","",SUMIF('Neraca Lajur'!B:B,B84,'Neraca Lajur'!N:N)+SUMIF('Neraca Lajur'!B:B,B84,'Neraca Lajur'!O:O)))</f>
        <v>238500000</v>
      </c>
      <c r="E84" s="64"/>
      <c r="F84" s="67"/>
      <c r="G84" s="28"/>
      <c r="H84" s="28"/>
    </row>
    <row r="85" spans="1:8" ht="18.75" customHeight="1" x14ac:dyDescent="0.35">
      <c r="A85" s="28"/>
      <c r="B85" s="26">
        <v>178</v>
      </c>
      <c r="C85" s="64" t="str">
        <f t="shared" ca="1" si="3"/>
        <v>Inventaris Kantor</v>
      </c>
      <c r="D85" s="64">
        <f ca="1">IF(TODAY()&gt;EXP,"0",IF(B85="","",SUMIF('Neraca Lajur'!B:B,B85,'Neraca Lajur'!N:N)+SUMIF('Neraca Lajur'!B:B,B85,'Neraca Lajur'!O:O)))</f>
        <v>83850000</v>
      </c>
      <c r="E85" s="64"/>
      <c r="F85" s="67"/>
      <c r="G85" s="28"/>
      <c r="H85" s="28"/>
    </row>
    <row r="86" spans="1:8" ht="18.75" customHeight="1" x14ac:dyDescent="0.35">
      <c r="A86" s="28"/>
      <c r="B86" s="26"/>
      <c r="C86" s="64" t="str">
        <f t="shared" ca="1" si="3"/>
        <v/>
      </c>
      <c r="D86" s="64" t="str">
        <f ca="1">IF(TODAY()&gt;EXP,"0",IF(B86="","",SUMIF('Neraca Lajur'!B:B,B86,'Neraca Lajur'!N:N)+SUMIF('Neraca Lajur'!B:B,B86,'Neraca Lajur'!O:O)))</f>
        <v/>
      </c>
      <c r="E86" s="64"/>
      <c r="F86" s="67"/>
      <c r="G86" s="28"/>
      <c r="H86" s="28"/>
    </row>
    <row r="87" spans="1:8" ht="18.75" customHeight="1" x14ac:dyDescent="0.35">
      <c r="A87" s="28"/>
      <c r="B87" s="26"/>
      <c r="C87" s="64" t="str">
        <f t="shared" ca="1" si="3"/>
        <v/>
      </c>
      <c r="D87" s="64" t="str">
        <f ca="1">IF(TODAY()&gt;EXP,"0",IF(B87="","",SUMIF('Neraca Lajur'!B:B,B87,'Neraca Lajur'!N:N)+SUMIF('Neraca Lajur'!B:B,B87,'Neraca Lajur'!O:O)))</f>
        <v/>
      </c>
      <c r="E87" s="64"/>
      <c r="F87" s="67"/>
      <c r="G87" s="28"/>
      <c r="H87" s="28"/>
    </row>
    <row r="88" spans="1:8" ht="18.75" customHeight="1" x14ac:dyDescent="0.35">
      <c r="A88" s="28"/>
      <c r="B88" s="26"/>
      <c r="C88" s="64" t="str">
        <f t="shared" ca="1" si="3"/>
        <v/>
      </c>
      <c r="D88" s="64" t="str">
        <f ca="1">IF(TODAY()&gt;EXP,"0",IF(B88="","",SUMIF('Neraca Lajur'!B:B,B88,'Neraca Lajur'!N:N)+SUMIF('Neraca Lajur'!B:B,B88,'Neraca Lajur'!O:O)))</f>
        <v/>
      </c>
      <c r="E88" s="64"/>
      <c r="F88" s="67"/>
      <c r="G88" s="28"/>
      <c r="H88" s="28"/>
    </row>
    <row r="89" spans="1:8" ht="18.75" customHeight="1" x14ac:dyDescent="0.35">
      <c r="A89" s="28"/>
      <c r="B89" s="26"/>
      <c r="C89" s="64" t="str">
        <f t="shared" ca="1" si="3"/>
        <v/>
      </c>
      <c r="D89" s="64" t="str">
        <f ca="1">IF(TODAY()&gt;EXP,"0",IF(B89="","",SUMIF('Neraca Lajur'!B:B,B89,'Neraca Lajur'!N:N)+SUMIF('Neraca Lajur'!B:B,B89,'Neraca Lajur'!O:O)))</f>
        <v/>
      </c>
      <c r="E89" s="64"/>
      <c r="F89" s="67"/>
      <c r="G89" s="28"/>
      <c r="H89" s="28"/>
    </row>
    <row r="90" spans="1:8" ht="18.75" customHeight="1" x14ac:dyDescent="0.35">
      <c r="A90" s="28"/>
      <c r="B90" s="26"/>
      <c r="C90" s="64" t="str">
        <f t="shared" ca="1" si="3"/>
        <v/>
      </c>
      <c r="D90" s="64" t="str">
        <f ca="1">IF(TODAY()&gt;EXP,"0",IF(B90="","",SUMIF('Neraca Lajur'!B:B,B90,'Neraca Lajur'!N:N)+SUMIF('Neraca Lajur'!B:B,B90,'Neraca Lajur'!O:O)))</f>
        <v/>
      </c>
      <c r="E90" s="64"/>
      <c r="F90" s="67"/>
      <c r="G90" s="28"/>
      <c r="H90" s="28"/>
    </row>
    <row r="91" spans="1:8" ht="18.75" customHeight="1" x14ac:dyDescent="0.35">
      <c r="A91" s="28"/>
      <c r="B91" s="26"/>
      <c r="C91" s="64" t="str">
        <f t="shared" ca="1" si="3"/>
        <v/>
      </c>
      <c r="D91" s="64" t="str">
        <f ca="1">IF(TODAY()&gt;EXP,"0",IF(B91="","",SUMIF('Neraca Lajur'!B:B,B91,'Neraca Lajur'!N:N)+SUMIF('Neraca Lajur'!B:B,B91,'Neraca Lajur'!O:O)))</f>
        <v/>
      </c>
      <c r="E91" s="64"/>
      <c r="F91" s="67"/>
      <c r="G91" s="28"/>
      <c r="H91" s="28"/>
    </row>
    <row r="92" spans="1:8" ht="18.75" customHeight="1" x14ac:dyDescent="0.35">
      <c r="A92" s="28"/>
      <c r="B92" s="26"/>
      <c r="C92" s="64" t="str">
        <f t="shared" ca="1" si="3"/>
        <v/>
      </c>
      <c r="D92" s="64" t="str">
        <f ca="1">IF(TODAY()&gt;EXP,"0",IF(B92="","",SUMIF('Neraca Lajur'!B:B,B92,'Neraca Lajur'!N:N)+SUMIF('Neraca Lajur'!B:B,B92,'Neraca Lajur'!O:O)))</f>
        <v/>
      </c>
      <c r="E92" s="64"/>
      <c r="F92" s="67"/>
      <c r="G92" s="28"/>
      <c r="H92" s="28"/>
    </row>
    <row r="93" spans="1:8" ht="18.75" customHeight="1" x14ac:dyDescent="0.35">
      <c r="A93" s="28"/>
      <c r="B93" s="26"/>
      <c r="C93" s="64" t="str">
        <f t="shared" ca="1" si="3"/>
        <v/>
      </c>
      <c r="D93" s="64" t="str">
        <f ca="1">IF(TODAY()&gt;EXP,"0",IF(B93="","",SUMIF('Neraca Lajur'!B:B,B93,'Neraca Lajur'!N:N)+SUMIF('Neraca Lajur'!B:B,B93,'Neraca Lajur'!O:O)))</f>
        <v/>
      </c>
      <c r="E93" s="64"/>
      <c r="F93" s="67"/>
      <c r="G93" s="28"/>
      <c r="H93" s="28"/>
    </row>
    <row r="94" spans="1:8" ht="18.75" customHeight="1" x14ac:dyDescent="0.35">
      <c r="A94" s="28"/>
      <c r="B94" s="26"/>
      <c r="C94" s="64" t="str">
        <f t="shared" ca="1" si="3"/>
        <v/>
      </c>
      <c r="D94" s="64" t="str">
        <f ca="1">IF(TODAY()&gt;EXP,"0",IF(B94="","",SUMIF('Neraca Lajur'!B:B,B94,'Neraca Lajur'!N:N)+SUMIF('Neraca Lajur'!B:B,B94,'Neraca Lajur'!O:O)))</f>
        <v/>
      </c>
      <c r="E94" s="64"/>
      <c r="F94" s="67"/>
      <c r="G94" s="28"/>
      <c r="H94" s="28"/>
    </row>
    <row r="95" spans="1:8" ht="18.75" customHeight="1" x14ac:dyDescent="0.35">
      <c r="A95" s="28"/>
      <c r="B95" s="26"/>
      <c r="C95" s="64" t="str">
        <f t="shared" ca="1" si="3"/>
        <v/>
      </c>
      <c r="D95" s="64" t="str">
        <f ca="1">IF(TODAY()&gt;EXP,"0",IF(B95="","",SUMIF('Neraca Lajur'!B:B,B95,'Neraca Lajur'!N:N)+SUMIF('Neraca Lajur'!B:B,B95,'Neraca Lajur'!O:O)))</f>
        <v/>
      </c>
      <c r="E95" s="64"/>
      <c r="F95" s="67"/>
      <c r="G95" s="28"/>
      <c r="H95" s="28"/>
    </row>
    <row r="96" spans="1:8" ht="18.75" customHeight="1" x14ac:dyDescent="0.35">
      <c r="A96" s="28"/>
      <c r="B96" s="26"/>
      <c r="C96" s="64" t="str">
        <f t="shared" ca="1" si="3"/>
        <v/>
      </c>
      <c r="D96" s="64" t="str">
        <f ca="1">IF(TODAY()&gt;EXP,"0",IF(B96="","",SUMIF('Neraca Lajur'!B:B,B96,'Neraca Lajur'!N:N)+SUMIF('Neraca Lajur'!B:B,B96,'Neraca Lajur'!O:O)))</f>
        <v/>
      </c>
      <c r="E96" s="64"/>
      <c r="F96" s="67"/>
      <c r="G96" s="28"/>
      <c r="H96" s="28"/>
    </row>
    <row r="97" spans="1:8" ht="26.25" customHeight="1" x14ac:dyDescent="0.35">
      <c r="A97" s="28"/>
      <c r="B97" s="146" t="s">
        <v>39</v>
      </c>
      <c r="C97" s="147"/>
      <c r="D97" s="104"/>
      <c r="E97" s="97">
        <f ca="1">SUM(D77:D96)</f>
        <v>1391422000</v>
      </c>
      <c r="F97" s="98"/>
      <c r="G97" s="28"/>
      <c r="H97" s="28"/>
    </row>
    <row r="98" spans="1:8" ht="18.75" customHeight="1" x14ac:dyDescent="0.35">
      <c r="A98" s="28"/>
      <c r="B98" s="26"/>
      <c r="C98" s="64" t="str">
        <f t="shared" ref="C98:C117" ca="1" si="4">IF(TODAY()&gt;EXP,"0",IF(B98="","",VLOOKUP(B98,DA,2,FALSE)))</f>
        <v/>
      </c>
      <c r="D98" s="64" t="str">
        <f ca="1">IF(TODAY()&gt;EXP,"0",IF(B98="","",SUMIF('Neraca Lajur'!B:B,B98,'Neraca Lajur'!N:N)+SUMIF('Neraca Lajur'!B:B,B98,'Neraca Lajur'!O:O)))</f>
        <v/>
      </c>
      <c r="E98" s="64"/>
      <c r="F98" s="67"/>
      <c r="G98" s="28"/>
      <c r="H98" s="28"/>
    </row>
    <row r="99" spans="1:8" ht="18.75" customHeight="1" x14ac:dyDescent="0.35">
      <c r="A99" s="28"/>
      <c r="B99" s="26">
        <v>182</v>
      </c>
      <c r="C99" s="64" t="str">
        <f t="shared" ca="1" si="4"/>
        <v>Akum. Penyusutan Bangunan Pabrik</v>
      </c>
      <c r="D99" s="64">
        <f ca="1">IF(TODAY()&gt;EXP,"0",IF(B99="","",SUMIF('Neraca Lajur'!B:B,B99,'Neraca Lajur'!N:N)+SUMIF('Neraca Lajur'!B:B,B99,'Neraca Lajur'!O:O)))</f>
        <v>31562500</v>
      </c>
      <c r="E99" s="64"/>
      <c r="F99" s="67"/>
      <c r="G99" s="28"/>
      <c r="H99" s="28"/>
    </row>
    <row r="100" spans="1:8" ht="18.75" customHeight="1" x14ac:dyDescent="0.35">
      <c r="A100" s="28"/>
      <c r="B100" s="26">
        <v>183</v>
      </c>
      <c r="C100" s="64" t="str">
        <f t="shared" ca="1" si="4"/>
        <v>Akum. Penyusutan Kendaraan Pabrik</v>
      </c>
      <c r="D100" s="64">
        <f ca="1">IF(TODAY()&gt;EXP,"0",IF(B100="","",SUMIF('Neraca Lajur'!B:B,B100,'Neraca Lajur'!N:N)+SUMIF('Neraca Lajur'!B:B,B100,'Neraca Lajur'!O:O)))</f>
        <v>20847777.333333336</v>
      </c>
      <c r="E100" s="64"/>
      <c r="F100" s="67"/>
      <c r="G100" s="28"/>
      <c r="H100" s="28"/>
    </row>
    <row r="101" spans="1:8" ht="18.75" customHeight="1" x14ac:dyDescent="0.35">
      <c r="A101" s="28"/>
      <c r="B101" s="26">
        <v>184</v>
      </c>
      <c r="C101" s="64" t="str">
        <f t="shared" ca="1" si="4"/>
        <v>Akum. Penyusutan Inventaris Pabrik</v>
      </c>
      <c r="D101" s="64">
        <f ca="1">IF(TODAY()&gt;EXP,"0",IF(B101="","",SUMIF('Neraca Lajur'!B:B,B101,'Neraca Lajur'!N:N)+SUMIF('Neraca Lajur'!B:B,B101,'Neraca Lajur'!O:O)))</f>
        <v>33539722.333333336</v>
      </c>
      <c r="E101" s="64"/>
      <c r="F101" s="67"/>
      <c r="G101" s="28"/>
      <c r="H101" s="28"/>
    </row>
    <row r="102" spans="1:8" ht="18.75" customHeight="1" x14ac:dyDescent="0.35">
      <c r="A102" s="28"/>
      <c r="B102" s="26">
        <v>186</v>
      </c>
      <c r="C102" s="64" t="str">
        <f t="shared" ca="1" si="4"/>
        <v>Akum. Penyusutan Bangunan Kantor</v>
      </c>
      <c r="D102" s="64">
        <f ca="1">IF(TODAY()&gt;EXP,"0",IF(B102="","",SUMIF('Neraca Lajur'!B:B,B102,'Neraca Lajur'!N:N)+SUMIF('Neraca Lajur'!B:B,B102,'Neraca Lajur'!O:O)))</f>
        <v>49875000</v>
      </c>
      <c r="E102" s="64"/>
      <c r="F102" s="67"/>
      <c r="G102" s="28"/>
      <c r="H102" s="28"/>
    </row>
    <row r="103" spans="1:8" ht="18.75" customHeight="1" x14ac:dyDescent="0.35">
      <c r="A103" s="28"/>
      <c r="B103" s="26">
        <v>187</v>
      </c>
      <c r="C103" s="64" t="str">
        <f t="shared" ca="1" si="4"/>
        <v>Akum. Penyusutan Kendaraan Kantor</v>
      </c>
      <c r="D103" s="64">
        <f ca="1">IF(TODAY()&gt;EXP,"0",IF(B103="","",SUMIF('Neraca Lajur'!B:B,B103,'Neraca Lajur'!N:N)+SUMIF('Neraca Lajur'!B:B,B103,'Neraca Lajur'!O:O)))</f>
        <v>50522222.666666672</v>
      </c>
      <c r="E103" s="64"/>
      <c r="F103" s="67"/>
      <c r="G103" s="28"/>
      <c r="H103" s="28"/>
    </row>
    <row r="104" spans="1:8" ht="18.75" customHeight="1" x14ac:dyDescent="0.35">
      <c r="A104" s="28"/>
      <c r="B104" s="26">
        <v>188</v>
      </c>
      <c r="C104" s="64" t="str">
        <f t="shared" ca="1" si="4"/>
        <v>Akum. Penyusutan Inventaris Kantor</v>
      </c>
      <c r="D104" s="64">
        <f ca="1">IF(TODAY()&gt;EXP,"0",IF(B104="","",SUMIF('Neraca Lajur'!B:B,B104,'Neraca Lajur'!N:N)+SUMIF('Neraca Lajur'!B:B,B104,'Neraca Lajur'!O:O)))</f>
        <v>31238094.761904761</v>
      </c>
      <c r="E104" s="64"/>
      <c r="F104" s="67"/>
      <c r="G104" s="28"/>
      <c r="H104" s="28"/>
    </row>
    <row r="105" spans="1:8" ht="18.75" customHeight="1" x14ac:dyDescent="0.35">
      <c r="A105" s="28"/>
      <c r="B105" s="26"/>
      <c r="C105" s="64" t="str">
        <f t="shared" ca="1" si="4"/>
        <v/>
      </c>
      <c r="D105" s="64" t="str">
        <f ca="1">IF(TODAY()&gt;EXP,"0",IF(B105="","",SUMIF('Neraca Lajur'!B:B,B105,'Neraca Lajur'!N:N)+SUMIF('Neraca Lajur'!B:B,B105,'Neraca Lajur'!O:O)))</f>
        <v/>
      </c>
      <c r="E105" s="64"/>
      <c r="F105" s="67"/>
      <c r="G105" s="28"/>
      <c r="H105" s="28"/>
    </row>
    <row r="106" spans="1:8" ht="18.75" customHeight="1" x14ac:dyDescent="0.35">
      <c r="A106" s="28"/>
      <c r="B106" s="26"/>
      <c r="C106" s="64" t="str">
        <f t="shared" ca="1" si="4"/>
        <v/>
      </c>
      <c r="D106" s="64" t="str">
        <f ca="1">IF(TODAY()&gt;EXP,"0",IF(B106="","",SUMIF('Neraca Lajur'!B:B,B106,'Neraca Lajur'!N:N)+SUMIF('Neraca Lajur'!B:B,B106,'Neraca Lajur'!O:O)))</f>
        <v/>
      </c>
      <c r="E106" s="64"/>
      <c r="F106" s="67"/>
      <c r="G106" s="28"/>
      <c r="H106" s="28"/>
    </row>
    <row r="107" spans="1:8" ht="18.75" customHeight="1" x14ac:dyDescent="0.35">
      <c r="A107" s="28"/>
      <c r="B107" s="26"/>
      <c r="C107" s="64" t="str">
        <f t="shared" ca="1" si="4"/>
        <v/>
      </c>
      <c r="D107" s="64" t="str">
        <f ca="1">IF(TODAY()&gt;EXP,"0",IF(B107="","",SUMIF('Neraca Lajur'!B:B,B107,'Neraca Lajur'!N:N)+SUMIF('Neraca Lajur'!B:B,B107,'Neraca Lajur'!O:O)))</f>
        <v/>
      </c>
      <c r="E107" s="64"/>
      <c r="F107" s="67"/>
      <c r="G107" s="28"/>
      <c r="H107" s="28"/>
    </row>
    <row r="108" spans="1:8" ht="18.75" customHeight="1" x14ac:dyDescent="0.35">
      <c r="A108" s="28"/>
      <c r="B108" s="26"/>
      <c r="C108" s="64" t="str">
        <f t="shared" ca="1" si="4"/>
        <v/>
      </c>
      <c r="D108" s="64" t="str">
        <f ca="1">IF(TODAY()&gt;EXP,"0",IF(B108="","",SUMIF('Neraca Lajur'!B:B,B108,'Neraca Lajur'!N:N)+SUMIF('Neraca Lajur'!B:B,B108,'Neraca Lajur'!O:O)))</f>
        <v/>
      </c>
      <c r="E108" s="64"/>
      <c r="F108" s="67"/>
      <c r="G108" s="28"/>
      <c r="H108" s="28"/>
    </row>
    <row r="109" spans="1:8" ht="18.75" customHeight="1" x14ac:dyDescent="0.35">
      <c r="A109" s="28"/>
      <c r="B109" s="26"/>
      <c r="C109" s="64" t="str">
        <f t="shared" ca="1" si="4"/>
        <v/>
      </c>
      <c r="D109" s="64" t="str">
        <f ca="1">IF(TODAY()&gt;EXP,"0",IF(B109="","",SUMIF('Neraca Lajur'!B:B,B109,'Neraca Lajur'!N:N)+SUMIF('Neraca Lajur'!B:B,B109,'Neraca Lajur'!O:O)))</f>
        <v/>
      </c>
      <c r="E109" s="64"/>
      <c r="F109" s="67"/>
      <c r="G109" s="28"/>
      <c r="H109" s="28"/>
    </row>
    <row r="110" spans="1:8" ht="18.75" customHeight="1" x14ac:dyDescent="0.35">
      <c r="A110" s="28"/>
      <c r="B110" s="26"/>
      <c r="C110" s="64" t="str">
        <f t="shared" ca="1" si="4"/>
        <v/>
      </c>
      <c r="D110" s="64" t="str">
        <f ca="1">IF(TODAY()&gt;EXP,"0",IF(B110="","",SUMIF('Neraca Lajur'!B:B,B110,'Neraca Lajur'!N:N)+SUMIF('Neraca Lajur'!B:B,B110,'Neraca Lajur'!O:O)))</f>
        <v/>
      </c>
      <c r="E110" s="64"/>
      <c r="F110" s="67"/>
      <c r="G110" s="28"/>
      <c r="H110" s="28"/>
    </row>
    <row r="111" spans="1:8" ht="18.75" customHeight="1" x14ac:dyDescent="0.35">
      <c r="A111" s="28"/>
      <c r="B111" s="26"/>
      <c r="C111" s="64" t="str">
        <f t="shared" ca="1" si="4"/>
        <v/>
      </c>
      <c r="D111" s="64" t="str">
        <f ca="1">IF(TODAY()&gt;EXP,"0",IF(B111="","",SUMIF('Neraca Lajur'!B:B,B111,'Neraca Lajur'!N:N)+SUMIF('Neraca Lajur'!B:B,B111,'Neraca Lajur'!O:O)))</f>
        <v/>
      </c>
      <c r="E111" s="64"/>
      <c r="F111" s="67"/>
      <c r="G111" s="28"/>
      <c r="H111" s="28"/>
    </row>
    <row r="112" spans="1:8" ht="18.75" customHeight="1" x14ac:dyDescent="0.35">
      <c r="A112" s="28"/>
      <c r="B112" s="26"/>
      <c r="C112" s="64" t="str">
        <f t="shared" ca="1" si="4"/>
        <v/>
      </c>
      <c r="D112" s="64" t="str">
        <f ca="1">IF(TODAY()&gt;EXP,"0",IF(B112="","",SUMIF('Neraca Lajur'!B:B,B112,'Neraca Lajur'!N:N)+SUMIF('Neraca Lajur'!B:B,B112,'Neraca Lajur'!O:O)))</f>
        <v/>
      </c>
      <c r="E112" s="64"/>
      <c r="F112" s="67"/>
      <c r="G112" s="28"/>
      <c r="H112" s="28"/>
    </row>
    <row r="113" spans="1:8" ht="18.75" customHeight="1" x14ac:dyDescent="0.35">
      <c r="A113" s="28"/>
      <c r="B113" s="26"/>
      <c r="C113" s="64" t="str">
        <f t="shared" ca="1" si="4"/>
        <v/>
      </c>
      <c r="D113" s="64" t="str">
        <f ca="1">IF(TODAY()&gt;EXP,"0",IF(B113="","",SUMIF('Neraca Lajur'!B:B,B113,'Neraca Lajur'!N:N)+SUMIF('Neraca Lajur'!B:B,B113,'Neraca Lajur'!O:O)))</f>
        <v/>
      </c>
      <c r="E113" s="64"/>
      <c r="F113" s="67"/>
      <c r="G113" s="28"/>
      <c r="H113" s="28"/>
    </row>
    <row r="114" spans="1:8" ht="18.75" customHeight="1" x14ac:dyDescent="0.35">
      <c r="A114" s="28"/>
      <c r="B114" s="26"/>
      <c r="C114" s="64" t="str">
        <f t="shared" ca="1" si="4"/>
        <v/>
      </c>
      <c r="D114" s="64" t="str">
        <f ca="1">IF(TODAY()&gt;EXP,"0",IF(B114="","",SUMIF('Neraca Lajur'!B:B,B114,'Neraca Lajur'!N:N)+SUMIF('Neraca Lajur'!B:B,B114,'Neraca Lajur'!O:O)))</f>
        <v/>
      </c>
      <c r="E114" s="64"/>
      <c r="F114" s="67"/>
      <c r="G114" s="28"/>
      <c r="H114" s="28"/>
    </row>
    <row r="115" spans="1:8" ht="18.75" customHeight="1" x14ac:dyDescent="0.35">
      <c r="A115" s="28"/>
      <c r="B115" s="26"/>
      <c r="C115" s="64" t="str">
        <f t="shared" ca="1" si="4"/>
        <v/>
      </c>
      <c r="D115" s="64" t="str">
        <f ca="1">IF(TODAY()&gt;EXP,"0",IF(B115="","",SUMIF('Neraca Lajur'!B:B,B115,'Neraca Lajur'!N:N)+SUMIF('Neraca Lajur'!B:B,B115,'Neraca Lajur'!O:O)))</f>
        <v/>
      </c>
      <c r="E115" s="64"/>
      <c r="F115" s="67"/>
      <c r="G115" s="28"/>
      <c r="H115" s="28"/>
    </row>
    <row r="116" spans="1:8" ht="18.75" customHeight="1" x14ac:dyDescent="0.35">
      <c r="A116" s="28"/>
      <c r="B116" s="26"/>
      <c r="C116" s="64" t="str">
        <f t="shared" ca="1" si="4"/>
        <v/>
      </c>
      <c r="D116" s="64" t="str">
        <f ca="1">IF(TODAY()&gt;EXP,"0",IF(B116="","",SUMIF('Neraca Lajur'!B:B,B116,'Neraca Lajur'!N:N)+SUMIF('Neraca Lajur'!B:B,B116,'Neraca Lajur'!O:O)))</f>
        <v/>
      </c>
      <c r="E116" s="64"/>
      <c r="F116" s="67"/>
      <c r="G116" s="28"/>
      <c r="H116" s="28"/>
    </row>
    <row r="117" spans="1:8" ht="18.75" customHeight="1" x14ac:dyDescent="0.35">
      <c r="A117" s="28"/>
      <c r="B117" s="26"/>
      <c r="C117" s="64" t="str">
        <f t="shared" ca="1" si="4"/>
        <v/>
      </c>
      <c r="D117" s="64" t="str">
        <f ca="1">IF(TODAY()&gt;EXP,"0",IF(B117="","",SUMIF('Neraca Lajur'!B:B,B117,'Neraca Lajur'!N:N)+SUMIF('Neraca Lajur'!B:B,B117,'Neraca Lajur'!O:O)))</f>
        <v/>
      </c>
      <c r="E117" s="64"/>
      <c r="F117" s="67"/>
      <c r="G117" s="28"/>
      <c r="H117" s="28"/>
    </row>
    <row r="118" spans="1:8" ht="26.25" customHeight="1" x14ac:dyDescent="0.35">
      <c r="A118" s="28"/>
      <c r="B118" s="146" t="s">
        <v>43</v>
      </c>
      <c r="C118" s="147"/>
      <c r="D118" s="104"/>
      <c r="E118" s="105">
        <f ca="1">SUM(D98:D117)</f>
        <v>217585317.09523815</v>
      </c>
      <c r="F118" s="98"/>
      <c r="G118" s="28"/>
      <c r="H118" s="28"/>
    </row>
    <row r="119" spans="1:8" ht="26.25" customHeight="1" x14ac:dyDescent="0.35">
      <c r="A119" s="28"/>
      <c r="B119" s="146" t="s">
        <v>40</v>
      </c>
      <c r="C119" s="147"/>
      <c r="D119" s="99"/>
      <c r="E119" s="97"/>
      <c r="F119" s="98">
        <f ca="1">E97-E118</f>
        <v>1173836682.9047618</v>
      </c>
      <c r="G119" s="28"/>
      <c r="H119" s="28"/>
    </row>
    <row r="120" spans="1:8" ht="18.75" customHeight="1" x14ac:dyDescent="0.35">
      <c r="A120" s="28"/>
      <c r="B120" s="26"/>
      <c r="C120" s="64" t="str">
        <f t="shared" ref="C120:C129" ca="1" si="5">IF(TODAY()&gt;EXP,"0",IF(B120="","",VLOOKUP(B120,DA,2,FALSE)))</f>
        <v/>
      </c>
      <c r="D120" s="64" t="str">
        <f ca="1">IF(TODAY()&gt;EXP,"0",IF(B120="","",SUMIF('Neraca Lajur'!B:B,B120,'Neraca Lajur'!N:N)+SUMIF('Neraca Lajur'!B:B,B120,'Neraca Lajur'!O:O)))</f>
        <v/>
      </c>
      <c r="E120" s="64"/>
      <c r="F120" s="67"/>
      <c r="G120" s="28"/>
      <c r="H120" s="28"/>
    </row>
    <row r="121" spans="1:8" ht="18.75" customHeight="1" x14ac:dyDescent="0.35">
      <c r="A121" s="28"/>
      <c r="B121" s="26">
        <v>190</v>
      </c>
      <c r="C121" s="64" t="str">
        <f t="shared" ca="1" si="5"/>
        <v>AKTIVA LAIN-LAIN</v>
      </c>
      <c r="D121" s="64">
        <f ca="1">IF(TODAY()&gt;EXP,"0",IF(B121="","",SUMIF('Neraca Lajur'!B:B,B121,'Neraca Lajur'!N:N)+SUMIF('Neraca Lajur'!B:B,B121,'Neraca Lajur'!O:O)))</f>
        <v>0</v>
      </c>
      <c r="E121" s="64"/>
      <c r="F121" s="67"/>
      <c r="G121" s="28"/>
      <c r="H121" s="28"/>
    </row>
    <row r="122" spans="1:8" ht="18.75" customHeight="1" x14ac:dyDescent="0.35">
      <c r="A122" s="28"/>
      <c r="B122" s="26">
        <v>191</v>
      </c>
      <c r="C122" s="64" t="str">
        <f t="shared" ca="1" si="5"/>
        <v>Bangunan Dalam Proses</v>
      </c>
      <c r="D122" s="64">
        <f ca="1">IF(TODAY()&gt;EXP,"0",IF(B122="","",SUMIF('Neraca Lajur'!B:B,B122,'Neraca Lajur'!N:N)+SUMIF('Neraca Lajur'!B:B,B122,'Neraca Lajur'!O:O)))</f>
        <v>25000000</v>
      </c>
      <c r="E122" s="64"/>
      <c r="F122" s="67"/>
      <c r="G122" s="28"/>
      <c r="H122" s="28"/>
    </row>
    <row r="123" spans="1:8" ht="18.75" customHeight="1" x14ac:dyDescent="0.35">
      <c r="A123" s="28"/>
      <c r="B123" s="26">
        <v>192</v>
      </c>
      <c r="C123" s="64" t="str">
        <f t="shared" ca="1" si="5"/>
        <v>Goodwill</v>
      </c>
      <c r="D123" s="64">
        <f ca="1">IF(TODAY()&gt;EXP,"0",IF(B123="","",SUMIF('Neraca Lajur'!B:B,B123,'Neraca Lajur'!N:N)+SUMIF('Neraca Lajur'!B:B,B123,'Neraca Lajur'!O:O)))</f>
        <v>50000000</v>
      </c>
      <c r="E123" s="64"/>
      <c r="F123" s="67"/>
      <c r="G123" s="28"/>
      <c r="H123" s="28"/>
    </row>
    <row r="124" spans="1:8" ht="18.75" customHeight="1" x14ac:dyDescent="0.35">
      <c r="A124" s="28"/>
      <c r="B124" s="26">
        <v>193</v>
      </c>
      <c r="C124" s="64" t="str">
        <f t="shared" ca="1" si="5"/>
        <v>Penyertaan Usaha Baru</v>
      </c>
      <c r="D124" s="64">
        <f ca="1">IF(TODAY()&gt;EXP,"0",IF(B124="","",SUMIF('Neraca Lajur'!B:B,B124,'Neraca Lajur'!N:N)+SUMIF('Neraca Lajur'!B:B,B124,'Neraca Lajur'!O:O)))</f>
        <v>55500000</v>
      </c>
      <c r="E124" s="64"/>
      <c r="F124" s="67"/>
      <c r="G124" s="28"/>
      <c r="H124" s="28"/>
    </row>
    <row r="125" spans="1:8" ht="18.75" customHeight="1" x14ac:dyDescent="0.35">
      <c r="A125" s="28"/>
      <c r="B125" s="26"/>
      <c r="C125" s="64" t="str">
        <f t="shared" ca="1" si="5"/>
        <v/>
      </c>
      <c r="D125" s="64" t="str">
        <f ca="1">IF(TODAY()&gt;EXP,"0",IF(B125="","",SUMIF('Neraca Lajur'!B:B,B125,'Neraca Lajur'!N:N)+SUMIF('Neraca Lajur'!B:B,B125,'Neraca Lajur'!O:O)))</f>
        <v/>
      </c>
      <c r="E125" s="64"/>
      <c r="F125" s="67"/>
      <c r="G125" s="28"/>
      <c r="H125" s="28"/>
    </row>
    <row r="126" spans="1:8" ht="18.75" customHeight="1" x14ac:dyDescent="0.35">
      <c r="A126" s="28"/>
      <c r="B126" s="26"/>
      <c r="C126" s="64" t="str">
        <f t="shared" ca="1" si="5"/>
        <v/>
      </c>
      <c r="D126" s="64" t="str">
        <f ca="1">IF(TODAY()&gt;EXP,"0",IF(B126="","",SUMIF('Neraca Lajur'!B:B,B126,'Neraca Lajur'!N:N)+SUMIF('Neraca Lajur'!B:B,B126,'Neraca Lajur'!O:O)))</f>
        <v/>
      </c>
      <c r="E126" s="64"/>
      <c r="F126" s="67"/>
      <c r="G126" s="28"/>
      <c r="H126" s="28"/>
    </row>
    <row r="127" spans="1:8" ht="18.75" customHeight="1" x14ac:dyDescent="0.35">
      <c r="A127" s="28"/>
      <c r="B127" s="26"/>
      <c r="C127" s="64" t="str">
        <f t="shared" ca="1" si="5"/>
        <v/>
      </c>
      <c r="D127" s="64" t="str">
        <f ca="1">IF(TODAY()&gt;EXP,"0",IF(B127="","",SUMIF('Neraca Lajur'!B:B,B127,'Neraca Lajur'!N:N)+SUMIF('Neraca Lajur'!B:B,B127,'Neraca Lajur'!O:O)))</f>
        <v/>
      </c>
      <c r="E127" s="64"/>
      <c r="F127" s="67"/>
      <c r="G127" s="28"/>
      <c r="H127" s="28"/>
    </row>
    <row r="128" spans="1:8" ht="18.75" customHeight="1" x14ac:dyDescent="0.35">
      <c r="A128" s="28"/>
      <c r="B128" s="26"/>
      <c r="C128" s="64" t="str">
        <f t="shared" ca="1" si="5"/>
        <v/>
      </c>
      <c r="D128" s="64" t="str">
        <f ca="1">IF(TODAY()&gt;EXP,"0",IF(B128="","",SUMIF('Neraca Lajur'!B:B,B128,'Neraca Lajur'!N:N)+SUMIF('Neraca Lajur'!B:B,B128,'Neraca Lajur'!O:O)))</f>
        <v/>
      </c>
      <c r="E128" s="64"/>
      <c r="F128" s="67"/>
      <c r="G128" s="28"/>
      <c r="H128" s="28"/>
    </row>
    <row r="129" spans="1:8" ht="18.75" customHeight="1" x14ac:dyDescent="0.35">
      <c r="A129" s="28"/>
      <c r="B129" s="26"/>
      <c r="C129" s="64" t="str">
        <f t="shared" ca="1" si="5"/>
        <v/>
      </c>
      <c r="D129" s="64" t="str">
        <f ca="1">IF(TODAY()&gt;EXP,"0",IF(B129="","",SUMIF('Neraca Lajur'!B:B,B129,'Neraca Lajur'!N:N)+SUMIF('Neraca Lajur'!B:B,B129,'Neraca Lajur'!O:O)))</f>
        <v/>
      </c>
      <c r="E129" s="64"/>
      <c r="F129" s="67"/>
      <c r="G129" s="28"/>
      <c r="H129" s="28"/>
    </row>
    <row r="130" spans="1:8" ht="26.25" customHeight="1" x14ac:dyDescent="0.35">
      <c r="A130" s="28"/>
      <c r="B130" s="146" t="s">
        <v>38</v>
      </c>
      <c r="C130" s="147"/>
      <c r="D130" s="104"/>
      <c r="E130" s="97"/>
      <c r="F130" s="106">
        <f ca="1">SUM(D120:D129)</f>
        <v>130500000</v>
      </c>
      <c r="G130" s="28"/>
      <c r="H130" s="28"/>
    </row>
    <row r="131" spans="1:8" ht="26.25" customHeight="1" x14ac:dyDescent="0.35">
      <c r="A131" s="28"/>
      <c r="B131" s="146" t="s">
        <v>26</v>
      </c>
      <c r="C131" s="147"/>
      <c r="D131" s="99"/>
      <c r="E131" s="99"/>
      <c r="F131" s="100">
        <f ca="1">F76+F119+F130</f>
        <v>5802805955.9047623</v>
      </c>
      <c r="G131" s="28"/>
      <c r="H131" s="28"/>
    </row>
    <row r="132" spans="1:8" ht="18.75" customHeight="1" x14ac:dyDescent="0.35">
      <c r="A132" s="28"/>
      <c r="B132" s="26"/>
      <c r="C132" s="64" t="str">
        <f t="shared" ref="C132:C151" ca="1" si="6">IF(TODAY()&gt;EXP,"0",IF(B132="","",VLOOKUP(B132,DA,2,FALSE)))</f>
        <v/>
      </c>
      <c r="D132" s="64" t="str">
        <f ca="1">IF(TODAY()&gt;EXP,"0",IF(B132="","",SUMIF('Neraca Lajur'!B:B,B132,'Neraca Lajur'!N:N)+SUMIF('Neraca Lajur'!B:B,B132,'Neraca Lajur'!O:O)))</f>
        <v/>
      </c>
      <c r="E132" s="64"/>
      <c r="F132" s="67"/>
      <c r="G132" s="28"/>
      <c r="H132" s="28"/>
    </row>
    <row r="133" spans="1:8" ht="18.75" customHeight="1" x14ac:dyDescent="0.35">
      <c r="A133" s="28"/>
      <c r="B133" s="26">
        <v>200</v>
      </c>
      <c r="C133" s="64" t="str">
        <f t="shared" ca="1" si="6"/>
        <v>KEWAJIBAN</v>
      </c>
      <c r="D133" s="64">
        <f ca="1">IF(TODAY()&gt;EXP,"0",IF(B133="","",SUMIF('Neraca Lajur'!B:B,B133,'Neraca Lajur'!N:N)+SUMIF('Neraca Lajur'!B:B,B133,'Neraca Lajur'!O:O)))</f>
        <v>0</v>
      </c>
      <c r="E133" s="64"/>
      <c r="F133" s="67"/>
      <c r="G133" s="28"/>
      <c r="H133" s="28"/>
    </row>
    <row r="134" spans="1:8" ht="18.75" customHeight="1" x14ac:dyDescent="0.35">
      <c r="A134" s="28"/>
      <c r="B134" s="26">
        <v>210</v>
      </c>
      <c r="C134" s="64" t="str">
        <f t="shared" ca="1" si="6"/>
        <v>KEWAJIBAN LANCAR</v>
      </c>
      <c r="D134" s="64">
        <f ca="1">IF(TODAY()&gt;EXP,"0",IF(B134="","",SUMIF('Neraca Lajur'!B:B,B134,'Neraca Lajur'!N:N)+SUMIF('Neraca Lajur'!B:B,B134,'Neraca Lajur'!O:O)))</f>
        <v>0</v>
      </c>
      <c r="E134" s="64"/>
      <c r="F134" s="67"/>
      <c r="G134" s="28"/>
      <c r="H134" s="28"/>
    </row>
    <row r="135" spans="1:8" ht="18.75" customHeight="1" x14ac:dyDescent="0.35">
      <c r="A135" s="28"/>
      <c r="B135" s="26">
        <v>211</v>
      </c>
      <c r="C135" s="64" t="str">
        <f t="shared" ca="1" si="6"/>
        <v>Hutang Dagang</v>
      </c>
      <c r="D135" s="64">
        <f ca="1">IF(TODAY()&gt;EXP,"0",IF(B135="","",SUMIF('Neraca Lajur'!B:B,B135,'Neraca Lajur'!N:N)+SUMIF('Neraca Lajur'!B:B,B135,'Neraca Lajur'!O:O)))</f>
        <v>1229190500</v>
      </c>
      <c r="E135" s="64"/>
      <c r="F135" s="67"/>
      <c r="G135" s="28"/>
      <c r="H135" s="28"/>
    </row>
    <row r="136" spans="1:8" ht="18.75" customHeight="1" x14ac:dyDescent="0.35">
      <c r="A136" s="28"/>
      <c r="B136" s="26">
        <v>212</v>
      </c>
      <c r="C136" s="64" t="str">
        <f t="shared" ca="1" si="6"/>
        <v>Hutang Kartu Kredit</v>
      </c>
      <c r="D136" s="64">
        <f ca="1">IF(TODAY()&gt;EXP,"0",IF(B136="","",SUMIF('Neraca Lajur'!B:B,B136,'Neraca Lajur'!N:N)+SUMIF('Neraca Lajur'!B:B,B136,'Neraca Lajur'!O:O)))</f>
        <v>1500000</v>
      </c>
      <c r="E136" s="64"/>
      <c r="F136" s="67"/>
      <c r="G136" s="28"/>
      <c r="H136" s="28"/>
    </row>
    <row r="137" spans="1:8" ht="18.75" customHeight="1" x14ac:dyDescent="0.35">
      <c r="A137" s="28"/>
      <c r="B137" s="26">
        <v>213</v>
      </c>
      <c r="C137" s="64" t="str">
        <f t="shared" ca="1" si="6"/>
        <v>Hutang Lainnya</v>
      </c>
      <c r="D137" s="64">
        <f ca="1">IF(TODAY()&gt;EXP,"0",IF(B137="","",SUMIF('Neraca Lajur'!B:B,B137,'Neraca Lajur'!N:N)+SUMIF('Neraca Lajur'!B:B,B137,'Neraca Lajur'!O:O)))</f>
        <v>250000000</v>
      </c>
      <c r="E137" s="64"/>
      <c r="F137" s="67"/>
      <c r="G137" s="28"/>
      <c r="H137" s="28"/>
    </row>
    <row r="138" spans="1:8" ht="18.75" customHeight="1" x14ac:dyDescent="0.35">
      <c r="A138" s="28"/>
      <c r="B138" s="26">
        <v>215</v>
      </c>
      <c r="C138" s="64" t="str">
        <f t="shared" ca="1" si="6"/>
        <v>Hutang Pihak Ketiga</v>
      </c>
      <c r="D138" s="64">
        <f ca="1">IF(TODAY()&gt;EXP,"0",IF(B138="","",SUMIF('Neraca Lajur'!B:B,B138,'Neraca Lajur'!N:N)+SUMIF('Neraca Lajur'!B:B,B138,'Neraca Lajur'!O:O)))</f>
        <v>246950000</v>
      </c>
      <c r="E138" s="64"/>
      <c r="F138" s="67"/>
      <c r="G138" s="28"/>
      <c r="H138" s="28"/>
    </row>
    <row r="139" spans="1:8" ht="18.75" customHeight="1" x14ac:dyDescent="0.35">
      <c r="A139" s="28"/>
      <c r="B139" s="26">
        <v>219</v>
      </c>
      <c r="C139" s="64" t="str">
        <f t="shared" ca="1" si="6"/>
        <v>Pendapatan Diterima Dimuka</v>
      </c>
      <c r="D139" s="64">
        <f ca="1">IF(TODAY()&gt;EXP,"0",IF(B139="","",SUMIF('Neraca Lajur'!B:B,B139,'Neraca Lajur'!N:N)+SUMIF('Neraca Lajur'!B:B,B139,'Neraca Lajur'!O:O)))</f>
        <v>0</v>
      </c>
      <c r="E139" s="64"/>
      <c r="F139" s="67"/>
      <c r="G139" s="28"/>
      <c r="H139" s="28"/>
    </row>
    <row r="140" spans="1:8" ht="18.75" customHeight="1" x14ac:dyDescent="0.35">
      <c r="A140" s="28"/>
      <c r="B140" s="26"/>
      <c r="C140" s="64" t="str">
        <f t="shared" ca="1" si="6"/>
        <v/>
      </c>
      <c r="D140" s="64" t="str">
        <f ca="1">IF(TODAY()&gt;EXP,"0",IF(B140="","",SUMIF('Neraca Lajur'!B:B,B140,'Neraca Lajur'!N:N)+SUMIF('Neraca Lajur'!B:B,B140,'Neraca Lajur'!O:O)))</f>
        <v/>
      </c>
      <c r="E140" s="64"/>
      <c r="F140" s="67"/>
      <c r="G140" s="28"/>
      <c r="H140" s="28"/>
    </row>
    <row r="141" spans="1:8" ht="18.75" customHeight="1" x14ac:dyDescent="0.35">
      <c r="A141" s="28"/>
      <c r="B141" s="26"/>
      <c r="C141" s="64" t="str">
        <f t="shared" ca="1" si="6"/>
        <v/>
      </c>
      <c r="D141" s="64" t="str">
        <f ca="1">IF(TODAY()&gt;EXP,"0",IF(B141="","",SUMIF('Neraca Lajur'!B:B,B141,'Neraca Lajur'!N:N)+SUMIF('Neraca Lajur'!B:B,B141,'Neraca Lajur'!O:O)))</f>
        <v/>
      </c>
      <c r="E141" s="64"/>
      <c r="F141" s="67"/>
      <c r="G141" s="28"/>
      <c r="H141" s="28"/>
    </row>
    <row r="142" spans="1:8" ht="18.75" customHeight="1" x14ac:dyDescent="0.35">
      <c r="A142" s="28"/>
      <c r="B142" s="26"/>
      <c r="C142" s="64" t="str">
        <f t="shared" ca="1" si="6"/>
        <v/>
      </c>
      <c r="D142" s="64" t="str">
        <f ca="1">IF(TODAY()&gt;EXP,"0",IF(B142="","",SUMIF('Neraca Lajur'!B:B,B142,'Neraca Lajur'!N:N)+SUMIF('Neraca Lajur'!B:B,B142,'Neraca Lajur'!O:O)))</f>
        <v/>
      </c>
      <c r="E142" s="64"/>
      <c r="F142" s="67"/>
      <c r="G142" s="28"/>
      <c r="H142" s="28"/>
    </row>
    <row r="143" spans="1:8" ht="18.75" customHeight="1" x14ac:dyDescent="0.35">
      <c r="A143" s="28"/>
      <c r="B143" s="26"/>
      <c r="C143" s="64" t="str">
        <f t="shared" ca="1" si="6"/>
        <v/>
      </c>
      <c r="D143" s="64" t="str">
        <f ca="1">IF(TODAY()&gt;EXP,"0",IF(B143="","",SUMIF('Neraca Lajur'!B:B,B143,'Neraca Lajur'!N:N)+SUMIF('Neraca Lajur'!B:B,B143,'Neraca Lajur'!O:O)))</f>
        <v/>
      </c>
      <c r="E143" s="64"/>
      <c r="F143" s="67"/>
      <c r="G143" s="28"/>
      <c r="H143" s="28"/>
    </row>
    <row r="144" spans="1:8" ht="18.75" customHeight="1" x14ac:dyDescent="0.35">
      <c r="A144" s="28"/>
      <c r="B144" s="26"/>
      <c r="C144" s="64" t="str">
        <f t="shared" ca="1" si="6"/>
        <v/>
      </c>
      <c r="D144" s="64" t="str">
        <f ca="1">IF(TODAY()&gt;EXP,"0",IF(B144="","",SUMIF('Neraca Lajur'!B:B,B144,'Neraca Lajur'!N:N)+SUMIF('Neraca Lajur'!B:B,B144,'Neraca Lajur'!O:O)))</f>
        <v/>
      </c>
      <c r="E144" s="64"/>
      <c r="F144" s="67"/>
      <c r="G144" s="28"/>
      <c r="H144" s="28"/>
    </row>
    <row r="145" spans="1:8" ht="18.75" customHeight="1" x14ac:dyDescent="0.35">
      <c r="A145" s="28"/>
      <c r="B145" s="26"/>
      <c r="C145" s="64" t="str">
        <f t="shared" ca="1" si="6"/>
        <v/>
      </c>
      <c r="D145" s="64" t="str">
        <f ca="1">IF(TODAY()&gt;EXP,"0",IF(B145="","",SUMIF('Neraca Lajur'!B:B,B145,'Neraca Lajur'!N:N)+SUMIF('Neraca Lajur'!B:B,B145,'Neraca Lajur'!O:O)))</f>
        <v/>
      </c>
      <c r="E145" s="64"/>
      <c r="F145" s="67"/>
      <c r="G145" s="28"/>
      <c r="H145" s="28"/>
    </row>
    <row r="146" spans="1:8" ht="18.75" customHeight="1" x14ac:dyDescent="0.35">
      <c r="A146" s="28"/>
      <c r="B146" s="26"/>
      <c r="C146" s="64" t="str">
        <f t="shared" ca="1" si="6"/>
        <v/>
      </c>
      <c r="D146" s="64" t="str">
        <f ca="1">IF(TODAY()&gt;EXP,"0",IF(B146="","",SUMIF('Neraca Lajur'!B:B,B146,'Neraca Lajur'!N:N)+SUMIF('Neraca Lajur'!B:B,B146,'Neraca Lajur'!O:O)))</f>
        <v/>
      </c>
      <c r="E146" s="64"/>
      <c r="F146" s="67"/>
      <c r="G146" s="28"/>
      <c r="H146" s="28"/>
    </row>
    <row r="147" spans="1:8" ht="18.75" customHeight="1" x14ac:dyDescent="0.35">
      <c r="A147" s="28"/>
      <c r="B147" s="26"/>
      <c r="C147" s="64" t="str">
        <f t="shared" ca="1" si="6"/>
        <v/>
      </c>
      <c r="D147" s="64" t="str">
        <f ca="1">IF(TODAY()&gt;EXP,"0",IF(B147="","",SUMIF('Neraca Lajur'!B:B,B147,'Neraca Lajur'!N:N)+SUMIF('Neraca Lajur'!B:B,B147,'Neraca Lajur'!O:O)))</f>
        <v/>
      </c>
      <c r="E147" s="64"/>
      <c r="F147" s="67"/>
      <c r="G147" s="28"/>
      <c r="H147" s="28"/>
    </row>
    <row r="148" spans="1:8" ht="18.75" customHeight="1" x14ac:dyDescent="0.35">
      <c r="A148" s="28"/>
      <c r="B148" s="26"/>
      <c r="C148" s="64" t="str">
        <f t="shared" ca="1" si="6"/>
        <v/>
      </c>
      <c r="D148" s="64" t="str">
        <f ca="1">IF(TODAY()&gt;EXP,"0",IF(B148="","",SUMIF('Neraca Lajur'!B:B,B148,'Neraca Lajur'!N:N)+SUMIF('Neraca Lajur'!B:B,B148,'Neraca Lajur'!O:O)))</f>
        <v/>
      </c>
      <c r="E148" s="64"/>
      <c r="F148" s="67"/>
      <c r="G148" s="28"/>
      <c r="H148" s="28"/>
    </row>
    <row r="149" spans="1:8" ht="18.75" customHeight="1" x14ac:dyDescent="0.35">
      <c r="A149" s="28"/>
      <c r="B149" s="26"/>
      <c r="C149" s="64" t="str">
        <f t="shared" ca="1" si="6"/>
        <v/>
      </c>
      <c r="D149" s="64" t="str">
        <f ca="1">IF(TODAY()&gt;EXP,"0",IF(B149="","",SUMIF('Neraca Lajur'!B:B,B149,'Neraca Lajur'!N:N)+SUMIF('Neraca Lajur'!B:B,B149,'Neraca Lajur'!O:O)))</f>
        <v/>
      </c>
      <c r="E149" s="64"/>
      <c r="F149" s="67"/>
      <c r="G149" s="28"/>
      <c r="H149" s="28"/>
    </row>
    <row r="150" spans="1:8" ht="18.75" customHeight="1" x14ac:dyDescent="0.35">
      <c r="A150" s="28"/>
      <c r="B150" s="26"/>
      <c r="C150" s="64" t="str">
        <f t="shared" ca="1" si="6"/>
        <v/>
      </c>
      <c r="D150" s="64" t="str">
        <f ca="1">IF(TODAY()&gt;EXP,"0",IF(B150="","",SUMIF('Neraca Lajur'!B:B,B150,'Neraca Lajur'!N:N)+SUMIF('Neraca Lajur'!B:B,B150,'Neraca Lajur'!O:O)))</f>
        <v/>
      </c>
      <c r="E150" s="64"/>
      <c r="F150" s="67"/>
      <c r="G150" s="28"/>
      <c r="H150" s="28"/>
    </row>
    <row r="151" spans="1:8" ht="18.75" customHeight="1" x14ac:dyDescent="0.35">
      <c r="A151" s="28"/>
      <c r="B151" s="26"/>
      <c r="C151" s="64" t="str">
        <f t="shared" ca="1" si="6"/>
        <v/>
      </c>
      <c r="D151" s="64" t="str">
        <f ca="1">IF(TODAY()&gt;EXP,"0",IF(B151="","",SUMIF('Neraca Lajur'!B:B,B151,'Neraca Lajur'!N:N)+SUMIF('Neraca Lajur'!B:B,B151,'Neraca Lajur'!O:O)))</f>
        <v/>
      </c>
      <c r="E151" s="64"/>
      <c r="F151" s="67"/>
      <c r="G151" s="28"/>
      <c r="H151" s="28"/>
    </row>
    <row r="152" spans="1:8" ht="26.25" customHeight="1" x14ac:dyDescent="0.35">
      <c r="A152" s="28"/>
      <c r="B152" s="146" t="s">
        <v>41</v>
      </c>
      <c r="C152" s="147"/>
      <c r="D152" s="104"/>
      <c r="E152" s="97">
        <f ca="1">SUM(D132:D151)</f>
        <v>1727640500</v>
      </c>
      <c r="F152" s="98"/>
      <c r="G152" s="28"/>
      <c r="H152" s="28"/>
    </row>
    <row r="153" spans="1:8" ht="18.75" customHeight="1" x14ac:dyDescent="0.35">
      <c r="A153" s="28"/>
      <c r="B153" s="26"/>
      <c r="C153" s="64" t="str">
        <f t="shared" ref="C153:C162" ca="1" si="7">IF(TODAY()&gt;EXP,"0",IF(B153="","",VLOOKUP(B153,DA,2,FALSE)))</f>
        <v/>
      </c>
      <c r="D153" s="64" t="str">
        <f ca="1">IF(TODAY()&gt;EXP,"0",IF(B153="","",SUMIF('Neraca Lajur'!B:B,B153,'Neraca Lajur'!N:N)+SUMIF('Neraca Lajur'!B:B,B153,'Neraca Lajur'!O:O)))</f>
        <v/>
      </c>
      <c r="E153" s="64"/>
      <c r="F153" s="67"/>
      <c r="G153" s="28"/>
      <c r="H153" s="28"/>
    </row>
    <row r="154" spans="1:8" ht="18.75" customHeight="1" x14ac:dyDescent="0.35">
      <c r="A154" s="28"/>
      <c r="B154" s="26">
        <v>270</v>
      </c>
      <c r="C154" s="64" t="str">
        <f t="shared" ca="1" si="7"/>
        <v>KEWAJIBAN JANGKA PANJANG</v>
      </c>
      <c r="D154" s="64">
        <f ca="1">IF(TODAY()&gt;EXP,"0",IF(B154="","",SUMIF('Neraca Lajur'!B:B,B154,'Neraca Lajur'!N:N)+SUMIF('Neraca Lajur'!B:B,B154,'Neraca Lajur'!O:O)))</f>
        <v>0</v>
      </c>
      <c r="E154" s="64"/>
      <c r="F154" s="67"/>
      <c r="G154" s="28"/>
      <c r="H154" s="28"/>
    </row>
    <row r="155" spans="1:8" ht="18.75" customHeight="1" x14ac:dyDescent="0.35">
      <c r="A155" s="28"/>
      <c r="B155" s="26">
        <v>271</v>
      </c>
      <c r="C155" s="64" t="str">
        <f t="shared" ca="1" si="7"/>
        <v>Hutang Jangka Panjang</v>
      </c>
      <c r="D155" s="64">
        <f ca="1">IF(TODAY()&gt;EXP,"0",IF(B155="","",SUMIF('Neraca Lajur'!B:B,B155,'Neraca Lajur'!N:N)+SUMIF('Neraca Lajur'!B:B,B155,'Neraca Lajur'!O:O)))</f>
        <v>150000000</v>
      </c>
      <c r="E155" s="64"/>
      <c r="F155" s="67"/>
      <c r="G155" s="28"/>
      <c r="H155" s="28"/>
    </row>
    <row r="156" spans="1:8" ht="18.75" customHeight="1" x14ac:dyDescent="0.35">
      <c r="A156" s="28"/>
      <c r="B156" s="26">
        <v>272</v>
      </c>
      <c r="C156" s="64" t="str">
        <f t="shared" ca="1" si="7"/>
        <v>Hutang Jangka Panjang Lainnya</v>
      </c>
      <c r="D156" s="64">
        <f ca="1">IF(TODAY()&gt;EXP,"0",IF(B156="","",SUMIF('Neraca Lajur'!B:B,B156,'Neraca Lajur'!N:N)+SUMIF('Neraca Lajur'!B:B,B156,'Neraca Lajur'!O:O)))</f>
        <v>0</v>
      </c>
      <c r="E156" s="64"/>
      <c r="F156" s="67"/>
      <c r="G156" s="28"/>
      <c r="H156" s="28"/>
    </row>
    <row r="157" spans="1:8" ht="18.75" customHeight="1" x14ac:dyDescent="0.35">
      <c r="A157" s="28"/>
      <c r="B157" s="26"/>
      <c r="C157" s="64" t="str">
        <f t="shared" ca="1" si="7"/>
        <v/>
      </c>
      <c r="D157" s="64" t="str">
        <f ca="1">IF(TODAY()&gt;EXP,"0",IF(B157="","",SUMIF('Neraca Lajur'!B:B,B157,'Neraca Lajur'!N:N)+SUMIF('Neraca Lajur'!B:B,B157,'Neraca Lajur'!O:O)))</f>
        <v/>
      </c>
      <c r="E157" s="64"/>
      <c r="F157" s="67"/>
      <c r="G157" s="28"/>
      <c r="H157" s="28"/>
    </row>
    <row r="158" spans="1:8" ht="18.75" customHeight="1" x14ac:dyDescent="0.35">
      <c r="A158" s="28"/>
      <c r="B158" s="26"/>
      <c r="C158" s="64" t="str">
        <f t="shared" ca="1" si="7"/>
        <v/>
      </c>
      <c r="D158" s="64" t="str">
        <f ca="1">IF(TODAY()&gt;EXP,"0",IF(B158="","",SUMIF('Neraca Lajur'!B:B,B158,'Neraca Lajur'!N:N)+SUMIF('Neraca Lajur'!B:B,B158,'Neraca Lajur'!O:O)))</f>
        <v/>
      </c>
      <c r="E158" s="64"/>
      <c r="F158" s="67"/>
      <c r="G158" s="28"/>
      <c r="H158" s="28"/>
    </row>
    <row r="159" spans="1:8" ht="18.75" customHeight="1" x14ac:dyDescent="0.35">
      <c r="A159" s="28"/>
      <c r="B159" s="26"/>
      <c r="C159" s="64" t="str">
        <f t="shared" ca="1" si="7"/>
        <v/>
      </c>
      <c r="D159" s="64" t="str">
        <f ca="1">IF(TODAY()&gt;EXP,"0",IF(B159="","",SUMIF('Neraca Lajur'!B:B,B159,'Neraca Lajur'!N:N)+SUMIF('Neraca Lajur'!B:B,B159,'Neraca Lajur'!O:O)))</f>
        <v/>
      </c>
      <c r="E159" s="64"/>
      <c r="F159" s="67"/>
      <c r="G159" s="28"/>
      <c r="H159" s="28"/>
    </row>
    <row r="160" spans="1:8" ht="18.75" customHeight="1" x14ac:dyDescent="0.35">
      <c r="A160" s="28"/>
      <c r="B160" s="26"/>
      <c r="C160" s="64" t="str">
        <f t="shared" ca="1" si="7"/>
        <v/>
      </c>
      <c r="D160" s="64" t="str">
        <f ca="1">IF(TODAY()&gt;EXP,"0",IF(B160="","",SUMIF('Neraca Lajur'!B:B,B160,'Neraca Lajur'!N:N)+SUMIF('Neraca Lajur'!B:B,B160,'Neraca Lajur'!O:O)))</f>
        <v/>
      </c>
      <c r="E160" s="64"/>
      <c r="F160" s="67"/>
      <c r="G160" s="28"/>
      <c r="H160" s="28"/>
    </row>
    <row r="161" spans="1:8" ht="18.75" customHeight="1" x14ac:dyDescent="0.35">
      <c r="A161" s="28"/>
      <c r="B161" s="26"/>
      <c r="C161" s="64" t="str">
        <f t="shared" ca="1" si="7"/>
        <v/>
      </c>
      <c r="D161" s="64" t="str">
        <f ca="1">IF(TODAY()&gt;EXP,"0",IF(B161="","",SUMIF('Neraca Lajur'!B:B,B161,'Neraca Lajur'!N:N)+SUMIF('Neraca Lajur'!B:B,B161,'Neraca Lajur'!O:O)))</f>
        <v/>
      </c>
      <c r="E161" s="64"/>
      <c r="F161" s="67"/>
      <c r="G161" s="28"/>
      <c r="H161" s="28"/>
    </row>
    <row r="162" spans="1:8" ht="18.75" customHeight="1" x14ac:dyDescent="0.35">
      <c r="A162" s="28"/>
      <c r="B162" s="26"/>
      <c r="C162" s="64" t="str">
        <f t="shared" ca="1" si="7"/>
        <v/>
      </c>
      <c r="D162" s="64" t="str">
        <f ca="1">IF(TODAY()&gt;EXP,"0",IF(B162="","",SUMIF('Neraca Lajur'!B:B,B162,'Neraca Lajur'!N:N)+SUMIF('Neraca Lajur'!B:B,B162,'Neraca Lajur'!O:O)))</f>
        <v/>
      </c>
      <c r="E162" s="64"/>
      <c r="F162" s="67"/>
      <c r="G162" s="28"/>
      <c r="H162" s="28"/>
    </row>
    <row r="163" spans="1:8" ht="26.25" customHeight="1" x14ac:dyDescent="0.35">
      <c r="A163" s="28"/>
      <c r="B163" s="146" t="s">
        <v>42</v>
      </c>
      <c r="C163" s="147"/>
      <c r="D163" s="104"/>
      <c r="E163" s="105">
        <f ca="1">SUM(D153:D162)</f>
        <v>150000000</v>
      </c>
      <c r="F163" s="98"/>
      <c r="G163" s="28"/>
      <c r="H163" s="28"/>
    </row>
    <row r="164" spans="1:8" ht="26.25" customHeight="1" x14ac:dyDescent="0.35">
      <c r="A164" s="28"/>
      <c r="B164" s="146" t="s">
        <v>27</v>
      </c>
      <c r="C164" s="147"/>
      <c r="D164" s="99"/>
      <c r="E164" s="101">
        <f ca="1">E152+E163</f>
        <v>1877640500</v>
      </c>
      <c r="F164" s="95"/>
      <c r="G164" s="28"/>
      <c r="H164" s="28"/>
    </row>
    <row r="165" spans="1:8" ht="18.75" customHeight="1" x14ac:dyDescent="0.35">
      <c r="A165" s="28"/>
      <c r="B165" s="26"/>
      <c r="C165" s="64" t="str">
        <f t="shared" ref="C165:C174" ca="1" si="8">IF(TODAY()&gt;EXP,"0",IF(B165="","",VLOOKUP(B165,DA,2,FALSE)))</f>
        <v/>
      </c>
      <c r="D165" s="64" t="str">
        <f ca="1">IF(TODAY()&gt;EXP,"0",IF(B165="","",IF(C165="Laba Bersih",'Laba Rugi'!$F$97,SUMIF('Neraca Lajur'!B:B,B165,'Neraca Lajur'!N:N)+SUMIF('Neraca Lajur'!B:B,B165,'Neraca Lajur'!O:O))))</f>
        <v/>
      </c>
      <c r="E165" s="64"/>
      <c r="F165" s="67"/>
      <c r="G165" s="28"/>
      <c r="H165" s="28"/>
    </row>
    <row r="166" spans="1:8" ht="18.75" customHeight="1" x14ac:dyDescent="0.35">
      <c r="A166" s="28"/>
      <c r="B166" s="26">
        <v>300</v>
      </c>
      <c r="C166" s="64" t="str">
        <f t="shared" ca="1" si="8"/>
        <v>EKUITAS</v>
      </c>
      <c r="D166" s="64">
        <f ca="1">IF(TODAY()&gt;EXP,"0",IF(B166="","",IF(C166="Laba Bersih",'Laba Rugi'!$F$97,SUMIF('Neraca Lajur'!B:B,B166,'Neraca Lajur'!N:N)+SUMIF('Neraca Lajur'!B:B,B166,'Neraca Lajur'!O:O))))</f>
        <v>0</v>
      </c>
      <c r="E166" s="64"/>
      <c r="F166" s="67"/>
      <c r="G166" s="28"/>
      <c r="H166" s="28"/>
    </row>
    <row r="167" spans="1:8" ht="18.75" customHeight="1" x14ac:dyDescent="0.35">
      <c r="A167" s="28"/>
      <c r="B167" s="26">
        <v>301</v>
      </c>
      <c r="C167" s="64" t="str">
        <f t="shared" ca="1" si="8"/>
        <v>Modal</v>
      </c>
      <c r="D167" s="64">
        <f ca="1">IF(TODAY()&gt;EXP,"0",IF(B167="","",IF(C167="Laba Bersih",'Laba Rugi'!$F$97,SUMIF('Neraca Lajur'!B:B,B167,'Neraca Lajur'!N:N)+SUMIF('Neraca Lajur'!B:B,B167,'Neraca Lajur'!O:O))))</f>
        <v>2080000000</v>
      </c>
      <c r="E167" s="64"/>
      <c r="F167" s="67"/>
      <c r="G167" s="28"/>
      <c r="H167" s="28"/>
    </row>
    <row r="168" spans="1:8" ht="18.75" customHeight="1" x14ac:dyDescent="0.35">
      <c r="A168" s="28"/>
      <c r="B168" s="26">
        <v>302</v>
      </c>
      <c r="C168" s="64" t="str">
        <f t="shared" ca="1" si="8"/>
        <v>Laba Bersih</v>
      </c>
      <c r="D168" s="64">
        <f ca="1">IF(TODAY()&gt;EXP,"0",IF(B168="","",IF(C168="Laba Bersih",'Laba Rugi'!$F$97,SUMIF('Neraca Lajur'!B:B,B168,'Neraca Lajur'!N:N)+SUMIF('Neraca Lajur'!B:B,B168,'Neraca Lajur'!O:O))))</f>
        <v>1230597155.9047616</v>
      </c>
      <c r="E168" s="64"/>
      <c r="F168" s="67"/>
      <c r="G168" s="28"/>
      <c r="H168" s="28"/>
    </row>
    <row r="169" spans="1:8" ht="18.75" customHeight="1" x14ac:dyDescent="0.35">
      <c r="A169" s="28"/>
      <c r="B169" s="26">
        <v>303</v>
      </c>
      <c r="C169" s="64" t="str">
        <f t="shared" ca="1" si="8"/>
        <v>Laba Ditahan</v>
      </c>
      <c r="D169" s="64">
        <f ca="1">IF(TODAY()&gt;EXP,"0",IF(B169="","",IF(C169="Laba Bersih",'Laba Rugi'!$F$97,SUMIF('Neraca Lajur'!B:B,B169,'Neraca Lajur'!N:N)+SUMIF('Neraca Lajur'!B:B,B169,'Neraca Lajur'!O:O))))</f>
        <v>614568300</v>
      </c>
      <c r="E169" s="64"/>
      <c r="F169" s="67"/>
      <c r="G169" s="28"/>
      <c r="H169" s="28"/>
    </row>
    <row r="170" spans="1:8" ht="18.75" customHeight="1" x14ac:dyDescent="0.35">
      <c r="A170" s="28"/>
      <c r="B170" s="26"/>
      <c r="C170" s="64" t="str">
        <f t="shared" ca="1" si="8"/>
        <v/>
      </c>
      <c r="D170" s="64" t="str">
        <f ca="1">IF(TODAY()&gt;EXP,"0",IF(B170="","",IF(C170="Laba Bersih",'Laba Rugi'!$F$97,SUMIF('Neraca Lajur'!B:B,B170,'Neraca Lajur'!N:N)+SUMIF('Neraca Lajur'!B:B,B170,'Neraca Lajur'!O:O))))</f>
        <v/>
      </c>
      <c r="E170" s="64"/>
      <c r="F170" s="67"/>
      <c r="G170" s="28"/>
      <c r="H170" s="28"/>
    </row>
    <row r="171" spans="1:8" ht="18.75" customHeight="1" x14ac:dyDescent="0.35">
      <c r="A171" s="28"/>
      <c r="B171" s="26"/>
      <c r="C171" s="64" t="str">
        <f t="shared" ca="1" si="8"/>
        <v/>
      </c>
      <c r="D171" s="64" t="str">
        <f ca="1">IF(TODAY()&gt;EXP,"0",IF(B171="","",IF(C171="Laba Bersih",'Laba Rugi'!$F$97,SUMIF('Neraca Lajur'!B:B,B171,'Neraca Lajur'!N:N)+SUMIF('Neraca Lajur'!B:B,B171,'Neraca Lajur'!O:O))))</f>
        <v/>
      </c>
      <c r="E171" s="64"/>
      <c r="F171" s="67"/>
      <c r="G171" s="28"/>
      <c r="H171" s="28"/>
    </row>
    <row r="172" spans="1:8" ht="18.75" customHeight="1" x14ac:dyDescent="0.35">
      <c r="A172" s="28"/>
      <c r="B172" s="26"/>
      <c r="C172" s="64" t="str">
        <f t="shared" ca="1" si="8"/>
        <v/>
      </c>
      <c r="D172" s="64" t="str">
        <f ca="1">IF(TODAY()&gt;EXP,"0",IF(B172="","",IF(C172="Laba Bersih",'Laba Rugi'!$F$97,SUMIF('Neraca Lajur'!B:B,B172,'Neraca Lajur'!N:N)+SUMIF('Neraca Lajur'!B:B,B172,'Neraca Lajur'!O:O))))</f>
        <v/>
      </c>
      <c r="E172" s="64"/>
      <c r="F172" s="67"/>
      <c r="G172" s="28"/>
      <c r="H172" s="28"/>
    </row>
    <row r="173" spans="1:8" ht="18.75" customHeight="1" x14ac:dyDescent="0.35">
      <c r="A173" s="28"/>
      <c r="B173" s="26"/>
      <c r="C173" s="64" t="str">
        <f t="shared" ca="1" si="8"/>
        <v/>
      </c>
      <c r="D173" s="64" t="str">
        <f ca="1">IF(TODAY()&gt;EXP,"0",IF(B173="","",IF(C173="Laba Bersih",'Laba Rugi'!$F$97,SUMIF('Neraca Lajur'!B:B,B173,'Neraca Lajur'!N:N)+SUMIF('Neraca Lajur'!B:B,B173,'Neraca Lajur'!O:O))))</f>
        <v/>
      </c>
      <c r="E173" s="64"/>
      <c r="F173" s="67"/>
      <c r="G173" s="28"/>
      <c r="H173" s="28"/>
    </row>
    <row r="174" spans="1:8" ht="18.75" customHeight="1" x14ac:dyDescent="0.35">
      <c r="A174" s="28"/>
      <c r="B174" s="26"/>
      <c r="C174" s="64" t="str">
        <f t="shared" ca="1" si="8"/>
        <v/>
      </c>
      <c r="D174" s="64" t="str">
        <f ca="1">IF(TODAY()&gt;EXP,"0",IF(B174="","",IF(C174="Laba Bersih",'Laba Rugi'!$F$97,SUMIF('Neraca Lajur'!B:B,B174,'Neraca Lajur'!N:N)+SUMIF('Neraca Lajur'!B:B,B174,'Neraca Lajur'!O:O))))</f>
        <v/>
      </c>
      <c r="E174" s="64"/>
      <c r="F174" s="67"/>
      <c r="G174" s="28"/>
      <c r="H174" s="28"/>
    </row>
    <row r="175" spans="1:8" ht="26.25" customHeight="1" x14ac:dyDescent="0.35">
      <c r="A175" s="28"/>
      <c r="B175" s="146" t="s">
        <v>28</v>
      </c>
      <c r="C175" s="147"/>
      <c r="D175" s="104"/>
      <c r="E175" s="105">
        <f ca="1">SUM(D165:D174)</f>
        <v>3925165455.9047613</v>
      </c>
      <c r="F175" s="98"/>
      <c r="G175" s="28"/>
      <c r="H175" s="28"/>
    </row>
    <row r="176" spans="1:8" ht="26.25" customHeight="1" x14ac:dyDescent="0.35">
      <c r="A176" s="28"/>
      <c r="B176" s="146" t="s">
        <v>29</v>
      </c>
      <c r="C176" s="147"/>
      <c r="D176" s="99"/>
      <c r="E176" s="99"/>
      <c r="F176" s="100">
        <f ca="1">E164+E175</f>
        <v>5802805955.9047613</v>
      </c>
      <c r="G176" s="28"/>
      <c r="H176" s="28"/>
    </row>
    <row r="177" spans="1:8" ht="26.25" customHeight="1" x14ac:dyDescent="0.35">
      <c r="A177" s="28"/>
      <c r="B177" s="155" t="s">
        <v>75</v>
      </c>
      <c r="C177" s="156"/>
      <c r="D177" s="102"/>
      <c r="E177" s="102"/>
      <c r="F177" s="103">
        <f ca="1">F131-F176</f>
        <v>0</v>
      </c>
      <c r="G177" s="28"/>
      <c r="H177" s="28"/>
    </row>
    <row r="178" spans="1:8" x14ac:dyDescent="0.35">
      <c r="A178" s="28"/>
      <c r="B178" s="28"/>
      <c r="C178" s="28"/>
      <c r="D178" s="28"/>
      <c r="E178" s="28"/>
      <c r="F178" s="28"/>
      <c r="G178" s="28"/>
      <c r="H178" s="28"/>
    </row>
    <row r="179" spans="1:8" x14ac:dyDescent="0.35">
      <c r="A179" s="28"/>
      <c r="B179" s="28"/>
      <c r="C179" s="28"/>
      <c r="D179" s="28"/>
      <c r="E179" s="28"/>
      <c r="F179" s="28"/>
      <c r="G179" s="28"/>
      <c r="H179" s="28"/>
    </row>
    <row r="180" spans="1:8" x14ac:dyDescent="0.35">
      <c r="A180" s="28"/>
      <c r="B180" s="28"/>
      <c r="C180" s="28"/>
      <c r="D180" s="28"/>
      <c r="E180" s="28"/>
      <c r="F180" s="28"/>
      <c r="G180" s="28"/>
      <c r="H180" s="28"/>
    </row>
    <row r="181" spans="1:8" x14ac:dyDescent="0.35">
      <c r="A181" s="28"/>
      <c r="B181" s="28"/>
      <c r="C181" s="28"/>
      <c r="D181" s="28"/>
      <c r="E181" s="28"/>
      <c r="F181" s="28"/>
      <c r="G181" s="28"/>
      <c r="H181" s="28"/>
    </row>
    <row r="182" spans="1:8" x14ac:dyDescent="0.35">
      <c r="A182" s="28"/>
      <c r="B182" s="28"/>
      <c r="C182" s="28"/>
      <c r="D182" s="28"/>
      <c r="E182" s="28"/>
      <c r="F182" s="28"/>
      <c r="G182" s="28"/>
      <c r="H182" s="28"/>
    </row>
  </sheetData>
  <sheetProtection algorithmName="SHA-512" hashValue="9IgC2BlNlryeGf+PKjSaAG1qSFO7ouZh/Ay0ClP/vnwYCyqxQ7eV4u2d+1gHAVucjt9r8icJXqyweNgE1ETxTA==" saltValue="puOfQOwa1KMnCJ1K9+tpwQ==" spinCount="100000" sheet="1" objects="1" scenarios="1" formatCells="0" formatColumns="0" formatRows="0" autoFilter="0"/>
  <autoFilter ref="B5:B177" xr:uid="{00000000-0009-0000-0000-000009000000}"/>
  <mergeCells count="3">
    <mergeCell ref="B2:F2"/>
    <mergeCell ref="B3:F3"/>
    <mergeCell ref="B4:F4"/>
  </mergeCells>
  <dataValidations count="1">
    <dataValidation type="list" showInputMessage="1" showErrorMessage="1" errorTitle="KESALAHAN INPUT DATA" error="        KODE AKUN SALAH_x000a_SILAHKAN PILIH DARI DAFTAR" sqref="B120:B129 B153:B162 B77:B96 B132:B151 B98:B117 B165:B174 B6:B75" xr:uid="{00000000-0002-0000-0900-000000000000}">
      <formula1>KA</formula1>
    </dataValidation>
  </dataValidations>
  <pageMargins left="0.32" right="0.19" top="0.35" bottom="0.36" header="0.23" footer="0.3"/>
  <pageSetup paperSize="9" orientation="portrait" blackAndWhite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31"/>
  <sheetViews>
    <sheetView showGridLines="0" tabSelected="1" zoomScaleNormal="100" workbookViewId="0">
      <selection activeCell="B2" sqref="B2:D2"/>
    </sheetView>
  </sheetViews>
  <sheetFormatPr defaultColWidth="0" defaultRowHeight="14.5" zeroHeight="1" x14ac:dyDescent="0.35"/>
  <cols>
    <col min="1" max="1" width="21.453125" customWidth="1"/>
    <col min="2" max="4" width="35.7265625" customWidth="1"/>
    <col min="5" max="5" width="14.26953125" customWidth="1"/>
    <col min="6" max="6" width="78.54296875" customWidth="1"/>
    <col min="7" max="7" width="28.54296875" customWidth="1"/>
    <col min="8" max="8" width="14.26953125" hidden="1" customWidth="1"/>
    <col min="9" max="16384" width="9.1796875" hidden="1"/>
  </cols>
  <sheetData>
    <row r="1" spans="1:7" ht="15" customHeight="1" thickBot="1" x14ac:dyDescent="0.4">
      <c r="A1" s="28"/>
      <c r="B1" s="28"/>
      <c r="C1" s="28"/>
      <c r="D1" s="28"/>
      <c r="E1" s="28"/>
      <c r="F1" s="28"/>
      <c r="G1" s="28"/>
    </row>
    <row r="2" spans="1:7" ht="48.75" customHeight="1" thickTop="1" thickBot="1" x14ac:dyDescent="0.4">
      <c r="A2" s="28"/>
      <c r="B2" s="304" t="s">
        <v>55</v>
      </c>
      <c r="C2" s="305"/>
      <c r="D2" s="306"/>
      <c r="E2" s="28"/>
      <c r="F2" s="293" t="s">
        <v>443</v>
      </c>
      <c r="G2" s="28"/>
    </row>
    <row r="3" spans="1:7" ht="15" customHeight="1" thickTop="1" x14ac:dyDescent="0.35">
      <c r="A3" s="28"/>
      <c r="B3" s="28"/>
      <c r="C3" s="28"/>
      <c r="D3" s="28"/>
      <c r="E3" s="28"/>
      <c r="F3" s="300" t="s">
        <v>444</v>
      </c>
      <c r="G3" s="28"/>
    </row>
    <row r="4" spans="1:7" ht="26.25" customHeight="1" x14ac:dyDescent="0.35">
      <c r="A4" s="28"/>
      <c r="B4" s="307" t="s">
        <v>44</v>
      </c>
      <c r="C4" s="307"/>
      <c r="D4" s="307"/>
      <c r="E4" s="28"/>
      <c r="F4" s="300"/>
      <c r="G4" s="28"/>
    </row>
    <row r="5" spans="1:7" ht="52.5" customHeight="1" x14ac:dyDescent="0.35">
      <c r="A5" s="28"/>
      <c r="B5" s="183">
        <v>1</v>
      </c>
      <c r="C5" s="183" t="s">
        <v>201</v>
      </c>
      <c r="D5" s="183">
        <v>2025</v>
      </c>
      <c r="E5" s="28"/>
      <c r="F5" s="300" t="s">
        <v>445</v>
      </c>
      <c r="G5" s="28"/>
    </row>
    <row r="6" spans="1:7" ht="26.25" customHeight="1" x14ac:dyDescent="0.35">
      <c r="A6" s="28"/>
      <c r="B6" s="307" t="s">
        <v>45</v>
      </c>
      <c r="C6" s="307"/>
      <c r="D6" s="307"/>
      <c r="E6" s="28"/>
      <c r="F6" s="300"/>
      <c r="G6" s="28"/>
    </row>
    <row r="7" spans="1:7" ht="52.5" customHeight="1" x14ac:dyDescent="0.35">
      <c r="A7" s="28"/>
      <c r="B7" s="183">
        <v>31</v>
      </c>
      <c r="C7" s="183" t="s">
        <v>202</v>
      </c>
      <c r="D7" s="183">
        <v>2025</v>
      </c>
      <c r="E7" s="28"/>
      <c r="F7" s="294" t="s">
        <v>446</v>
      </c>
      <c r="G7" s="28"/>
    </row>
    <row r="8" spans="1:7" ht="22.5" customHeight="1" x14ac:dyDescent="0.35">
      <c r="A8" s="28"/>
      <c r="B8" s="28"/>
      <c r="C8" s="28"/>
      <c r="D8" s="28"/>
      <c r="E8" s="28"/>
      <c r="F8" s="28"/>
      <c r="G8" s="28"/>
    </row>
    <row r="9" spans="1:7" ht="63.75" customHeight="1" x14ac:dyDescent="0.35">
      <c r="A9" s="28"/>
      <c r="B9" s="308"/>
      <c r="C9" s="309"/>
      <c r="D9" s="310"/>
      <c r="E9" s="28"/>
      <c r="F9" s="28"/>
      <c r="G9" s="28"/>
    </row>
    <row r="10" spans="1:7" ht="45" customHeight="1" x14ac:dyDescent="0.35">
      <c r="A10" s="28"/>
      <c r="B10" s="193"/>
      <c r="C10" s="193"/>
      <c r="D10" s="193"/>
      <c r="E10" s="28"/>
      <c r="F10" s="28"/>
      <c r="G10" s="28"/>
    </row>
    <row r="11" spans="1:7" ht="45" customHeight="1" x14ac:dyDescent="0.35">
      <c r="A11" s="28"/>
      <c r="B11" s="194"/>
      <c r="C11" s="194"/>
      <c r="D11" s="194"/>
      <c r="E11" s="28"/>
      <c r="F11" s="28"/>
      <c r="G11" s="28"/>
    </row>
    <row r="12" spans="1:7" ht="45" customHeight="1" x14ac:dyDescent="0.35">
      <c r="A12" s="28"/>
      <c r="B12" s="194"/>
      <c r="C12" s="194"/>
      <c r="D12" s="194"/>
      <c r="E12" s="28"/>
      <c r="F12" s="28"/>
      <c r="G12" s="28"/>
    </row>
    <row r="13" spans="1:7" ht="45" customHeight="1" x14ac:dyDescent="0.35">
      <c r="A13" s="28"/>
      <c r="B13" s="195"/>
      <c r="C13" s="195"/>
      <c r="D13" s="195"/>
      <c r="E13" s="28"/>
      <c r="F13" s="28"/>
      <c r="G13" s="28"/>
    </row>
    <row r="14" spans="1:7" ht="75" customHeight="1" x14ac:dyDescent="0.35">
      <c r="A14" s="28"/>
      <c r="B14" s="28"/>
      <c r="C14" s="28"/>
      <c r="D14" s="28"/>
      <c r="E14" s="28"/>
      <c r="F14" s="28"/>
      <c r="G14" s="28"/>
    </row>
    <row r="15" spans="1:7" ht="30" customHeight="1" x14ac:dyDescent="0.35">
      <c r="A15" s="28"/>
      <c r="B15" s="314" t="s">
        <v>366</v>
      </c>
      <c r="C15" s="315"/>
      <c r="D15" s="316"/>
      <c r="E15" s="28"/>
      <c r="F15" s="28"/>
      <c r="G15" s="28"/>
    </row>
    <row r="16" spans="1:7" ht="75" customHeight="1" x14ac:dyDescent="0.35">
      <c r="A16" s="28"/>
      <c r="B16" s="235"/>
      <c r="C16" s="237"/>
      <c r="D16" s="236"/>
      <c r="E16" s="28"/>
      <c r="F16" s="28"/>
      <c r="G16" s="28"/>
    </row>
    <row r="17" spans="1:7" ht="75" customHeight="1" x14ac:dyDescent="0.35">
      <c r="A17" s="28"/>
      <c r="B17" s="28"/>
      <c r="C17" s="28"/>
      <c r="D17" s="28"/>
      <c r="E17" s="28"/>
      <c r="F17" s="28"/>
      <c r="G17" s="28"/>
    </row>
    <row r="18" spans="1:7" ht="30" customHeight="1" x14ac:dyDescent="0.35">
      <c r="A18" s="28"/>
      <c r="B18" s="198"/>
      <c r="C18" s="199" t="s">
        <v>190</v>
      </c>
      <c r="D18" s="200"/>
      <c r="E18" s="28"/>
      <c r="F18" s="28"/>
      <c r="G18" s="28"/>
    </row>
    <row r="19" spans="1:7" ht="30" customHeight="1" x14ac:dyDescent="0.35">
      <c r="A19" s="28"/>
      <c r="B19" s="202"/>
      <c r="C19" s="197">
        <v>46235</v>
      </c>
      <c r="D19" s="201"/>
      <c r="E19" s="28"/>
      <c r="F19" s="28"/>
      <c r="G19" s="28"/>
    </row>
    <row r="20" spans="1:7" ht="30" customHeight="1" x14ac:dyDescent="0.35">
      <c r="A20" s="28"/>
      <c r="B20" s="311" t="str">
        <f ca="1">IF(TODAY()&gt;EXP,"PROGRAM EXCEL INI TELAH KADALUARSA! SELURUH PERHITUNGAN TELAH MENJADI NOL","Setelah melewati tanggal kadaluarsa maka seluruh perhitungan akan berubah menjadi nol")</f>
        <v>Setelah melewati tanggal kadaluarsa maka seluruh perhitungan akan berubah menjadi nol</v>
      </c>
      <c r="C20" s="312"/>
      <c r="D20" s="313"/>
      <c r="E20" s="28"/>
      <c r="F20" s="28"/>
      <c r="G20" s="28"/>
    </row>
    <row r="21" spans="1:7" ht="30" customHeight="1" x14ac:dyDescent="0.35">
      <c r="A21" s="28"/>
      <c r="B21" s="301"/>
      <c r="C21" s="302"/>
      <c r="D21" s="303"/>
      <c r="E21" s="28"/>
      <c r="F21" s="28"/>
      <c r="G21" s="28"/>
    </row>
    <row r="22" spans="1:7" ht="75" customHeight="1" x14ac:dyDescent="0.35">
      <c r="A22" s="28"/>
      <c r="B22" s="28"/>
      <c r="C22" s="28"/>
      <c r="D22" s="28"/>
      <c r="E22" s="28"/>
      <c r="F22" s="28"/>
      <c r="G22" s="28"/>
    </row>
    <row r="23" spans="1:7" ht="75" customHeight="1" x14ac:dyDescent="0.35">
      <c r="A23" s="28"/>
      <c r="B23" s="28"/>
      <c r="C23" s="28"/>
      <c r="D23" s="28"/>
      <c r="E23" s="28"/>
      <c r="F23" s="28"/>
      <c r="G23" s="28"/>
    </row>
    <row r="24" spans="1:7" ht="0.75" customHeight="1" x14ac:dyDescent="0.35">
      <c r="A24" s="116"/>
      <c r="B24" s="116"/>
      <c r="C24" s="116"/>
      <c r="D24" s="116"/>
      <c r="E24" s="116"/>
      <c r="F24" s="116"/>
      <c r="G24" s="116"/>
    </row>
    <row r="25" spans="1:7" ht="15" hidden="1" customHeight="1" x14ac:dyDescent="0.35"/>
    <row r="26" spans="1:7" ht="15" hidden="1" customHeight="1" x14ac:dyDescent="0.35"/>
    <row r="27" spans="1:7" ht="15" hidden="1" customHeight="1" x14ac:dyDescent="0.35"/>
    <row r="28" spans="1:7" ht="15" hidden="1" customHeight="1" x14ac:dyDescent="0.35"/>
    <row r="29" spans="1:7" ht="15" hidden="1" customHeight="1" x14ac:dyDescent="0.35"/>
    <row r="30" spans="1:7" ht="15" hidden="1" customHeight="1" x14ac:dyDescent="0.35"/>
    <row r="31" spans="1:7" ht="15" hidden="1" customHeight="1" x14ac:dyDescent="0.35"/>
  </sheetData>
  <sheetProtection algorithmName="SHA-512" hashValue="C4Y9eNm9nw5d/B4S3pCfyk5bywRCqe82yAi3/7PMsev4X/6GOan+kj30VofLdKn6r+rWXNC1FCzX++353Xk/1g==" saltValue="4v+pcqgmYhLwUd0MrVCzEg==" spinCount="100000" sheet="1" objects="1" scenarios="1" formatCells="0" formatColumns="0" formatRows="0"/>
  <mergeCells count="9">
    <mergeCell ref="F3:F4"/>
    <mergeCell ref="F5:F6"/>
    <mergeCell ref="B21:D21"/>
    <mergeCell ref="B2:D2"/>
    <mergeCell ref="B4:D4"/>
    <mergeCell ref="B6:D6"/>
    <mergeCell ref="B9:D9"/>
    <mergeCell ref="B20:D20"/>
    <mergeCell ref="B15:D15"/>
  </mergeCells>
  <dataValidations count="3">
    <dataValidation type="whole" allowBlank="1" showInputMessage="1" showErrorMessage="1" errorTitle="KESALAHAN INPUT DATA" error="INPUT TANGGAL SALAH" sqref="B5 B7" xr:uid="{00000000-0002-0000-0100-000000000000}">
      <formula1>1</formula1>
      <formula2>31</formula2>
    </dataValidation>
    <dataValidation type="whole" allowBlank="1" showInputMessage="1" showErrorMessage="1" errorTitle="KESALAHAN INPUT DATA" error="INPUT TAHUN SALAH!" sqref="D7 D5" xr:uid="{00000000-0002-0000-0100-000001000000}">
      <formula1>1900</formula1>
      <formula2>3000</formula2>
    </dataValidation>
    <dataValidation type="list" showInputMessage="1" showErrorMessage="1" errorTitle="APLIKASI AKUNTANSI EXCEL" error="        NAMA BULAN SALAH_x000a_SILAHKAN PILIH DARI DAFTAR" sqref="C5 C7" xr:uid="{00000000-0002-0000-0100-000002000000}">
      <formula1>"Januari,Februari,Maret,April,Mei,Juni,Juli,Agustus,September,Oktober,November,Desember"</formula1>
    </dataValidation>
  </dataValidations>
  <pageMargins left="1.51" right="0.7" top="0.6" bottom="0.28999999999999998" header="0.3" footer="0.41"/>
  <pageSetup paperSize="9" orientation="landscape" blackAndWhite="1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K212"/>
  <sheetViews>
    <sheetView showGridLines="0" workbookViewId="0">
      <pane ySplit="6" topLeftCell="A7" activePane="bottomLeft" state="frozen"/>
      <selection activeCell="B2" sqref="B2:E2"/>
      <selection pane="bottomLeft" activeCell="B2" sqref="B2:H2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40" customWidth="1"/>
    <col min="4" max="5" width="7.81640625" customWidth="1"/>
    <col min="6" max="6" width="0.7265625" customWidth="1"/>
    <col min="7" max="8" width="15.7265625" customWidth="1"/>
    <col min="9" max="10" width="28.54296875" customWidth="1"/>
    <col min="11" max="11" width="0" hidden="1" customWidth="1"/>
    <col min="12" max="16384" width="9.1796875" hidden="1"/>
  </cols>
  <sheetData>
    <row r="1" spans="1:10" ht="3.75" customHeight="1" x14ac:dyDescent="0.3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22.5" customHeight="1" x14ac:dyDescent="0.6">
      <c r="A2" s="28"/>
      <c r="B2" s="364" t="str">
        <f ca="1">IF(TODAY()&gt;EXP,"APLIKASI INI SUDAH KADALUARSA",PR)</f>
        <v>NAMA PERUSAHAAN ANDA</v>
      </c>
      <c r="C2" s="365"/>
      <c r="D2" s="365"/>
      <c r="E2" s="365"/>
      <c r="F2" s="365"/>
      <c r="G2" s="365"/>
      <c r="H2" s="365"/>
      <c r="I2" s="28"/>
      <c r="J2" s="28"/>
    </row>
    <row r="3" spans="1:10" ht="18.75" customHeight="1" x14ac:dyDescent="0.5">
      <c r="A3" s="28"/>
      <c r="B3" s="366" t="s">
        <v>3</v>
      </c>
      <c r="C3" s="366"/>
      <c r="D3" s="366"/>
      <c r="E3" s="366"/>
      <c r="F3" s="366"/>
      <c r="G3" s="366"/>
      <c r="H3" s="366"/>
      <c r="I3" s="28"/>
      <c r="J3" s="28"/>
    </row>
    <row r="4" spans="1:10" ht="18.75" customHeight="1" x14ac:dyDescent="0.35">
      <c r="A4" s="28"/>
      <c r="B4" s="367" t="str">
        <f>TG&amp;" "&amp;BL&amp;" "&amp;TH</f>
        <v>1 Januari 2025</v>
      </c>
      <c r="C4" s="368"/>
      <c r="D4" s="368"/>
      <c r="E4" s="368"/>
      <c r="F4" s="368"/>
      <c r="G4" s="368"/>
      <c r="H4" s="368"/>
      <c r="I4" s="28"/>
      <c r="J4" s="28"/>
    </row>
    <row r="5" spans="1:10" ht="22.5" customHeight="1" x14ac:dyDescent="0.35">
      <c r="A5" s="28"/>
      <c r="B5" s="120" t="s">
        <v>6</v>
      </c>
      <c r="C5" s="369" t="s">
        <v>0</v>
      </c>
      <c r="D5" s="121" t="s">
        <v>31</v>
      </c>
      <c r="E5" s="122" t="s">
        <v>31</v>
      </c>
      <c r="F5" s="28"/>
      <c r="G5" s="362" t="str">
        <f>IF(G207=H207,"SALDO AWAL",("SALDO AWAL SELISIH "&amp;G207-H207))</f>
        <v>SALDO AWAL</v>
      </c>
      <c r="H5" s="363"/>
      <c r="I5" s="28"/>
      <c r="J5" s="28"/>
    </row>
    <row r="6" spans="1:10" ht="22.5" customHeight="1" x14ac:dyDescent="0.35">
      <c r="A6" s="28"/>
      <c r="B6" s="123" t="s">
        <v>7</v>
      </c>
      <c r="C6" s="370"/>
      <c r="D6" s="124" t="s">
        <v>16</v>
      </c>
      <c r="E6" s="125" t="s">
        <v>32</v>
      </c>
      <c r="F6" s="28"/>
      <c r="G6" s="29" t="s">
        <v>1</v>
      </c>
      <c r="H6" s="30" t="s">
        <v>2</v>
      </c>
      <c r="I6" s="28"/>
      <c r="J6" s="28"/>
    </row>
    <row r="7" spans="1:10" ht="18.75" customHeight="1" x14ac:dyDescent="0.35">
      <c r="A7" s="28"/>
      <c r="B7" s="10">
        <v>100</v>
      </c>
      <c r="C7" s="2" t="s">
        <v>203</v>
      </c>
      <c r="D7" s="8" t="s">
        <v>204</v>
      </c>
      <c r="E7" s="8" t="s">
        <v>205</v>
      </c>
      <c r="F7" s="1"/>
      <c r="G7" s="2"/>
      <c r="H7" s="2"/>
      <c r="I7" s="28"/>
      <c r="J7" s="28"/>
    </row>
    <row r="8" spans="1:10" ht="18.75" customHeight="1" x14ac:dyDescent="0.35">
      <c r="A8" s="28"/>
      <c r="B8" s="10">
        <v>110</v>
      </c>
      <c r="C8" s="2" t="s">
        <v>206</v>
      </c>
      <c r="D8" s="8" t="s">
        <v>204</v>
      </c>
      <c r="E8" s="8" t="s">
        <v>205</v>
      </c>
      <c r="F8" s="1"/>
      <c r="G8" s="2"/>
      <c r="H8" s="2"/>
      <c r="I8" s="28"/>
      <c r="J8" s="28"/>
    </row>
    <row r="9" spans="1:10" ht="18.75" customHeight="1" x14ac:dyDescent="0.35">
      <c r="A9" s="28"/>
      <c r="B9" s="10">
        <v>111</v>
      </c>
      <c r="C9" s="9" t="s">
        <v>207</v>
      </c>
      <c r="D9" s="8" t="s">
        <v>204</v>
      </c>
      <c r="E9" s="8" t="s">
        <v>205</v>
      </c>
      <c r="F9" s="1"/>
      <c r="G9" s="9">
        <v>36125000</v>
      </c>
      <c r="H9" s="2"/>
      <c r="I9" s="28"/>
      <c r="J9" s="28"/>
    </row>
    <row r="10" spans="1:10" ht="18.75" customHeight="1" x14ac:dyDescent="0.35">
      <c r="A10" s="28"/>
      <c r="B10" s="10">
        <v>112</v>
      </c>
      <c r="C10" s="9" t="s">
        <v>208</v>
      </c>
      <c r="D10" s="8" t="s">
        <v>204</v>
      </c>
      <c r="E10" s="8" t="s">
        <v>205</v>
      </c>
      <c r="F10" s="1"/>
      <c r="G10" s="9">
        <v>145049579</v>
      </c>
      <c r="H10" s="2"/>
      <c r="I10" s="28"/>
      <c r="J10" s="28"/>
    </row>
    <row r="11" spans="1:10" ht="18.75" customHeight="1" x14ac:dyDescent="0.35">
      <c r="A11" s="28"/>
      <c r="B11" s="10">
        <v>130</v>
      </c>
      <c r="C11" s="9" t="s">
        <v>209</v>
      </c>
      <c r="D11" s="8" t="s">
        <v>204</v>
      </c>
      <c r="E11" s="8" t="s">
        <v>205</v>
      </c>
      <c r="F11" s="1"/>
      <c r="G11" s="9">
        <v>1149196000</v>
      </c>
      <c r="H11" s="2"/>
      <c r="I11" s="28"/>
      <c r="J11" s="28"/>
    </row>
    <row r="12" spans="1:10" ht="18.75" customHeight="1" x14ac:dyDescent="0.35">
      <c r="A12" s="28"/>
      <c r="B12" s="10">
        <v>135</v>
      </c>
      <c r="C12" s="9" t="s">
        <v>210</v>
      </c>
      <c r="D12" s="8" t="s">
        <v>204</v>
      </c>
      <c r="E12" s="8" t="s">
        <v>205</v>
      </c>
      <c r="F12" s="1"/>
      <c r="G12" s="9"/>
      <c r="H12" s="2"/>
      <c r="I12" s="28"/>
      <c r="J12" s="28"/>
    </row>
    <row r="13" spans="1:10" ht="18.75" customHeight="1" x14ac:dyDescent="0.35">
      <c r="A13" s="28"/>
      <c r="B13" s="10">
        <v>138</v>
      </c>
      <c r="C13" s="9" t="s">
        <v>211</v>
      </c>
      <c r="D13" s="8" t="s">
        <v>204</v>
      </c>
      <c r="E13" s="8" t="s">
        <v>205</v>
      </c>
      <c r="F13" s="1"/>
      <c r="G13" s="9">
        <v>5700000</v>
      </c>
      <c r="H13" s="2"/>
      <c r="I13" s="28"/>
      <c r="J13" s="28"/>
    </row>
    <row r="14" spans="1:10" ht="18.75" customHeight="1" x14ac:dyDescent="0.35">
      <c r="A14" s="28"/>
      <c r="B14" s="10">
        <v>139</v>
      </c>
      <c r="C14" s="9" t="s">
        <v>212</v>
      </c>
      <c r="D14" s="8" t="s">
        <v>204</v>
      </c>
      <c r="E14" s="8" t="s">
        <v>205</v>
      </c>
      <c r="F14" s="1"/>
      <c r="G14" s="9"/>
      <c r="H14" s="2"/>
      <c r="I14" s="28"/>
      <c r="J14" s="28"/>
    </row>
    <row r="15" spans="1:10" ht="18.75" customHeight="1" x14ac:dyDescent="0.35">
      <c r="A15" s="28"/>
      <c r="B15" s="10">
        <v>148</v>
      </c>
      <c r="C15" s="9" t="s">
        <v>213</v>
      </c>
      <c r="D15" s="8" t="s">
        <v>204</v>
      </c>
      <c r="E15" s="8" t="s">
        <v>205</v>
      </c>
      <c r="F15" s="1"/>
      <c r="G15" s="9">
        <v>297250300</v>
      </c>
      <c r="H15" s="2"/>
      <c r="I15" s="28"/>
      <c r="J15" s="28"/>
    </row>
    <row r="16" spans="1:10" ht="18.75" customHeight="1" x14ac:dyDescent="0.35">
      <c r="A16" s="28"/>
      <c r="B16" s="10">
        <v>151</v>
      </c>
      <c r="C16" s="9" t="s">
        <v>214</v>
      </c>
      <c r="D16" s="8" t="s">
        <v>204</v>
      </c>
      <c r="E16" s="8" t="s">
        <v>205</v>
      </c>
      <c r="F16" s="1"/>
      <c r="G16" s="9">
        <v>130125000</v>
      </c>
      <c r="H16" s="2"/>
      <c r="I16" s="28"/>
      <c r="J16" s="28"/>
    </row>
    <row r="17" spans="1:10" ht="18.75" customHeight="1" x14ac:dyDescent="0.35">
      <c r="A17" s="28"/>
      <c r="B17" s="10">
        <v>153</v>
      </c>
      <c r="C17" s="9" t="s">
        <v>215</v>
      </c>
      <c r="D17" s="8" t="s">
        <v>204</v>
      </c>
      <c r="E17" s="8" t="s">
        <v>205</v>
      </c>
      <c r="F17" s="1"/>
      <c r="G17" s="9">
        <v>241625000</v>
      </c>
      <c r="H17" s="2"/>
      <c r="I17" s="28"/>
      <c r="J17" s="28"/>
    </row>
    <row r="18" spans="1:10" ht="18.75" customHeight="1" x14ac:dyDescent="0.35">
      <c r="A18" s="28"/>
      <c r="B18" s="10">
        <v>165</v>
      </c>
      <c r="C18" s="9" t="s">
        <v>216</v>
      </c>
      <c r="D18" s="8" t="s">
        <v>204</v>
      </c>
      <c r="E18" s="8" t="s">
        <v>205</v>
      </c>
      <c r="F18" s="1"/>
      <c r="G18" s="9">
        <v>25000000</v>
      </c>
      <c r="H18" s="2"/>
      <c r="I18" s="28"/>
      <c r="J18" s="28"/>
    </row>
    <row r="19" spans="1:10" ht="18.75" customHeight="1" x14ac:dyDescent="0.35">
      <c r="A19" s="28"/>
      <c r="B19" s="10">
        <v>166</v>
      </c>
      <c r="C19" s="9" t="s">
        <v>217</v>
      </c>
      <c r="D19" s="8" t="s">
        <v>204</v>
      </c>
      <c r="E19" s="8" t="s">
        <v>205</v>
      </c>
      <c r="F19" s="1"/>
      <c r="G19" s="9">
        <v>0</v>
      </c>
      <c r="H19" s="2"/>
      <c r="I19" s="28"/>
      <c r="J19" s="28"/>
    </row>
    <row r="20" spans="1:10" ht="18.75" customHeight="1" x14ac:dyDescent="0.35">
      <c r="A20" s="28"/>
      <c r="B20" s="10">
        <v>167</v>
      </c>
      <c r="C20" s="9" t="s">
        <v>218</v>
      </c>
      <c r="D20" s="8" t="s">
        <v>204</v>
      </c>
      <c r="E20" s="8" t="s">
        <v>205</v>
      </c>
      <c r="F20" s="1"/>
      <c r="G20" s="9">
        <v>0</v>
      </c>
      <c r="H20" s="2"/>
      <c r="I20" s="28"/>
      <c r="J20" s="28"/>
    </row>
    <row r="21" spans="1:10" ht="18.75" customHeight="1" x14ac:dyDescent="0.35">
      <c r="A21" s="28"/>
      <c r="B21" s="10">
        <v>169</v>
      </c>
      <c r="C21" s="9" t="s">
        <v>219</v>
      </c>
      <c r="D21" s="8" t="s">
        <v>204</v>
      </c>
      <c r="E21" s="8" t="s">
        <v>205</v>
      </c>
      <c r="F21" s="1"/>
      <c r="G21" s="9">
        <v>50000000</v>
      </c>
      <c r="H21" s="2"/>
      <c r="I21" s="28"/>
      <c r="J21" s="28"/>
    </row>
    <row r="22" spans="1:10" ht="18.75" customHeight="1" x14ac:dyDescent="0.35">
      <c r="A22" s="28"/>
      <c r="B22" s="10"/>
      <c r="C22" s="9"/>
      <c r="D22" s="8"/>
      <c r="E22" s="8"/>
      <c r="F22" s="1"/>
      <c r="G22" s="9"/>
      <c r="H22" s="2"/>
      <c r="I22" s="28"/>
      <c r="J22" s="28"/>
    </row>
    <row r="23" spans="1:10" ht="18.75" customHeight="1" x14ac:dyDescent="0.35">
      <c r="A23" s="28"/>
      <c r="B23" s="10">
        <v>170</v>
      </c>
      <c r="C23" s="9" t="s">
        <v>220</v>
      </c>
      <c r="D23" s="8" t="s">
        <v>204</v>
      </c>
      <c r="E23" s="8" t="s">
        <v>205</v>
      </c>
      <c r="F23" s="1"/>
      <c r="G23" s="9"/>
      <c r="H23" s="2"/>
      <c r="I23" s="28"/>
      <c r="J23" s="28"/>
    </row>
    <row r="24" spans="1:10" ht="18.75" customHeight="1" x14ac:dyDescent="0.35">
      <c r="A24" s="28"/>
      <c r="B24" s="10">
        <v>171</v>
      </c>
      <c r="C24" s="9" t="s">
        <v>221</v>
      </c>
      <c r="D24" s="8" t="s">
        <v>204</v>
      </c>
      <c r="E24" s="8" t="s">
        <v>205</v>
      </c>
      <c r="F24" s="1"/>
      <c r="G24" s="9">
        <v>200000000</v>
      </c>
      <c r="H24" s="2"/>
      <c r="I24" s="28"/>
      <c r="J24" s="28"/>
    </row>
    <row r="25" spans="1:10" ht="18.75" customHeight="1" x14ac:dyDescent="0.35">
      <c r="A25" s="28"/>
      <c r="B25" s="10">
        <v>172</v>
      </c>
      <c r="C25" s="9" t="s">
        <v>222</v>
      </c>
      <c r="D25" s="8" t="s">
        <v>204</v>
      </c>
      <c r="E25" s="8" t="s">
        <v>205</v>
      </c>
      <c r="F25" s="1"/>
      <c r="G25" s="9">
        <v>100000000</v>
      </c>
      <c r="H25" s="2"/>
      <c r="I25" s="28"/>
      <c r="J25" s="28"/>
    </row>
    <row r="26" spans="1:10" ht="18.75" customHeight="1" x14ac:dyDescent="0.35">
      <c r="A26" s="28"/>
      <c r="B26" s="10">
        <v>173</v>
      </c>
      <c r="C26" s="9" t="s">
        <v>223</v>
      </c>
      <c r="D26" s="8" t="s">
        <v>204</v>
      </c>
      <c r="E26" s="8" t="s">
        <v>205</v>
      </c>
      <c r="F26" s="1"/>
      <c r="G26" s="9">
        <v>208100000</v>
      </c>
      <c r="H26" s="2"/>
      <c r="I26" s="28"/>
      <c r="J26" s="28"/>
    </row>
    <row r="27" spans="1:10" ht="18.75" customHeight="1" x14ac:dyDescent="0.35">
      <c r="A27" s="28"/>
      <c r="B27" s="10">
        <v>174</v>
      </c>
      <c r="C27" s="9" t="s">
        <v>224</v>
      </c>
      <c r="D27" s="8" t="s">
        <v>204</v>
      </c>
      <c r="E27" s="8" t="s">
        <v>205</v>
      </c>
      <c r="F27" s="1"/>
      <c r="G27" s="9">
        <v>248200000</v>
      </c>
      <c r="H27" s="2"/>
      <c r="I27" s="28"/>
      <c r="J27" s="28"/>
    </row>
    <row r="28" spans="1:10" ht="18.75" customHeight="1" x14ac:dyDescent="0.35">
      <c r="A28" s="28"/>
      <c r="B28" s="10">
        <v>176</v>
      </c>
      <c r="C28" s="9" t="s">
        <v>225</v>
      </c>
      <c r="D28" s="8" t="s">
        <v>204</v>
      </c>
      <c r="E28" s="8" t="s">
        <v>205</v>
      </c>
      <c r="F28" s="1"/>
      <c r="G28" s="9">
        <v>150000000</v>
      </c>
      <c r="H28" s="2"/>
      <c r="I28" s="28"/>
      <c r="J28" s="28"/>
    </row>
    <row r="29" spans="1:10" ht="18.75" customHeight="1" x14ac:dyDescent="0.35">
      <c r="A29" s="28"/>
      <c r="B29" s="10">
        <v>177</v>
      </c>
      <c r="C29" s="9" t="s">
        <v>226</v>
      </c>
      <c r="D29" s="8" t="s">
        <v>204</v>
      </c>
      <c r="E29" s="8" t="s">
        <v>205</v>
      </c>
      <c r="F29" s="1"/>
      <c r="G29" s="9">
        <v>238500000</v>
      </c>
      <c r="H29" s="2"/>
      <c r="I29" s="28"/>
      <c r="J29" s="28"/>
    </row>
    <row r="30" spans="1:10" ht="18.75" customHeight="1" x14ac:dyDescent="0.35">
      <c r="A30" s="28"/>
      <c r="B30" s="10">
        <v>178</v>
      </c>
      <c r="C30" s="9" t="s">
        <v>227</v>
      </c>
      <c r="D30" s="8" t="s">
        <v>204</v>
      </c>
      <c r="E30" s="8" t="s">
        <v>205</v>
      </c>
      <c r="F30" s="1"/>
      <c r="G30" s="9">
        <v>83850000</v>
      </c>
      <c r="H30" s="2"/>
      <c r="I30" s="28"/>
      <c r="J30" s="28"/>
    </row>
    <row r="31" spans="1:10" ht="18.75" customHeight="1" x14ac:dyDescent="0.35">
      <c r="A31" s="28"/>
      <c r="B31" s="10">
        <v>182</v>
      </c>
      <c r="C31" s="9" t="s">
        <v>228</v>
      </c>
      <c r="D31" s="8" t="s">
        <v>229</v>
      </c>
      <c r="E31" s="8" t="s">
        <v>205</v>
      </c>
      <c r="F31" s="1"/>
      <c r="G31" s="9"/>
      <c r="H31" s="2">
        <v>27812500</v>
      </c>
      <c r="I31" s="28"/>
      <c r="J31" s="28"/>
    </row>
    <row r="32" spans="1:10" ht="18.75" customHeight="1" x14ac:dyDescent="0.35">
      <c r="A32" s="28"/>
      <c r="B32" s="10">
        <v>183</v>
      </c>
      <c r="C32" s="9" t="s">
        <v>230</v>
      </c>
      <c r="D32" s="8" t="s">
        <v>229</v>
      </c>
      <c r="E32" s="8" t="s">
        <v>205</v>
      </c>
      <c r="F32" s="1"/>
      <c r="G32" s="9"/>
      <c r="H32" s="2">
        <v>9504444</v>
      </c>
      <c r="I32" s="28"/>
      <c r="J32" s="28"/>
    </row>
    <row r="33" spans="1:10" ht="18.75" customHeight="1" x14ac:dyDescent="0.35">
      <c r="A33" s="28"/>
      <c r="B33" s="10">
        <v>184</v>
      </c>
      <c r="C33" s="9" t="s">
        <v>231</v>
      </c>
      <c r="D33" s="8" t="s">
        <v>229</v>
      </c>
      <c r="E33" s="8" t="s">
        <v>205</v>
      </c>
      <c r="F33" s="1"/>
      <c r="G33" s="9"/>
      <c r="H33" s="2">
        <v>18316389</v>
      </c>
      <c r="I33" s="28"/>
      <c r="J33" s="28"/>
    </row>
    <row r="34" spans="1:10" ht="18.75" customHeight="1" x14ac:dyDescent="0.35">
      <c r="A34" s="28"/>
      <c r="B34" s="10">
        <v>186</v>
      </c>
      <c r="C34" s="9" t="s">
        <v>232</v>
      </c>
      <c r="D34" s="8" t="s">
        <v>229</v>
      </c>
      <c r="E34" s="8" t="s">
        <v>205</v>
      </c>
      <c r="F34" s="1"/>
      <c r="G34" s="9"/>
      <c r="H34" s="2">
        <v>44625000</v>
      </c>
      <c r="I34" s="28"/>
      <c r="J34" s="28"/>
    </row>
    <row r="35" spans="1:10" ht="18.75" customHeight="1" x14ac:dyDescent="0.35">
      <c r="A35" s="28"/>
      <c r="B35" s="10">
        <v>187</v>
      </c>
      <c r="C35" s="9" t="s">
        <v>233</v>
      </c>
      <c r="D35" s="8" t="s">
        <v>229</v>
      </c>
      <c r="E35" s="8" t="s">
        <v>205</v>
      </c>
      <c r="F35" s="1"/>
      <c r="G35" s="9"/>
      <c r="H35" s="2">
        <v>37805556</v>
      </c>
      <c r="I35" s="28"/>
      <c r="J35" s="28"/>
    </row>
    <row r="36" spans="1:10" ht="18.75" customHeight="1" x14ac:dyDescent="0.35">
      <c r="A36" s="28"/>
      <c r="B36" s="10">
        <v>188</v>
      </c>
      <c r="C36" s="9" t="s">
        <v>234</v>
      </c>
      <c r="D36" s="8" t="s">
        <v>229</v>
      </c>
      <c r="E36" s="8" t="s">
        <v>205</v>
      </c>
      <c r="F36" s="1"/>
      <c r="G36" s="9"/>
      <c r="H36" s="2">
        <v>22658690</v>
      </c>
      <c r="I36" s="28"/>
      <c r="J36" s="28"/>
    </row>
    <row r="37" spans="1:10" ht="18.75" customHeight="1" x14ac:dyDescent="0.35">
      <c r="A37" s="28"/>
      <c r="B37" s="10"/>
      <c r="C37" s="9"/>
      <c r="D37" s="8"/>
      <c r="E37" s="8"/>
      <c r="F37" s="1"/>
      <c r="G37" s="9"/>
      <c r="H37" s="2"/>
      <c r="I37" s="28"/>
      <c r="J37" s="28"/>
    </row>
    <row r="38" spans="1:10" ht="18.75" customHeight="1" x14ac:dyDescent="0.35">
      <c r="A38" s="28"/>
      <c r="B38" s="10">
        <v>190</v>
      </c>
      <c r="C38" s="9" t="s">
        <v>235</v>
      </c>
      <c r="D38" s="8" t="s">
        <v>204</v>
      </c>
      <c r="E38" s="8" t="s">
        <v>205</v>
      </c>
      <c r="F38" s="1"/>
      <c r="G38" s="9"/>
      <c r="H38" s="2"/>
      <c r="I38" s="28"/>
      <c r="J38" s="28"/>
    </row>
    <row r="39" spans="1:10" ht="18.75" customHeight="1" x14ac:dyDescent="0.35">
      <c r="A39" s="28"/>
      <c r="B39" s="10">
        <v>191</v>
      </c>
      <c r="C39" s="9" t="s">
        <v>236</v>
      </c>
      <c r="D39" s="8" t="s">
        <v>204</v>
      </c>
      <c r="E39" s="8" t="s">
        <v>205</v>
      </c>
      <c r="F39" s="1"/>
      <c r="G39" s="9">
        <v>25000000</v>
      </c>
      <c r="H39" s="2"/>
      <c r="I39" s="28"/>
      <c r="J39" s="28"/>
    </row>
    <row r="40" spans="1:10" ht="18.75" customHeight="1" x14ac:dyDescent="0.35">
      <c r="A40" s="28"/>
      <c r="B40" s="10">
        <v>192</v>
      </c>
      <c r="C40" s="9" t="s">
        <v>237</v>
      </c>
      <c r="D40" s="8" t="s">
        <v>204</v>
      </c>
      <c r="E40" s="8" t="s">
        <v>205</v>
      </c>
      <c r="F40" s="1"/>
      <c r="G40" s="9">
        <v>50000000</v>
      </c>
      <c r="H40" s="2"/>
      <c r="I40" s="28"/>
      <c r="J40" s="28"/>
    </row>
    <row r="41" spans="1:10" ht="18.75" customHeight="1" x14ac:dyDescent="0.35">
      <c r="A41" s="28"/>
      <c r="B41" s="10">
        <v>193</v>
      </c>
      <c r="C41" s="9" t="s">
        <v>238</v>
      </c>
      <c r="D41" s="8" t="s">
        <v>204</v>
      </c>
      <c r="E41" s="8" t="s">
        <v>205</v>
      </c>
      <c r="F41" s="1"/>
      <c r="G41" s="9">
        <v>75000000</v>
      </c>
      <c r="H41" s="2"/>
      <c r="I41" s="28"/>
      <c r="J41" s="28"/>
    </row>
    <row r="42" spans="1:10" ht="18.75" customHeight="1" x14ac:dyDescent="0.35">
      <c r="A42" s="28"/>
      <c r="B42" s="10"/>
      <c r="C42" s="9"/>
      <c r="D42" s="8"/>
      <c r="E42" s="8"/>
      <c r="F42" s="1"/>
      <c r="G42" s="9"/>
      <c r="H42" s="2"/>
      <c r="I42" s="28"/>
      <c r="J42" s="28"/>
    </row>
    <row r="43" spans="1:10" ht="18.75" customHeight="1" x14ac:dyDescent="0.35">
      <c r="A43" s="28"/>
      <c r="B43" s="10">
        <v>200</v>
      </c>
      <c r="C43" s="9" t="s">
        <v>239</v>
      </c>
      <c r="D43" s="8" t="s">
        <v>229</v>
      </c>
      <c r="E43" s="8" t="s">
        <v>205</v>
      </c>
      <c r="F43" s="1"/>
      <c r="G43" s="9"/>
      <c r="H43" s="2"/>
      <c r="I43" s="28"/>
      <c r="J43" s="28"/>
    </row>
    <row r="44" spans="1:10" ht="18.75" customHeight="1" x14ac:dyDescent="0.35">
      <c r="A44" s="28"/>
      <c r="B44" s="10">
        <v>210</v>
      </c>
      <c r="C44" s="9" t="s">
        <v>240</v>
      </c>
      <c r="D44" s="8" t="s">
        <v>229</v>
      </c>
      <c r="E44" s="8" t="s">
        <v>205</v>
      </c>
      <c r="F44" s="1"/>
      <c r="G44" s="9"/>
      <c r="H44" s="2"/>
      <c r="I44" s="28"/>
      <c r="J44" s="28"/>
    </row>
    <row r="45" spans="1:10" ht="18.75" customHeight="1" x14ac:dyDescent="0.35">
      <c r="A45" s="28"/>
      <c r="B45" s="10">
        <v>211</v>
      </c>
      <c r="C45" s="9" t="s">
        <v>241</v>
      </c>
      <c r="D45" s="8" t="s">
        <v>229</v>
      </c>
      <c r="E45" s="8" t="s">
        <v>205</v>
      </c>
      <c r="F45" s="1"/>
      <c r="G45" s="9"/>
      <c r="H45" s="2">
        <v>180430000</v>
      </c>
      <c r="I45" s="28"/>
      <c r="J45" s="28"/>
    </row>
    <row r="46" spans="1:10" ht="18.75" customHeight="1" x14ac:dyDescent="0.35">
      <c r="A46" s="28"/>
      <c r="B46" s="10">
        <v>212</v>
      </c>
      <c r="C46" s="9" t="s">
        <v>242</v>
      </c>
      <c r="D46" s="8" t="s">
        <v>229</v>
      </c>
      <c r="E46" s="8" t="s">
        <v>205</v>
      </c>
      <c r="F46" s="1"/>
      <c r="G46" s="9"/>
      <c r="H46" s="2">
        <v>3000000</v>
      </c>
      <c r="I46" s="28"/>
      <c r="J46" s="28"/>
    </row>
    <row r="47" spans="1:10" ht="18.75" customHeight="1" x14ac:dyDescent="0.35">
      <c r="A47" s="28"/>
      <c r="B47" s="10">
        <v>213</v>
      </c>
      <c r="C47" s="9" t="s">
        <v>243</v>
      </c>
      <c r="D47" s="8" t="s">
        <v>229</v>
      </c>
      <c r="E47" s="8" t="s">
        <v>205</v>
      </c>
      <c r="F47" s="1"/>
      <c r="G47" s="9"/>
      <c r="H47" s="2">
        <v>250000000</v>
      </c>
      <c r="I47" s="28"/>
      <c r="J47" s="28"/>
    </row>
    <row r="48" spans="1:10" ht="18.75" customHeight="1" x14ac:dyDescent="0.35">
      <c r="A48" s="28"/>
      <c r="B48" s="10">
        <v>215</v>
      </c>
      <c r="C48" s="9" t="s">
        <v>244</v>
      </c>
      <c r="D48" s="8" t="s">
        <v>229</v>
      </c>
      <c r="E48" s="8" t="s">
        <v>205</v>
      </c>
      <c r="F48" s="1"/>
      <c r="G48" s="9"/>
      <c r="H48" s="2">
        <v>250000000</v>
      </c>
      <c r="I48" s="28"/>
      <c r="J48" s="28"/>
    </row>
    <row r="49" spans="1:10" ht="18.75" customHeight="1" x14ac:dyDescent="0.35">
      <c r="A49" s="28"/>
      <c r="B49" s="10">
        <v>219</v>
      </c>
      <c r="C49" s="9" t="s">
        <v>245</v>
      </c>
      <c r="D49" s="8" t="s">
        <v>229</v>
      </c>
      <c r="E49" s="8" t="s">
        <v>205</v>
      </c>
      <c r="F49" s="1"/>
      <c r="G49" s="9"/>
      <c r="H49" s="2"/>
      <c r="I49" s="28"/>
      <c r="J49" s="28"/>
    </row>
    <row r="50" spans="1:10" ht="18.75" customHeight="1" x14ac:dyDescent="0.35">
      <c r="A50" s="28"/>
      <c r="B50" s="10"/>
      <c r="C50" s="9"/>
      <c r="D50" s="8"/>
      <c r="E50" s="8"/>
      <c r="F50" s="1"/>
      <c r="G50" s="9"/>
      <c r="H50" s="2"/>
      <c r="I50" s="28"/>
      <c r="J50" s="28"/>
    </row>
    <row r="51" spans="1:10" ht="18.75" customHeight="1" x14ac:dyDescent="0.35">
      <c r="A51" s="28"/>
      <c r="B51" s="10">
        <v>270</v>
      </c>
      <c r="C51" s="9" t="s">
        <v>246</v>
      </c>
      <c r="D51" s="8" t="s">
        <v>229</v>
      </c>
      <c r="E51" s="8" t="s">
        <v>205</v>
      </c>
      <c r="F51" s="1"/>
      <c r="G51" s="9"/>
      <c r="H51" s="2"/>
      <c r="I51" s="28"/>
      <c r="J51" s="28"/>
    </row>
    <row r="52" spans="1:10" ht="18.75" customHeight="1" x14ac:dyDescent="0.35">
      <c r="A52" s="28"/>
      <c r="B52" s="10">
        <v>271</v>
      </c>
      <c r="C52" s="9" t="s">
        <v>247</v>
      </c>
      <c r="D52" s="8" t="s">
        <v>229</v>
      </c>
      <c r="E52" s="8" t="s">
        <v>205</v>
      </c>
      <c r="F52" s="1"/>
      <c r="G52" s="9"/>
      <c r="H52" s="2"/>
      <c r="I52" s="160"/>
      <c r="J52" s="28"/>
    </row>
    <row r="53" spans="1:10" ht="18.75" customHeight="1" x14ac:dyDescent="0.35">
      <c r="A53" s="28"/>
      <c r="B53" s="10">
        <v>272</v>
      </c>
      <c r="C53" s="9" t="s">
        <v>248</v>
      </c>
      <c r="D53" s="8" t="s">
        <v>229</v>
      </c>
      <c r="E53" s="8" t="s">
        <v>205</v>
      </c>
      <c r="F53" s="1"/>
      <c r="G53" s="9"/>
      <c r="H53" s="2"/>
      <c r="I53" s="28"/>
      <c r="J53" s="28"/>
    </row>
    <row r="54" spans="1:10" ht="18.75" customHeight="1" x14ac:dyDescent="0.35">
      <c r="A54" s="28"/>
      <c r="B54" s="10"/>
      <c r="C54" s="9"/>
      <c r="D54" s="8"/>
      <c r="E54" s="8"/>
      <c r="F54" s="1"/>
      <c r="G54" s="9"/>
      <c r="H54" s="2"/>
      <c r="I54" s="28"/>
      <c r="J54" s="28"/>
    </row>
    <row r="55" spans="1:10" ht="18.75" customHeight="1" x14ac:dyDescent="0.35">
      <c r="A55" s="28"/>
      <c r="B55" s="10">
        <v>300</v>
      </c>
      <c r="C55" s="9" t="s">
        <v>249</v>
      </c>
      <c r="D55" s="8" t="s">
        <v>229</v>
      </c>
      <c r="E55" s="8" t="s">
        <v>205</v>
      </c>
      <c r="F55" s="1"/>
      <c r="G55" s="9"/>
      <c r="H55" s="2"/>
      <c r="I55" s="28"/>
      <c r="J55" s="28"/>
    </row>
    <row r="56" spans="1:10" ht="18.75" customHeight="1" x14ac:dyDescent="0.35">
      <c r="A56" s="28"/>
      <c r="B56" s="10">
        <v>301</v>
      </c>
      <c r="C56" s="9" t="s">
        <v>250</v>
      </c>
      <c r="D56" s="8" t="s">
        <v>229</v>
      </c>
      <c r="E56" s="8" t="s">
        <v>205</v>
      </c>
      <c r="F56" s="1"/>
      <c r="G56" s="9"/>
      <c r="H56" s="2">
        <v>2000000000</v>
      </c>
      <c r="I56" s="28"/>
      <c r="J56" s="28"/>
    </row>
    <row r="57" spans="1:10" ht="18.75" customHeight="1" x14ac:dyDescent="0.35">
      <c r="A57" s="28"/>
      <c r="B57" s="10">
        <v>302</v>
      </c>
      <c r="C57" s="9" t="s">
        <v>251</v>
      </c>
      <c r="D57" s="8" t="s">
        <v>229</v>
      </c>
      <c r="E57" s="8" t="s">
        <v>205</v>
      </c>
      <c r="F57" s="1"/>
      <c r="G57" s="9"/>
      <c r="H57" s="2"/>
      <c r="I57" s="28"/>
      <c r="J57" s="28"/>
    </row>
    <row r="58" spans="1:10" ht="18.75" customHeight="1" x14ac:dyDescent="0.35">
      <c r="A58" s="28"/>
      <c r="B58" s="10">
        <v>303</v>
      </c>
      <c r="C58" s="9" t="s">
        <v>252</v>
      </c>
      <c r="D58" s="8" t="s">
        <v>229</v>
      </c>
      <c r="E58" s="8" t="s">
        <v>205</v>
      </c>
      <c r="F58" s="1"/>
      <c r="G58" s="9"/>
      <c r="H58" s="2">
        <v>614568300</v>
      </c>
      <c r="I58" s="28"/>
      <c r="J58" s="28"/>
    </row>
    <row r="59" spans="1:10" ht="18.75" customHeight="1" x14ac:dyDescent="0.35">
      <c r="A59" s="28"/>
      <c r="B59" s="10"/>
      <c r="C59" s="9"/>
      <c r="D59" s="8"/>
      <c r="E59" s="8"/>
      <c r="F59" s="1"/>
      <c r="G59" s="9"/>
      <c r="H59" s="2"/>
      <c r="I59" s="28"/>
      <c r="J59" s="28"/>
    </row>
    <row r="60" spans="1:10" ht="18.75" customHeight="1" x14ac:dyDescent="0.35">
      <c r="A60" s="28"/>
      <c r="B60" s="10">
        <v>400</v>
      </c>
      <c r="C60" s="9" t="s">
        <v>253</v>
      </c>
      <c r="D60" s="8" t="s">
        <v>229</v>
      </c>
      <c r="E60" s="8" t="s">
        <v>254</v>
      </c>
      <c r="F60" s="1"/>
      <c r="G60" s="9"/>
      <c r="H60" s="2"/>
      <c r="I60" s="28"/>
      <c r="J60" s="28"/>
    </row>
    <row r="61" spans="1:10" ht="18.75" customHeight="1" x14ac:dyDescent="0.35">
      <c r="A61" s="28"/>
      <c r="B61" s="10">
        <v>401</v>
      </c>
      <c r="C61" s="9" t="s">
        <v>255</v>
      </c>
      <c r="D61" s="8" t="s">
        <v>229</v>
      </c>
      <c r="E61" s="8" t="s">
        <v>254</v>
      </c>
      <c r="F61" s="1"/>
      <c r="G61" s="9"/>
      <c r="H61" s="2"/>
      <c r="I61" s="28"/>
      <c r="J61" s="28"/>
    </row>
    <row r="62" spans="1:10" ht="18.75" customHeight="1" x14ac:dyDescent="0.35">
      <c r="A62" s="28"/>
      <c r="B62" s="10">
        <v>402</v>
      </c>
      <c r="C62" s="9" t="s">
        <v>256</v>
      </c>
      <c r="D62" s="8" t="s">
        <v>204</v>
      </c>
      <c r="E62" s="8" t="s">
        <v>254</v>
      </c>
      <c r="F62" s="1"/>
      <c r="G62" s="9"/>
      <c r="H62" s="2"/>
      <c r="I62" s="28"/>
      <c r="J62" s="28"/>
    </row>
    <row r="63" spans="1:10" ht="18.75" customHeight="1" x14ac:dyDescent="0.35">
      <c r="A63" s="28"/>
      <c r="B63" s="10">
        <v>403</v>
      </c>
      <c r="C63" s="9" t="s">
        <v>257</v>
      </c>
      <c r="D63" s="8" t="s">
        <v>204</v>
      </c>
      <c r="E63" s="8" t="s">
        <v>254</v>
      </c>
      <c r="F63" s="1"/>
      <c r="G63" s="9"/>
      <c r="H63" s="2"/>
      <c r="I63" s="28"/>
      <c r="J63" s="28"/>
    </row>
    <row r="64" spans="1:10" ht="18.75" customHeight="1" x14ac:dyDescent="0.35">
      <c r="A64" s="28"/>
      <c r="B64" s="10"/>
      <c r="C64" s="9"/>
      <c r="D64" s="8"/>
      <c r="E64" s="8"/>
      <c r="F64" s="1"/>
      <c r="G64" s="9"/>
      <c r="H64" s="2"/>
      <c r="I64" s="28"/>
      <c r="J64" s="28"/>
    </row>
    <row r="65" spans="1:10" ht="18.75" customHeight="1" x14ac:dyDescent="0.35">
      <c r="A65" s="28"/>
      <c r="B65" s="10">
        <v>500</v>
      </c>
      <c r="C65" s="9" t="s">
        <v>34</v>
      </c>
      <c r="D65" s="8" t="s">
        <v>204</v>
      </c>
      <c r="E65" s="8" t="s">
        <v>254</v>
      </c>
      <c r="F65" s="1"/>
      <c r="G65" s="9"/>
      <c r="H65" s="2"/>
      <c r="I65" s="28"/>
      <c r="J65" s="28"/>
    </row>
    <row r="66" spans="1:10" ht="18.75" customHeight="1" x14ac:dyDescent="0.35">
      <c r="A66" s="28"/>
      <c r="B66" s="10">
        <v>511</v>
      </c>
      <c r="C66" s="9" t="s">
        <v>62</v>
      </c>
      <c r="D66" s="8" t="s">
        <v>204</v>
      </c>
      <c r="E66" s="8" t="s">
        <v>254</v>
      </c>
      <c r="F66" s="1"/>
      <c r="G66" s="9"/>
      <c r="H66" s="2"/>
      <c r="I66" s="28"/>
      <c r="J66" s="28"/>
    </row>
    <row r="67" spans="1:10" ht="18.75" customHeight="1" x14ac:dyDescent="0.35">
      <c r="A67" s="28"/>
      <c r="B67" s="10">
        <v>512</v>
      </c>
      <c r="C67" s="9" t="s">
        <v>69</v>
      </c>
      <c r="D67" s="8" t="s">
        <v>204</v>
      </c>
      <c r="E67" s="8" t="s">
        <v>254</v>
      </c>
      <c r="F67" s="1"/>
      <c r="G67" s="9"/>
      <c r="H67" s="2"/>
      <c r="I67" s="28"/>
      <c r="J67" s="28"/>
    </row>
    <row r="68" spans="1:10" ht="18.75" customHeight="1" x14ac:dyDescent="0.35">
      <c r="A68" s="28"/>
      <c r="B68" s="10">
        <v>518</v>
      </c>
      <c r="C68" s="9" t="s">
        <v>258</v>
      </c>
      <c r="D68" s="8" t="s">
        <v>229</v>
      </c>
      <c r="E68" s="8" t="s">
        <v>254</v>
      </c>
      <c r="F68" s="1"/>
      <c r="G68" s="9"/>
      <c r="H68" s="2"/>
      <c r="I68" s="28"/>
      <c r="J68" s="28"/>
    </row>
    <row r="69" spans="1:10" ht="18.75" customHeight="1" x14ac:dyDescent="0.35">
      <c r="A69" s="28"/>
      <c r="B69" s="10"/>
      <c r="C69" s="9"/>
      <c r="D69" s="8"/>
      <c r="E69" s="8"/>
      <c r="F69" s="1"/>
      <c r="G69" s="9"/>
      <c r="H69" s="2"/>
      <c r="I69" s="28"/>
      <c r="J69" s="28"/>
    </row>
    <row r="70" spans="1:10" ht="18.75" customHeight="1" x14ac:dyDescent="0.35">
      <c r="A70" s="28"/>
      <c r="B70" s="10">
        <v>530</v>
      </c>
      <c r="C70" s="9" t="s">
        <v>259</v>
      </c>
      <c r="D70" s="8" t="s">
        <v>204</v>
      </c>
      <c r="E70" s="8" t="s">
        <v>254</v>
      </c>
      <c r="F70" s="1"/>
      <c r="G70" s="9"/>
      <c r="H70" s="2"/>
      <c r="I70" s="28"/>
      <c r="J70" s="28"/>
    </row>
    <row r="71" spans="1:10" ht="18.75" customHeight="1" x14ac:dyDescent="0.35">
      <c r="A71" s="28"/>
      <c r="B71" s="10">
        <v>531</v>
      </c>
      <c r="C71" s="9" t="s">
        <v>57</v>
      </c>
      <c r="D71" s="8" t="s">
        <v>204</v>
      </c>
      <c r="E71" s="8" t="s">
        <v>254</v>
      </c>
      <c r="F71" s="1"/>
      <c r="G71" s="9"/>
      <c r="H71" s="2"/>
      <c r="I71" s="28"/>
      <c r="J71" s="28"/>
    </row>
    <row r="72" spans="1:10" ht="18.75" customHeight="1" x14ac:dyDescent="0.35">
      <c r="A72" s="28"/>
      <c r="B72" s="10">
        <v>532</v>
      </c>
      <c r="C72" s="9" t="s">
        <v>58</v>
      </c>
      <c r="D72" s="8" t="s">
        <v>204</v>
      </c>
      <c r="E72" s="8" t="s">
        <v>254</v>
      </c>
      <c r="F72" s="1"/>
      <c r="G72" s="9"/>
      <c r="H72" s="2"/>
      <c r="I72" s="28"/>
      <c r="J72" s="28"/>
    </row>
    <row r="73" spans="1:10" ht="18.75" customHeight="1" x14ac:dyDescent="0.35">
      <c r="A73" s="28"/>
      <c r="B73" s="10">
        <v>533</v>
      </c>
      <c r="C73" s="9" t="s">
        <v>260</v>
      </c>
      <c r="D73" s="8" t="s">
        <v>204</v>
      </c>
      <c r="E73" s="8" t="s">
        <v>254</v>
      </c>
      <c r="F73" s="1"/>
      <c r="G73" s="9"/>
      <c r="H73" s="2"/>
      <c r="I73" s="28"/>
      <c r="J73" s="28"/>
    </row>
    <row r="74" spans="1:10" ht="18.75" customHeight="1" x14ac:dyDescent="0.35">
      <c r="A74" s="28"/>
      <c r="B74" s="10">
        <v>535</v>
      </c>
      <c r="C74" s="9" t="s">
        <v>68</v>
      </c>
      <c r="D74" s="8" t="s">
        <v>204</v>
      </c>
      <c r="E74" s="8" t="s">
        <v>254</v>
      </c>
      <c r="F74" s="1"/>
      <c r="G74" s="9"/>
      <c r="H74" s="2"/>
      <c r="I74" s="28"/>
      <c r="J74" s="28"/>
    </row>
    <row r="75" spans="1:10" ht="18.75" customHeight="1" x14ac:dyDescent="0.35">
      <c r="A75" s="28"/>
      <c r="B75" s="10">
        <v>538</v>
      </c>
      <c r="C75" s="9" t="s">
        <v>261</v>
      </c>
      <c r="D75" s="8" t="s">
        <v>229</v>
      </c>
      <c r="E75" s="8" t="s">
        <v>254</v>
      </c>
      <c r="F75" s="1"/>
      <c r="G75" s="9"/>
      <c r="H75" s="2"/>
      <c r="I75" s="28"/>
      <c r="J75" s="28"/>
    </row>
    <row r="76" spans="1:10" ht="18.75" customHeight="1" x14ac:dyDescent="0.35">
      <c r="A76" s="28"/>
      <c r="B76" s="10">
        <v>539</v>
      </c>
      <c r="C76" s="9" t="s">
        <v>262</v>
      </c>
      <c r="D76" s="8" t="s">
        <v>229</v>
      </c>
      <c r="E76" s="8" t="s">
        <v>254</v>
      </c>
      <c r="F76" s="1"/>
      <c r="G76" s="9"/>
      <c r="H76" s="2"/>
      <c r="I76" s="28"/>
      <c r="J76" s="28"/>
    </row>
    <row r="77" spans="1:10" ht="18.75" customHeight="1" x14ac:dyDescent="0.35">
      <c r="A77" s="28"/>
      <c r="B77" s="10"/>
      <c r="C77" s="9"/>
      <c r="D77" s="8"/>
      <c r="E77" s="8"/>
      <c r="F77" s="1"/>
      <c r="G77" s="9"/>
      <c r="H77" s="2"/>
      <c r="I77" s="28"/>
      <c r="J77" s="28"/>
    </row>
    <row r="78" spans="1:10" ht="18.75" customHeight="1" x14ac:dyDescent="0.35">
      <c r="A78" s="28"/>
      <c r="B78" s="10">
        <v>550</v>
      </c>
      <c r="C78" s="9" t="s">
        <v>61</v>
      </c>
      <c r="D78" s="8" t="s">
        <v>204</v>
      </c>
      <c r="E78" s="8" t="s">
        <v>254</v>
      </c>
      <c r="F78" s="1"/>
      <c r="G78" s="9"/>
      <c r="H78" s="2"/>
      <c r="I78" s="28"/>
      <c r="J78" s="28"/>
    </row>
    <row r="79" spans="1:10" ht="18.75" customHeight="1" x14ac:dyDescent="0.35">
      <c r="A79" s="28"/>
      <c r="B79" s="10">
        <v>551</v>
      </c>
      <c r="C79" s="9" t="s">
        <v>59</v>
      </c>
      <c r="D79" s="8" t="s">
        <v>204</v>
      </c>
      <c r="E79" s="8" t="s">
        <v>254</v>
      </c>
      <c r="F79" s="1"/>
      <c r="G79" s="9"/>
      <c r="H79" s="2"/>
      <c r="I79" s="28"/>
      <c r="J79" s="28"/>
    </row>
    <row r="80" spans="1:10" ht="18.75" customHeight="1" x14ac:dyDescent="0.35">
      <c r="A80" s="28"/>
      <c r="B80" s="10">
        <v>552</v>
      </c>
      <c r="C80" s="9" t="s">
        <v>60</v>
      </c>
      <c r="D80" s="8" t="s">
        <v>204</v>
      </c>
      <c r="E80" s="8" t="s">
        <v>254</v>
      </c>
      <c r="F80" s="1"/>
      <c r="G80" s="9"/>
      <c r="H80" s="2"/>
      <c r="I80" s="28"/>
      <c r="J80" s="28"/>
    </row>
    <row r="81" spans="1:10" ht="18.75" customHeight="1" x14ac:dyDescent="0.35">
      <c r="A81" s="28"/>
      <c r="B81" s="10">
        <v>553</v>
      </c>
      <c r="C81" s="9" t="s">
        <v>63</v>
      </c>
      <c r="D81" s="8" t="s">
        <v>204</v>
      </c>
      <c r="E81" s="8" t="s">
        <v>254</v>
      </c>
      <c r="F81" s="1"/>
      <c r="G81" s="9"/>
      <c r="H81" s="2"/>
      <c r="I81" s="28"/>
      <c r="J81" s="28"/>
    </row>
    <row r="82" spans="1:10" ht="18.75" customHeight="1" x14ac:dyDescent="0.35">
      <c r="A82" s="28"/>
      <c r="B82" s="10">
        <v>554</v>
      </c>
      <c r="C82" s="9" t="s">
        <v>64</v>
      </c>
      <c r="D82" s="8" t="s">
        <v>229</v>
      </c>
      <c r="E82" s="8" t="s">
        <v>254</v>
      </c>
      <c r="F82" s="1"/>
      <c r="G82" s="9"/>
      <c r="H82" s="2"/>
      <c r="I82" s="28"/>
      <c r="J82" s="28"/>
    </row>
    <row r="83" spans="1:10" ht="18.75" customHeight="1" x14ac:dyDescent="0.35">
      <c r="A83" s="28"/>
      <c r="B83" s="10">
        <v>555</v>
      </c>
      <c r="C83" s="9" t="s">
        <v>65</v>
      </c>
      <c r="D83" s="8" t="s">
        <v>229</v>
      </c>
      <c r="E83" s="8" t="s">
        <v>254</v>
      </c>
      <c r="F83" s="1"/>
      <c r="G83" s="9"/>
      <c r="H83" s="2"/>
      <c r="I83" s="28"/>
      <c r="J83" s="28"/>
    </row>
    <row r="84" spans="1:10" ht="18.75" customHeight="1" x14ac:dyDescent="0.35">
      <c r="A84" s="28"/>
      <c r="B84" s="10">
        <v>558</v>
      </c>
      <c r="C84" s="9" t="s">
        <v>263</v>
      </c>
      <c r="D84" s="8" t="s">
        <v>229</v>
      </c>
      <c r="E84" s="8" t="s">
        <v>254</v>
      </c>
      <c r="F84" s="1"/>
      <c r="G84" s="9"/>
      <c r="H84" s="2"/>
      <c r="I84" s="28"/>
      <c r="J84" s="28"/>
    </row>
    <row r="85" spans="1:10" ht="18.75" customHeight="1" x14ac:dyDescent="0.35">
      <c r="A85" s="28"/>
      <c r="B85" s="10">
        <v>559</v>
      </c>
      <c r="C85" s="9" t="s">
        <v>264</v>
      </c>
      <c r="D85" s="8" t="s">
        <v>229</v>
      </c>
      <c r="E85" s="8" t="s">
        <v>254</v>
      </c>
      <c r="F85" s="1"/>
      <c r="G85" s="9"/>
      <c r="H85" s="2"/>
      <c r="I85" s="28"/>
      <c r="J85" s="28"/>
    </row>
    <row r="86" spans="1:10" ht="18.75" customHeight="1" x14ac:dyDescent="0.35">
      <c r="A86" s="28"/>
      <c r="B86" s="10"/>
      <c r="C86" s="9"/>
      <c r="D86" s="8"/>
      <c r="E86" s="8"/>
      <c r="F86" s="1"/>
      <c r="G86" s="9"/>
      <c r="H86" s="2"/>
      <c r="I86" s="28"/>
      <c r="J86" s="28"/>
    </row>
    <row r="87" spans="1:10" ht="18.75" customHeight="1" x14ac:dyDescent="0.35">
      <c r="A87" s="28"/>
      <c r="B87" s="10">
        <v>560</v>
      </c>
      <c r="C87" s="9" t="s">
        <v>70</v>
      </c>
      <c r="D87" s="8" t="s">
        <v>204</v>
      </c>
      <c r="E87" s="8" t="s">
        <v>254</v>
      </c>
      <c r="F87" s="1"/>
      <c r="G87" s="9"/>
      <c r="H87" s="2"/>
      <c r="I87" s="28"/>
      <c r="J87" s="28"/>
    </row>
    <row r="88" spans="1:10" ht="18.75" customHeight="1" x14ac:dyDescent="0.35">
      <c r="A88" s="28"/>
      <c r="B88" s="10">
        <v>561</v>
      </c>
      <c r="C88" s="9" t="s">
        <v>66</v>
      </c>
      <c r="D88" s="8" t="s">
        <v>204</v>
      </c>
      <c r="E88" s="8" t="s">
        <v>254</v>
      </c>
      <c r="F88" s="1"/>
      <c r="G88" s="9"/>
      <c r="H88" s="2"/>
      <c r="I88" s="28"/>
      <c r="J88" s="28"/>
    </row>
    <row r="89" spans="1:10" ht="18.75" customHeight="1" x14ac:dyDescent="0.35">
      <c r="A89" s="28"/>
      <c r="B89" s="10"/>
      <c r="C89" s="9"/>
      <c r="D89" s="8"/>
      <c r="E89" s="8"/>
      <c r="F89" s="1"/>
      <c r="G89" s="9"/>
      <c r="H89" s="2"/>
      <c r="I89" s="28"/>
      <c r="J89" s="28"/>
    </row>
    <row r="90" spans="1:10" ht="18.75" customHeight="1" x14ac:dyDescent="0.35">
      <c r="A90" s="28"/>
      <c r="B90" s="10">
        <v>600</v>
      </c>
      <c r="C90" s="9" t="s">
        <v>67</v>
      </c>
      <c r="D90" s="8" t="s">
        <v>204</v>
      </c>
      <c r="E90" s="8" t="s">
        <v>254</v>
      </c>
      <c r="F90" s="1"/>
      <c r="G90" s="9"/>
      <c r="H90" s="2"/>
      <c r="I90" s="28"/>
      <c r="J90" s="28"/>
    </row>
    <row r="91" spans="1:10" ht="18.75" customHeight="1" x14ac:dyDescent="0.35">
      <c r="A91" s="28"/>
      <c r="B91" s="10">
        <v>601</v>
      </c>
      <c r="C91" s="9" t="s">
        <v>265</v>
      </c>
      <c r="D91" s="8" t="s">
        <v>204</v>
      </c>
      <c r="E91" s="8" t="s">
        <v>254</v>
      </c>
      <c r="F91" s="1"/>
      <c r="G91" s="9"/>
      <c r="H91" s="2"/>
      <c r="I91" s="28"/>
      <c r="J91" s="28"/>
    </row>
    <row r="92" spans="1:10" ht="18.75" customHeight="1" x14ac:dyDescent="0.35">
      <c r="A92" s="28"/>
      <c r="B92" s="10">
        <v>612</v>
      </c>
      <c r="C92" s="9" t="s">
        <v>266</v>
      </c>
      <c r="D92" s="8" t="s">
        <v>204</v>
      </c>
      <c r="E92" s="8" t="s">
        <v>254</v>
      </c>
      <c r="F92" s="1"/>
      <c r="G92" s="9"/>
      <c r="H92" s="2"/>
      <c r="I92" s="28"/>
      <c r="J92" s="28"/>
    </row>
    <row r="93" spans="1:10" ht="18.75" customHeight="1" x14ac:dyDescent="0.35">
      <c r="A93" s="28"/>
      <c r="B93" s="10">
        <v>613</v>
      </c>
      <c r="C93" s="9" t="s">
        <v>267</v>
      </c>
      <c r="D93" s="8" t="s">
        <v>204</v>
      </c>
      <c r="E93" s="8" t="s">
        <v>254</v>
      </c>
      <c r="F93" s="1"/>
      <c r="G93" s="9"/>
      <c r="H93" s="2"/>
      <c r="I93" s="28"/>
      <c r="J93" s="28"/>
    </row>
    <row r="94" spans="1:10" ht="18.75" customHeight="1" x14ac:dyDescent="0.35">
      <c r="A94" s="28"/>
      <c r="B94" s="10">
        <v>615</v>
      </c>
      <c r="C94" s="9" t="s">
        <v>268</v>
      </c>
      <c r="D94" s="8" t="s">
        <v>204</v>
      </c>
      <c r="E94" s="8" t="s">
        <v>254</v>
      </c>
      <c r="F94" s="1"/>
      <c r="G94" s="9"/>
      <c r="H94" s="2"/>
      <c r="I94" s="28"/>
      <c r="J94" s="28"/>
    </row>
    <row r="95" spans="1:10" ht="18.75" customHeight="1" x14ac:dyDescent="0.35">
      <c r="A95" s="28"/>
      <c r="B95" s="10">
        <v>616</v>
      </c>
      <c r="C95" s="9" t="s">
        <v>269</v>
      </c>
      <c r="D95" s="8" t="s">
        <v>204</v>
      </c>
      <c r="E95" s="8" t="s">
        <v>254</v>
      </c>
      <c r="F95" s="1"/>
      <c r="G95" s="9"/>
      <c r="H95" s="2"/>
      <c r="I95" s="28"/>
      <c r="J95" s="28"/>
    </row>
    <row r="96" spans="1:10" ht="18.75" customHeight="1" x14ac:dyDescent="0.35">
      <c r="A96" s="28"/>
      <c r="B96" s="10">
        <v>617</v>
      </c>
      <c r="C96" s="9" t="s">
        <v>270</v>
      </c>
      <c r="D96" s="8" t="s">
        <v>204</v>
      </c>
      <c r="E96" s="8" t="s">
        <v>254</v>
      </c>
      <c r="F96" s="1"/>
      <c r="G96" s="9"/>
      <c r="H96" s="2"/>
      <c r="I96" s="28"/>
      <c r="J96" s="28"/>
    </row>
    <row r="97" spans="1:10" ht="18.75" customHeight="1" x14ac:dyDescent="0.35">
      <c r="A97" s="28"/>
      <c r="B97" s="10">
        <v>618</v>
      </c>
      <c r="C97" s="9" t="s">
        <v>271</v>
      </c>
      <c r="D97" s="8" t="s">
        <v>204</v>
      </c>
      <c r="E97" s="8" t="s">
        <v>254</v>
      </c>
      <c r="F97" s="1"/>
      <c r="G97" s="9"/>
      <c r="H97" s="2"/>
      <c r="I97" s="28"/>
      <c r="J97" s="28"/>
    </row>
    <row r="98" spans="1:10" ht="18.75" customHeight="1" x14ac:dyDescent="0.35">
      <c r="A98" s="28"/>
      <c r="B98" s="10">
        <v>619</v>
      </c>
      <c r="C98" s="9" t="s">
        <v>272</v>
      </c>
      <c r="D98" s="8" t="s">
        <v>204</v>
      </c>
      <c r="E98" s="8" t="s">
        <v>254</v>
      </c>
      <c r="F98" s="1"/>
      <c r="G98" s="9"/>
      <c r="H98" s="2"/>
      <c r="I98" s="28"/>
      <c r="J98" s="28"/>
    </row>
    <row r="99" spans="1:10" ht="18.75" customHeight="1" x14ac:dyDescent="0.35">
      <c r="A99" s="28"/>
      <c r="B99" s="10">
        <v>620</v>
      </c>
      <c r="C99" s="9" t="s">
        <v>273</v>
      </c>
      <c r="D99" s="8" t="s">
        <v>204</v>
      </c>
      <c r="E99" s="8" t="s">
        <v>254</v>
      </c>
      <c r="F99" s="1"/>
      <c r="G99" s="9"/>
      <c r="H99" s="2"/>
      <c r="I99" s="28"/>
      <c r="J99" s="28"/>
    </row>
    <row r="100" spans="1:10" ht="18.75" customHeight="1" x14ac:dyDescent="0.35">
      <c r="A100" s="28"/>
      <c r="B100" s="10">
        <v>652</v>
      </c>
      <c r="C100" s="9" t="s">
        <v>274</v>
      </c>
      <c r="D100" s="8" t="s">
        <v>204</v>
      </c>
      <c r="E100" s="8" t="s">
        <v>254</v>
      </c>
      <c r="F100" s="1"/>
      <c r="G100" s="9"/>
      <c r="H100" s="2"/>
      <c r="I100" s="28"/>
      <c r="J100" s="28"/>
    </row>
    <row r="101" spans="1:10" ht="18.75" customHeight="1" x14ac:dyDescent="0.35">
      <c r="A101" s="28"/>
      <c r="B101" s="10">
        <v>653</v>
      </c>
      <c r="C101" s="9" t="s">
        <v>275</v>
      </c>
      <c r="D101" s="8" t="s">
        <v>204</v>
      </c>
      <c r="E101" s="8" t="s">
        <v>254</v>
      </c>
      <c r="F101" s="1"/>
      <c r="G101" s="9"/>
      <c r="H101" s="2"/>
      <c r="I101" s="28"/>
      <c r="J101" s="28"/>
    </row>
    <row r="102" spans="1:10" ht="18.75" customHeight="1" x14ac:dyDescent="0.35">
      <c r="A102" s="28"/>
      <c r="B102" s="10">
        <v>654</v>
      </c>
      <c r="C102" s="9" t="s">
        <v>276</v>
      </c>
      <c r="D102" s="8" t="s">
        <v>204</v>
      </c>
      <c r="E102" s="8" t="s">
        <v>254</v>
      </c>
      <c r="F102" s="1"/>
      <c r="G102" s="9"/>
      <c r="H102" s="2"/>
      <c r="I102" s="28"/>
      <c r="J102" s="28"/>
    </row>
    <row r="103" spans="1:10" ht="18.75" customHeight="1" x14ac:dyDescent="0.35">
      <c r="A103" s="28"/>
      <c r="B103" s="10">
        <v>699</v>
      </c>
      <c r="C103" s="9" t="s">
        <v>277</v>
      </c>
      <c r="D103" s="8" t="s">
        <v>229</v>
      </c>
      <c r="E103" s="8" t="s">
        <v>254</v>
      </c>
      <c r="F103" s="1"/>
      <c r="G103" s="9"/>
      <c r="H103" s="2"/>
      <c r="I103" s="28"/>
      <c r="J103" s="28"/>
    </row>
    <row r="104" spans="1:10" ht="18.75" customHeight="1" x14ac:dyDescent="0.35">
      <c r="A104" s="28"/>
      <c r="B104" s="10"/>
      <c r="C104" s="9"/>
      <c r="D104" s="8"/>
      <c r="E104" s="8"/>
      <c r="F104" s="1"/>
      <c r="G104" s="9"/>
      <c r="H104" s="2"/>
      <c r="I104" s="28"/>
      <c r="J104" s="28"/>
    </row>
    <row r="105" spans="1:10" ht="18.75" customHeight="1" x14ac:dyDescent="0.35">
      <c r="A105" s="28"/>
      <c r="B105" s="10">
        <v>700</v>
      </c>
      <c r="C105" s="9" t="s">
        <v>278</v>
      </c>
      <c r="D105" s="8" t="s">
        <v>204</v>
      </c>
      <c r="E105" s="8" t="s">
        <v>254</v>
      </c>
      <c r="F105" s="1"/>
      <c r="G105" s="9"/>
      <c r="H105" s="2"/>
      <c r="I105" s="28"/>
      <c r="J105" s="28"/>
    </row>
    <row r="106" spans="1:10" ht="18.75" customHeight="1" x14ac:dyDescent="0.35">
      <c r="A106" s="28"/>
      <c r="B106" s="10">
        <v>701</v>
      </c>
      <c r="C106" s="9" t="s">
        <v>265</v>
      </c>
      <c r="D106" s="8" t="s">
        <v>204</v>
      </c>
      <c r="E106" s="8" t="s">
        <v>254</v>
      </c>
      <c r="F106" s="1"/>
      <c r="G106" s="9"/>
      <c r="H106" s="2"/>
      <c r="I106" s="28"/>
      <c r="J106" s="28"/>
    </row>
    <row r="107" spans="1:10" ht="18.75" customHeight="1" x14ac:dyDescent="0.35">
      <c r="A107" s="28"/>
      <c r="B107" s="10">
        <v>705</v>
      </c>
      <c r="C107" s="9" t="s">
        <v>279</v>
      </c>
      <c r="D107" s="8" t="s">
        <v>204</v>
      </c>
      <c r="E107" s="8" t="s">
        <v>254</v>
      </c>
      <c r="F107" s="1"/>
      <c r="G107" s="9"/>
      <c r="H107" s="2"/>
      <c r="I107" s="28"/>
      <c r="J107" s="28"/>
    </row>
    <row r="108" spans="1:10" ht="18.75" customHeight="1" x14ac:dyDescent="0.35">
      <c r="A108" s="28"/>
      <c r="B108" s="10">
        <v>706</v>
      </c>
      <c r="C108" s="9" t="s">
        <v>280</v>
      </c>
      <c r="D108" s="8" t="s">
        <v>204</v>
      </c>
      <c r="E108" s="8" t="s">
        <v>254</v>
      </c>
      <c r="F108" s="1"/>
      <c r="G108" s="9"/>
      <c r="H108" s="2"/>
      <c r="I108" s="28"/>
      <c r="J108" s="28"/>
    </row>
    <row r="109" spans="1:10" ht="18.75" customHeight="1" x14ac:dyDescent="0.35">
      <c r="A109" s="28"/>
      <c r="B109" s="10">
        <v>711</v>
      </c>
      <c r="C109" s="9" t="s">
        <v>281</v>
      </c>
      <c r="D109" s="8" t="s">
        <v>204</v>
      </c>
      <c r="E109" s="8" t="s">
        <v>254</v>
      </c>
      <c r="F109" s="1"/>
      <c r="G109" s="9"/>
      <c r="H109" s="2"/>
      <c r="I109" s="28"/>
      <c r="J109" s="28"/>
    </row>
    <row r="110" spans="1:10" ht="18.75" customHeight="1" x14ac:dyDescent="0.35">
      <c r="A110" s="28"/>
      <c r="B110" s="10">
        <v>712</v>
      </c>
      <c r="C110" s="9" t="s">
        <v>282</v>
      </c>
      <c r="D110" s="8" t="s">
        <v>204</v>
      </c>
      <c r="E110" s="8" t="s">
        <v>254</v>
      </c>
      <c r="F110" s="1"/>
      <c r="G110" s="9"/>
      <c r="H110" s="2"/>
      <c r="I110" s="28"/>
      <c r="J110" s="28"/>
    </row>
    <row r="111" spans="1:10" ht="18.75" customHeight="1" x14ac:dyDescent="0.35">
      <c r="A111" s="28"/>
      <c r="B111" s="10">
        <v>713</v>
      </c>
      <c r="C111" s="9" t="s">
        <v>267</v>
      </c>
      <c r="D111" s="8" t="s">
        <v>204</v>
      </c>
      <c r="E111" s="8" t="s">
        <v>254</v>
      </c>
      <c r="F111" s="1"/>
      <c r="G111" s="9"/>
      <c r="H111" s="2"/>
      <c r="I111" s="28"/>
      <c r="J111" s="28"/>
    </row>
    <row r="112" spans="1:10" ht="18.75" customHeight="1" x14ac:dyDescent="0.35">
      <c r="A112" s="28"/>
      <c r="B112" s="10">
        <v>714</v>
      </c>
      <c r="C112" s="9" t="s">
        <v>283</v>
      </c>
      <c r="D112" s="8" t="s">
        <v>204</v>
      </c>
      <c r="E112" s="8" t="s">
        <v>254</v>
      </c>
      <c r="F112" s="1"/>
      <c r="G112" s="9"/>
      <c r="H112" s="2"/>
      <c r="I112" s="28"/>
      <c r="J112" s="28"/>
    </row>
    <row r="113" spans="1:10" ht="18.75" customHeight="1" x14ac:dyDescent="0.35">
      <c r="A113" s="28"/>
      <c r="B113" s="10">
        <v>715</v>
      </c>
      <c r="C113" s="9" t="s">
        <v>284</v>
      </c>
      <c r="D113" s="8" t="s">
        <v>204</v>
      </c>
      <c r="E113" s="8" t="s">
        <v>254</v>
      </c>
      <c r="F113" s="1"/>
      <c r="G113" s="9"/>
      <c r="H113" s="2"/>
      <c r="I113" s="28"/>
      <c r="J113" s="28"/>
    </row>
    <row r="114" spans="1:10" ht="18.75" customHeight="1" x14ac:dyDescent="0.35">
      <c r="A114" s="28"/>
      <c r="B114" s="10">
        <v>716</v>
      </c>
      <c r="C114" s="9" t="s">
        <v>285</v>
      </c>
      <c r="D114" s="8" t="s">
        <v>204</v>
      </c>
      <c r="E114" s="8" t="s">
        <v>254</v>
      </c>
      <c r="F114" s="1"/>
      <c r="G114" s="9"/>
      <c r="H114" s="2"/>
      <c r="I114" s="28"/>
      <c r="J114" s="28"/>
    </row>
    <row r="115" spans="1:10" ht="18.75" customHeight="1" x14ac:dyDescent="0.35">
      <c r="A115" s="28"/>
      <c r="B115" s="10">
        <v>717</v>
      </c>
      <c r="C115" s="9" t="s">
        <v>270</v>
      </c>
      <c r="D115" s="8" t="s">
        <v>204</v>
      </c>
      <c r="E115" s="8" t="s">
        <v>254</v>
      </c>
      <c r="F115" s="1"/>
      <c r="G115" s="9"/>
      <c r="H115" s="2"/>
      <c r="I115" s="28"/>
      <c r="J115" s="28"/>
    </row>
    <row r="116" spans="1:10" ht="18.75" customHeight="1" x14ac:dyDescent="0.35">
      <c r="A116" s="28"/>
      <c r="B116" s="10">
        <v>718</v>
      </c>
      <c r="C116" s="9" t="s">
        <v>271</v>
      </c>
      <c r="D116" s="8" t="s">
        <v>204</v>
      </c>
      <c r="E116" s="8" t="s">
        <v>254</v>
      </c>
      <c r="F116" s="1"/>
      <c r="G116" s="9"/>
      <c r="H116" s="2"/>
      <c r="I116" s="28"/>
      <c r="J116" s="28"/>
    </row>
    <row r="117" spans="1:10" ht="18.75" customHeight="1" x14ac:dyDescent="0.35">
      <c r="A117" s="28"/>
      <c r="B117" s="10">
        <v>719</v>
      </c>
      <c r="C117" s="9" t="s">
        <v>272</v>
      </c>
      <c r="D117" s="8" t="s">
        <v>204</v>
      </c>
      <c r="E117" s="8" t="s">
        <v>254</v>
      </c>
      <c r="F117" s="1"/>
      <c r="G117" s="9"/>
      <c r="H117" s="2"/>
      <c r="I117" s="28"/>
      <c r="J117" s="28"/>
    </row>
    <row r="118" spans="1:10" ht="18.75" customHeight="1" x14ac:dyDescent="0.35">
      <c r="A118" s="28"/>
      <c r="B118" s="10">
        <v>752</v>
      </c>
      <c r="C118" s="9" t="s">
        <v>286</v>
      </c>
      <c r="D118" s="8" t="s">
        <v>204</v>
      </c>
      <c r="E118" s="8" t="s">
        <v>254</v>
      </c>
      <c r="F118" s="1"/>
      <c r="G118" s="9"/>
      <c r="H118" s="2"/>
      <c r="I118" s="28"/>
      <c r="J118" s="28"/>
    </row>
    <row r="119" spans="1:10" ht="18.75" customHeight="1" x14ac:dyDescent="0.35">
      <c r="A119" s="28"/>
      <c r="B119" s="10">
        <v>753</v>
      </c>
      <c r="C119" s="9" t="s">
        <v>287</v>
      </c>
      <c r="D119" s="8" t="s">
        <v>204</v>
      </c>
      <c r="E119" s="8" t="s">
        <v>254</v>
      </c>
      <c r="F119" s="1"/>
      <c r="G119" s="9"/>
      <c r="H119" s="2"/>
      <c r="I119" s="28"/>
      <c r="J119" s="28"/>
    </row>
    <row r="120" spans="1:10" ht="18.75" customHeight="1" x14ac:dyDescent="0.35">
      <c r="A120" s="28"/>
      <c r="B120" s="10">
        <v>754</v>
      </c>
      <c r="C120" s="9" t="s">
        <v>288</v>
      </c>
      <c r="D120" s="8" t="s">
        <v>204</v>
      </c>
      <c r="E120" s="8" t="s">
        <v>254</v>
      </c>
      <c r="F120" s="1"/>
      <c r="G120" s="9"/>
      <c r="H120" s="2"/>
      <c r="I120" s="28"/>
      <c r="J120" s="28"/>
    </row>
    <row r="121" spans="1:10" ht="18.75" customHeight="1" x14ac:dyDescent="0.35">
      <c r="A121" s="28"/>
      <c r="B121" s="10">
        <v>760</v>
      </c>
      <c r="C121" s="9" t="s">
        <v>289</v>
      </c>
      <c r="D121" s="8" t="s">
        <v>204</v>
      </c>
      <c r="E121" s="8" t="s">
        <v>254</v>
      </c>
      <c r="F121" s="1"/>
      <c r="G121" s="9"/>
      <c r="H121" s="2"/>
      <c r="I121" s="28"/>
      <c r="J121" s="28"/>
    </row>
    <row r="122" spans="1:10" ht="18.75" customHeight="1" x14ac:dyDescent="0.35">
      <c r="A122" s="28"/>
      <c r="B122" s="10">
        <v>761</v>
      </c>
      <c r="C122" s="9" t="s">
        <v>290</v>
      </c>
      <c r="D122" s="8" t="s">
        <v>204</v>
      </c>
      <c r="E122" s="8" t="s">
        <v>254</v>
      </c>
      <c r="F122" s="1"/>
      <c r="G122" s="9"/>
      <c r="H122" s="2"/>
      <c r="I122" s="28"/>
      <c r="J122" s="28"/>
    </row>
    <row r="123" spans="1:10" ht="18.75" customHeight="1" x14ac:dyDescent="0.35">
      <c r="A123" s="28"/>
      <c r="B123" s="10">
        <v>765</v>
      </c>
      <c r="C123" s="9" t="s">
        <v>291</v>
      </c>
      <c r="D123" s="8" t="s">
        <v>204</v>
      </c>
      <c r="E123" s="8" t="s">
        <v>254</v>
      </c>
      <c r="F123" s="1"/>
      <c r="G123" s="9"/>
      <c r="H123" s="2"/>
      <c r="I123" s="28"/>
      <c r="J123" s="28"/>
    </row>
    <row r="124" spans="1:10" ht="18.75" customHeight="1" x14ac:dyDescent="0.35">
      <c r="A124" s="28"/>
      <c r="B124" s="10">
        <v>766</v>
      </c>
      <c r="C124" s="9" t="s">
        <v>292</v>
      </c>
      <c r="D124" s="8" t="s">
        <v>204</v>
      </c>
      <c r="E124" s="8" t="s">
        <v>254</v>
      </c>
      <c r="F124" s="1"/>
      <c r="G124" s="9"/>
      <c r="H124" s="2"/>
      <c r="I124" s="28"/>
      <c r="J124" s="28"/>
    </row>
    <row r="125" spans="1:10" ht="18.75" customHeight="1" x14ac:dyDescent="0.35">
      <c r="A125" s="28"/>
      <c r="B125" s="10">
        <v>790</v>
      </c>
      <c r="C125" s="9" t="s">
        <v>293</v>
      </c>
      <c r="D125" s="8" t="s">
        <v>204</v>
      </c>
      <c r="E125" s="8" t="s">
        <v>254</v>
      </c>
      <c r="F125" s="1"/>
      <c r="G125" s="9"/>
      <c r="H125" s="2"/>
      <c r="I125" s="28"/>
      <c r="J125" s="28"/>
    </row>
    <row r="126" spans="1:10" ht="18.75" customHeight="1" x14ac:dyDescent="0.35">
      <c r="A126" s="28"/>
      <c r="B126" s="10">
        <v>791</v>
      </c>
      <c r="C126" s="9" t="s">
        <v>294</v>
      </c>
      <c r="D126" s="8" t="s">
        <v>204</v>
      </c>
      <c r="E126" s="8" t="s">
        <v>254</v>
      </c>
      <c r="F126" s="1"/>
      <c r="G126" s="9"/>
      <c r="H126" s="2"/>
      <c r="I126" s="28"/>
      <c r="J126" s="28"/>
    </row>
    <row r="127" spans="1:10" ht="18.75" customHeight="1" x14ac:dyDescent="0.35">
      <c r="A127" s="28"/>
      <c r="B127" s="10">
        <v>799</v>
      </c>
      <c r="C127" s="9" t="s">
        <v>295</v>
      </c>
      <c r="D127" s="8" t="s">
        <v>229</v>
      </c>
      <c r="E127" s="8" t="s">
        <v>254</v>
      </c>
      <c r="F127" s="1"/>
      <c r="G127" s="9"/>
      <c r="H127" s="2"/>
      <c r="I127" s="28"/>
      <c r="J127" s="28"/>
    </row>
    <row r="128" spans="1:10" ht="18.75" customHeight="1" x14ac:dyDescent="0.35">
      <c r="A128" s="28"/>
      <c r="B128" s="10"/>
      <c r="C128" s="9"/>
      <c r="D128" s="8"/>
      <c r="E128" s="8"/>
      <c r="F128" s="1"/>
      <c r="G128" s="9"/>
      <c r="H128" s="2"/>
      <c r="I128" s="28"/>
      <c r="J128" s="28"/>
    </row>
    <row r="129" spans="1:10" ht="18.75" customHeight="1" x14ac:dyDescent="0.35">
      <c r="A129" s="28"/>
      <c r="B129" s="10">
        <v>800</v>
      </c>
      <c r="C129" s="9" t="s">
        <v>296</v>
      </c>
      <c r="D129" s="8" t="s">
        <v>229</v>
      </c>
      <c r="E129" s="8" t="s">
        <v>254</v>
      </c>
      <c r="F129" s="1"/>
      <c r="G129" s="9"/>
      <c r="H129" s="2"/>
      <c r="I129" s="28"/>
      <c r="J129" s="28"/>
    </row>
    <row r="130" spans="1:10" ht="18.75" customHeight="1" x14ac:dyDescent="0.35">
      <c r="A130" s="28"/>
      <c r="B130" s="10">
        <v>801</v>
      </c>
      <c r="C130" s="9" t="s">
        <v>297</v>
      </c>
      <c r="D130" s="8" t="s">
        <v>229</v>
      </c>
      <c r="E130" s="8" t="s">
        <v>254</v>
      </c>
      <c r="F130" s="1"/>
      <c r="G130" s="9"/>
      <c r="H130" s="2"/>
      <c r="I130" s="28"/>
      <c r="J130" s="28"/>
    </row>
    <row r="131" spans="1:10" ht="18.75" customHeight="1" x14ac:dyDescent="0.35">
      <c r="A131" s="28"/>
      <c r="B131" s="10"/>
      <c r="C131" s="9"/>
      <c r="D131" s="8"/>
      <c r="E131" s="8"/>
      <c r="F131" s="1"/>
      <c r="G131" s="9"/>
      <c r="H131" s="2"/>
      <c r="I131" s="28"/>
      <c r="J131" s="28"/>
    </row>
    <row r="132" spans="1:10" ht="18.75" customHeight="1" x14ac:dyDescent="0.35">
      <c r="A132" s="28"/>
      <c r="B132" s="10">
        <v>900</v>
      </c>
      <c r="C132" s="9" t="s">
        <v>298</v>
      </c>
      <c r="D132" s="8" t="s">
        <v>204</v>
      </c>
      <c r="E132" s="8" t="s">
        <v>254</v>
      </c>
      <c r="F132" s="1"/>
      <c r="G132" s="9"/>
      <c r="H132" s="2"/>
      <c r="I132" s="28"/>
      <c r="J132" s="28"/>
    </row>
    <row r="133" spans="1:10" ht="18.75" customHeight="1" x14ac:dyDescent="0.35">
      <c r="A133" s="28"/>
      <c r="B133" s="10">
        <v>901</v>
      </c>
      <c r="C133" s="9" t="s">
        <v>299</v>
      </c>
      <c r="D133" s="8" t="s">
        <v>204</v>
      </c>
      <c r="E133" s="8" t="s">
        <v>254</v>
      </c>
      <c r="F133" s="1"/>
      <c r="G133" s="9"/>
      <c r="H133" s="2"/>
      <c r="I133" s="28"/>
      <c r="J133" s="28"/>
    </row>
    <row r="134" spans="1:10" ht="18.75" customHeight="1" x14ac:dyDescent="0.35">
      <c r="A134" s="28"/>
      <c r="B134" s="10"/>
      <c r="C134" s="9"/>
      <c r="D134" s="8"/>
      <c r="E134" s="8"/>
      <c r="F134" s="1"/>
      <c r="G134" s="9"/>
      <c r="H134" s="2"/>
      <c r="I134" s="28"/>
      <c r="J134" s="28"/>
    </row>
    <row r="135" spans="1:10" ht="18.75" customHeight="1" x14ac:dyDescent="0.35">
      <c r="A135" s="28"/>
      <c r="B135" s="10"/>
      <c r="C135" s="9"/>
      <c r="D135" s="8"/>
      <c r="E135" s="8"/>
      <c r="F135" s="1"/>
      <c r="G135" s="9"/>
      <c r="H135" s="2"/>
      <c r="I135" s="28"/>
      <c r="J135" s="28"/>
    </row>
    <row r="136" spans="1:10" ht="18.75" customHeight="1" x14ac:dyDescent="0.35">
      <c r="A136" s="28"/>
      <c r="B136" s="10"/>
      <c r="C136" s="9"/>
      <c r="D136" s="8"/>
      <c r="E136" s="8"/>
      <c r="F136" s="1"/>
      <c r="G136" s="9"/>
      <c r="H136" s="2"/>
      <c r="I136" s="28"/>
      <c r="J136" s="28"/>
    </row>
    <row r="137" spans="1:10" ht="18.75" customHeight="1" x14ac:dyDescent="0.35">
      <c r="A137" s="28"/>
      <c r="B137" s="10"/>
      <c r="C137" s="9"/>
      <c r="D137" s="8"/>
      <c r="E137" s="8"/>
      <c r="F137" s="1"/>
      <c r="G137" s="9"/>
      <c r="H137" s="2"/>
      <c r="I137" s="28"/>
      <c r="J137" s="28"/>
    </row>
    <row r="138" spans="1:10" ht="18.75" customHeight="1" x14ac:dyDescent="0.35">
      <c r="A138" s="28"/>
      <c r="B138" s="10"/>
      <c r="C138" s="9"/>
      <c r="D138" s="8"/>
      <c r="E138" s="8"/>
      <c r="F138" s="1"/>
      <c r="G138" s="9"/>
      <c r="H138" s="2"/>
      <c r="I138" s="28"/>
      <c r="J138" s="28"/>
    </row>
    <row r="139" spans="1:10" ht="18.75" customHeight="1" x14ac:dyDescent="0.35">
      <c r="A139" s="28"/>
      <c r="B139" s="10"/>
      <c r="C139" s="9"/>
      <c r="D139" s="8"/>
      <c r="E139" s="8"/>
      <c r="F139" s="1"/>
      <c r="G139" s="9"/>
      <c r="H139" s="2"/>
      <c r="I139" s="28"/>
      <c r="J139" s="28"/>
    </row>
    <row r="140" spans="1:10" ht="18.75" customHeight="1" x14ac:dyDescent="0.35">
      <c r="A140" s="28"/>
      <c r="B140" s="10"/>
      <c r="C140" s="9"/>
      <c r="D140" s="8"/>
      <c r="E140" s="8"/>
      <c r="F140" s="1"/>
      <c r="G140" s="9"/>
      <c r="H140" s="2"/>
      <c r="I140" s="28"/>
      <c r="J140" s="28"/>
    </row>
    <row r="141" spans="1:10" ht="18.75" customHeight="1" x14ac:dyDescent="0.35">
      <c r="A141" s="28"/>
      <c r="B141" s="10"/>
      <c r="C141" s="9"/>
      <c r="D141" s="8"/>
      <c r="E141" s="8"/>
      <c r="F141" s="1"/>
      <c r="G141" s="9"/>
      <c r="H141" s="2"/>
      <c r="I141" s="28"/>
      <c r="J141" s="28"/>
    </row>
    <row r="142" spans="1:10" ht="18.75" customHeight="1" x14ac:dyDescent="0.35">
      <c r="A142" s="28"/>
      <c r="B142" s="10"/>
      <c r="C142" s="9"/>
      <c r="D142" s="8"/>
      <c r="E142" s="8"/>
      <c r="F142" s="1"/>
      <c r="G142" s="9"/>
      <c r="H142" s="2"/>
      <c r="I142" s="28"/>
      <c r="J142" s="28"/>
    </row>
    <row r="143" spans="1:10" ht="18.75" customHeight="1" x14ac:dyDescent="0.35">
      <c r="A143" s="28"/>
      <c r="B143" s="10"/>
      <c r="C143" s="9"/>
      <c r="D143" s="8"/>
      <c r="E143" s="8"/>
      <c r="F143" s="1"/>
      <c r="G143" s="9"/>
      <c r="H143" s="2"/>
      <c r="I143" s="28"/>
      <c r="J143" s="28"/>
    </row>
    <row r="144" spans="1:10" ht="18.75" customHeight="1" x14ac:dyDescent="0.35">
      <c r="A144" s="28"/>
      <c r="B144" s="10"/>
      <c r="C144" s="9"/>
      <c r="D144" s="8"/>
      <c r="E144" s="8"/>
      <c r="F144" s="1"/>
      <c r="G144" s="9"/>
      <c r="H144" s="2"/>
      <c r="I144" s="28"/>
      <c r="J144" s="28"/>
    </row>
    <row r="145" spans="1:10" ht="18.75" customHeight="1" x14ac:dyDescent="0.35">
      <c r="A145" s="28"/>
      <c r="B145" s="10"/>
      <c r="C145" s="9"/>
      <c r="D145" s="8"/>
      <c r="E145" s="8"/>
      <c r="F145" s="1"/>
      <c r="G145" s="9"/>
      <c r="H145" s="2"/>
      <c r="I145" s="28"/>
      <c r="J145" s="28"/>
    </row>
    <row r="146" spans="1:10" ht="18.75" customHeight="1" x14ac:dyDescent="0.35">
      <c r="A146" s="28"/>
      <c r="B146" s="10"/>
      <c r="C146" s="9"/>
      <c r="D146" s="8"/>
      <c r="E146" s="8"/>
      <c r="F146" s="1"/>
      <c r="G146" s="9"/>
      <c r="H146" s="2"/>
      <c r="I146" s="28"/>
      <c r="J146" s="28"/>
    </row>
    <row r="147" spans="1:10" ht="18.75" customHeight="1" x14ac:dyDescent="0.35">
      <c r="A147" s="28"/>
      <c r="B147" s="10"/>
      <c r="C147" s="9"/>
      <c r="D147" s="8"/>
      <c r="E147" s="8"/>
      <c r="F147" s="1"/>
      <c r="G147" s="9"/>
      <c r="H147" s="2"/>
      <c r="I147" s="28"/>
      <c r="J147" s="28"/>
    </row>
    <row r="148" spans="1:10" ht="18.75" customHeight="1" x14ac:dyDescent="0.35">
      <c r="A148" s="28"/>
      <c r="B148" s="10"/>
      <c r="C148" s="9"/>
      <c r="D148" s="8"/>
      <c r="E148" s="8"/>
      <c r="F148" s="1"/>
      <c r="G148" s="9"/>
      <c r="H148" s="2"/>
      <c r="I148" s="28"/>
      <c r="J148" s="28"/>
    </row>
    <row r="149" spans="1:10" ht="18.75" customHeight="1" x14ac:dyDescent="0.35">
      <c r="A149" s="28"/>
      <c r="B149" s="10"/>
      <c r="C149" s="9"/>
      <c r="D149" s="8"/>
      <c r="E149" s="8"/>
      <c r="F149" s="1"/>
      <c r="G149" s="9"/>
      <c r="H149" s="2"/>
      <c r="I149" s="28"/>
      <c r="J149" s="28"/>
    </row>
    <row r="150" spans="1:10" ht="18.75" customHeight="1" x14ac:dyDescent="0.35">
      <c r="A150" s="28"/>
      <c r="B150" s="10"/>
      <c r="C150" s="9"/>
      <c r="D150" s="8"/>
      <c r="E150" s="8"/>
      <c r="F150" s="1"/>
      <c r="G150" s="9"/>
      <c r="H150" s="2"/>
      <c r="I150" s="28"/>
      <c r="J150" s="28"/>
    </row>
    <row r="151" spans="1:10" ht="18.75" customHeight="1" x14ac:dyDescent="0.35">
      <c r="A151" s="28"/>
      <c r="B151" s="10"/>
      <c r="C151" s="9"/>
      <c r="D151" s="8"/>
      <c r="E151" s="8"/>
      <c r="F151" s="1"/>
      <c r="G151" s="9"/>
      <c r="H151" s="2"/>
      <c r="I151" s="28"/>
      <c r="J151" s="28"/>
    </row>
    <row r="152" spans="1:10" ht="18.75" customHeight="1" x14ac:dyDescent="0.35">
      <c r="A152" s="28"/>
      <c r="B152" s="10"/>
      <c r="C152" s="9"/>
      <c r="D152" s="8"/>
      <c r="E152" s="8"/>
      <c r="F152" s="1"/>
      <c r="G152" s="9"/>
      <c r="H152" s="2"/>
      <c r="I152" s="28"/>
      <c r="J152" s="28"/>
    </row>
    <row r="153" spans="1:10" ht="18.75" customHeight="1" x14ac:dyDescent="0.35">
      <c r="A153" s="28"/>
      <c r="B153" s="10"/>
      <c r="C153" s="9"/>
      <c r="D153" s="8"/>
      <c r="E153" s="8"/>
      <c r="F153" s="1"/>
      <c r="G153" s="9"/>
      <c r="H153" s="2"/>
      <c r="I153" s="28"/>
      <c r="J153" s="28"/>
    </row>
    <row r="154" spans="1:10" ht="18.75" customHeight="1" x14ac:dyDescent="0.35">
      <c r="A154" s="28"/>
      <c r="B154" s="10"/>
      <c r="C154" s="9"/>
      <c r="D154" s="8"/>
      <c r="E154" s="8"/>
      <c r="F154" s="1"/>
      <c r="G154" s="9"/>
      <c r="H154" s="2"/>
      <c r="I154" s="28"/>
      <c r="J154" s="28"/>
    </row>
    <row r="155" spans="1:10" ht="18.75" customHeight="1" x14ac:dyDescent="0.35">
      <c r="A155" s="28"/>
      <c r="B155" s="10"/>
      <c r="C155" s="9"/>
      <c r="D155" s="8"/>
      <c r="E155" s="8"/>
      <c r="F155" s="1"/>
      <c r="G155" s="9"/>
      <c r="H155" s="2"/>
      <c r="I155" s="28"/>
      <c r="J155" s="28"/>
    </row>
    <row r="156" spans="1:10" ht="18.75" customHeight="1" x14ac:dyDescent="0.35">
      <c r="A156" s="28"/>
      <c r="B156" s="10"/>
      <c r="C156" s="9"/>
      <c r="D156" s="8"/>
      <c r="E156" s="8"/>
      <c r="F156" s="1"/>
      <c r="G156" s="9"/>
      <c r="H156" s="2"/>
      <c r="I156" s="28"/>
      <c r="J156" s="28"/>
    </row>
    <row r="157" spans="1:10" ht="18.75" customHeight="1" x14ac:dyDescent="0.35">
      <c r="A157" s="28"/>
      <c r="B157" s="10"/>
      <c r="C157" s="9"/>
      <c r="D157" s="8"/>
      <c r="E157" s="8"/>
      <c r="F157" s="1"/>
      <c r="G157" s="9"/>
      <c r="H157" s="2"/>
      <c r="I157" s="28"/>
      <c r="J157" s="28"/>
    </row>
    <row r="158" spans="1:10" ht="18.75" customHeight="1" x14ac:dyDescent="0.35">
      <c r="A158" s="28"/>
      <c r="B158" s="10"/>
      <c r="C158" s="9"/>
      <c r="D158" s="8"/>
      <c r="E158" s="8"/>
      <c r="F158" s="1"/>
      <c r="G158" s="9"/>
      <c r="H158" s="2"/>
      <c r="I158" s="28"/>
      <c r="J158" s="28"/>
    </row>
    <row r="159" spans="1:10" ht="18.75" customHeight="1" x14ac:dyDescent="0.35">
      <c r="A159" s="28"/>
      <c r="B159" s="10"/>
      <c r="C159" s="9"/>
      <c r="D159" s="8"/>
      <c r="E159" s="8"/>
      <c r="F159" s="1"/>
      <c r="G159" s="9"/>
      <c r="H159" s="2"/>
      <c r="I159" s="28"/>
      <c r="J159" s="28"/>
    </row>
    <row r="160" spans="1:10" ht="18.75" customHeight="1" x14ac:dyDescent="0.35">
      <c r="A160" s="28"/>
      <c r="B160" s="10"/>
      <c r="C160" s="9"/>
      <c r="D160" s="8"/>
      <c r="E160" s="8"/>
      <c r="F160" s="1"/>
      <c r="G160" s="9"/>
      <c r="H160" s="2"/>
      <c r="I160" s="28"/>
      <c r="J160" s="28"/>
    </row>
    <row r="161" spans="1:10" ht="18.75" customHeight="1" x14ac:dyDescent="0.35">
      <c r="A161" s="28"/>
      <c r="B161" s="10"/>
      <c r="C161" s="9"/>
      <c r="D161" s="8"/>
      <c r="E161" s="8"/>
      <c r="F161" s="1"/>
      <c r="G161" s="9"/>
      <c r="H161" s="2"/>
      <c r="I161" s="28"/>
      <c r="J161" s="28"/>
    </row>
    <row r="162" spans="1:10" ht="18.75" customHeight="1" x14ac:dyDescent="0.35">
      <c r="A162" s="28"/>
      <c r="B162" s="10"/>
      <c r="C162" s="9"/>
      <c r="D162" s="8"/>
      <c r="E162" s="8"/>
      <c r="F162" s="1"/>
      <c r="G162" s="9"/>
      <c r="H162" s="2"/>
      <c r="I162" s="28"/>
      <c r="J162" s="28"/>
    </row>
    <row r="163" spans="1:10" ht="18.75" customHeight="1" x14ac:dyDescent="0.35">
      <c r="A163" s="28"/>
      <c r="B163" s="10"/>
      <c r="C163" s="9"/>
      <c r="D163" s="8"/>
      <c r="E163" s="8"/>
      <c r="F163" s="1"/>
      <c r="G163" s="9"/>
      <c r="H163" s="2"/>
      <c r="I163" s="28"/>
      <c r="J163" s="28"/>
    </row>
    <row r="164" spans="1:10" ht="18.75" customHeight="1" x14ac:dyDescent="0.35">
      <c r="A164" s="28"/>
      <c r="B164" s="10"/>
      <c r="C164" s="9"/>
      <c r="D164" s="8"/>
      <c r="E164" s="8"/>
      <c r="F164" s="1"/>
      <c r="G164" s="9"/>
      <c r="H164" s="2"/>
      <c r="I164" s="28"/>
      <c r="J164" s="28"/>
    </row>
    <row r="165" spans="1:10" ht="18.75" customHeight="1" x14ac:dyDescent="0.35">
      <c r="A165" s="28"/>
      <c r="B165" s="10"/>
      <c r="C165" s="9"/>
      <c r="D165" s="8"/>
      <c r="E165" s="8"/>
      <c r="F165" s="1"/>
      <c r="G165" s="9"/>
      <c r="H165" s="2"/>
      <c r="I165" s="28"/>
      <c r="J165" s="28"/>
    </row>
    <row r="166" spans="1:10" ht="18.75" customHeight="1" x14ac:dyDescent="0.35">
      <c r="A166" s="28"/>
      <c r="B166" s="10"/>
      <c r="C166" s="9"/>
      <c r="D166" s="8"/>
      <c r="E166" s="8"/>
      <c r="F166" s="1"/>
      <c r="G166" s="9"/>
      <c r="H166" s="2"/>
      <c r="I166" s="28"/>
      <c r="J166" s="28"/>
    </row>
    <row r="167" spans="1:10" ht="18.75" customHeight="1" x14ac:dyDescent="0.35">
      <c r="A167" s="28"/>
      <c r="B167" s="10"/>
      <c r="C167" s="9"/>
      <c r="D167" s="8"/>
      <c r="E167" s="8"/>
      <c r="F167" s="1"/>
      <c r="G167" s="9"/>
      <c r="H167" s="2"/>
      <c r="I167" s="28"/>
      <c r="J167" s="28"/>
    </row>
    <row r="168" spans="1:10" ht="18.75" customHeight="1" x14ac:dyDescent="0.35">
      <c r="A168" s="28"/>
      <c r="B168" s="10"/>
      <c r="C168" s="9"/>
      <c r="D168" s="8"/>
      <c r="E168" s="8"/>
      <c r="F168" s="1"/>
      <c r="G168" s="9"/>
      <c r="H168" s="2"/>
      <c r="I168" s="28"/>
      <c r="J168" s="28"/>
    </row>
    <row r="169" spans="1:10" ht="18.75" customHeight="1" x14ac:dyDescent="0.35">
      <c r="A169" s="28"/>
      <c r="B169" s="10"/>
      <c r="C169" s="9"/>
      <c r="D169" s="8"/>
      <c r="E169" s="8"/>
      <c r="F169" s="1"/>
      <c r="G169" s="9"/>
      <c r="H169" s="2"/>
      <c r="I169" s="28"/>
      <c r="J169" s="28"/>
    </row>
    <row r="170" spans="1:10" ht="18.75" customHeight="1" x14ac:dyDescent="0.35">
      <c r="A170" s="28"/>
      <c r="B170" s="10"/>
      <c r="C170" s="9"/>
      <c r="D170" s="8"/>
      <c r="E170" s="8"/>
      <c r="F170" s="1"/>
      <c r="G170" s="9"/>
      <c r="H170" s="2"/>
      <c r="I170" s="28"/>
      <c r="J170" s="28"/>
    </row>
    <row r="171" spans="1:10" ht="18.75" customHeight="1" x14ac:dyDescent="0.35">
      <c r="A171" s="28"/>
      <c r="B171" s="10"/>
      <c r="C171" s="9"/>
      <c r="D171" s="8"/>
      <c r="E171" s="8"/>
      <c r="F171" s="1"/>
      <c r="G171" s="9"/>
      <c r="H171" s="2"/>
      <c r="I171" s="28"/>
      <c r="J171" s="28"/>
    </row>
    <row r="172" spans="1:10" ht="18.75" customHeight="1" x14ac:dyDescent="0.35">
      <c r="A172" s="28"/>
      <c r="B172" s="10"/>
      <c r="C172" s="9"/>
      <c r="D172" s="8"/>
      <c r="E172" s="8"/>
      <c r="F172" s="1"/>
      <c r="G172" s="9"/>
      <c r="H172" s="2"/>
      <c r="I172" s="28"/>
      <c r="J172" s="28"/>
    </row>
    <row r="173" spans="1:10" ht="18.75" customHeight="1" x14ac:dyDescent="0.35">
      <c r="A173" s="28"/>
      <c r="B173" s="10"/>
      <c r="C173" s="9"/>
      <c r="D173" s="8"/>
      <c r="E173" s="8"/>
      <c r="F173" s="1"/>
      <c r="G173" s="9"/>
      <c r="H173" s="2"/>
      <c r="I173" s="28"/>
      <c r="J173" s="28"/>
    </row>
    <row r="174" spans="1:10" ht="18.75" customHeight="1" x14ac:dyDescent="0.35">
      <c r="A174" s="28"/>
      <c r="B174" s="10"/>
      <c r="C174" s="9"/>
      <c r="D174" s="8"/>
      <c r="E174" s="8"/>
      <c r="F174" s="1"/>
      <c r="G174" s="9"/>
      <c r="H174" s="2"/>
      <c r="I174" s="28"/>
      <c r="J174" s="28"/>
    </row>
    <row r="175" spans="1:10" ht="18.75" customHeight="1" x14ac:dyDescent="0.35">
      <c r="A175" s="28"/>
      <c r="B175" s="10"/>
      <c r="C175" s="9"/>
      <c r="D175" s="8"/>
      <c r="E175" s="8"/>
      <c r="F175" s="1"/>
      <c r="G175" s="9"/>
      <c r="H175" s="2"/>
      <c r="I175" s="28"/>
      <c r="J175" s="28"/>
    </row>
    <row r="176" spans="1:10" ht="18.75" customHeight="1" x14ac:dyDescent="0.35">
      <c r="A176" s="28"/>
      <c r="B176" s="10"/>
      <c r="C176" s="9"/>
      <c r="D176" s="8"/>
      <c r="E176" s="8"/>
      <c r="F176" s="1"/>
      <c r="G176" s="9"/>
      <c r="H176" s="2"/>
      <c r="I176" s="28"/>
      <c r="J176" s="28"/>
    </row>
    <row r="177" spans="1:10" ht="18.75" customHeight="1" x14ac:dyDescent="0.35">
      <c r="A177" s="28"/>
      <c r="B177" s="10"/>
      <c r="C177" s="9"/>
      <c r="D177" s="8"/>
      <c r="E177" s="8"/>
      <c r="F177" s="1"/>
      <c r="G177" s="9"/>
      <c r="H177" s="2"/>
      <c r="I177" s="28"/>
      <c r="J177" s="28"/>
    </row>
    <row r="178" spans="1:10" ht="18.75" customHeight="1" x14ac:dyDescent="0.35">
      <c r="A178" s="28"/>
      <c r="B178" s="10"/>
      <c r="C178" s="9"/>
      <c r="D178" s="8"/>
      <c r="E178" s="8"/>
      <c r="F178" s="1"/>
      <c r="G178" s="9"/>
      <c r="H178" s="2"/>
      <c r="I178" s="28"/>
      <c r="J178" s="28"/>
    </row>
    <row r="179" spans="1:10" ht="18.75" customHeight="1" x14ac:dyDescent="0.35">
      <c r="A179" s="28"/>
      <c r="B179" s="10"/>
      <c r="C179" s="9"/>
      <c r="D179" s="8"/>
      <c r="E179" s="8"/>
      <c r="F179" s="1"/>
      <c r="G179" s="9"/>
      <c r="H179" s="2"/>
      <c r="I179" s="28"/>
      <c r="J179" s="28"/>
    </row>
    <row r="180" spans="1:10" ht="18.75" customHeight="1" x14ac:dyDescent="0.35">
      <c r="A180" s="28"/>
      <c r="B180" s="10"/>
      <c r="C180" s="9"/>
      <c r="D180" s="8"/>
      <c r="E180" s="8"/>
      <c r="F180" s="1"/>
      <c r="G180" s="9"/>
      <c r="H180" s="2"/>
      <c r="I180" s="28"/>
      <c r="J180" s="28"/>
    </row>
    <row r="181" spans="1:10" ht="18.75" customHeight="1" x14ac:dyDescent="0.35">
      <c r="A181" s="28"/>
      <c r="B181" s="10"/>
      <c r="C181" s="9"/>
      <c r="D181" s="8"/>
      <c r="E181" s="8"/>
      <c r="F181" s="1"/>
      <c r="G181" s="9"/>
      <c r="H181" s="2"/>
      <c r="I181" s="28"/>
      <c r="J181" s="28"/>
    </row>
    <row r="182" spans="1:10" ht="18.75" customHeight="1" x14ac:dyDescent="0.35">
      <c r="A182" s="28"/>
      <c r="B182" s="10"/>
      <c r="C182" s="9"/>
      <c r="D182" s="8"/>
      <c r="E182" s="8"/>
      <c r="F182" s="1"/>
      <c r="G182" s="9"/>
      <c r="H182" s="2"/>
      <c r="I182" s="28"/>
      <c r="J182" s="28"/>
    </row>
    <row r="183" spans="1:10" ht="18.75" customHeight="1" x14ac:dyDescent="0.35">
      <c r="A183" s="28"/>
      <c r="B183" s="10"/>
      <c r="C183" s="9"/>
      <c r="D183" s="8"/>
      <c r="E183" s="8"/>
      <c r="F183" s="1"/>
      <c r="G183" s="9"/>
      <c r="H183" s="2"/>
      <c r="I183" s="28"/>
      <c r="J183" s="28"/>
    </row>
    <row r="184" spans="1:10" ht="18.75" customHeight="1" x14ac:dyDescent="0.35">
      <c r="A184" s="28"/>
      <c r="B184" s="10"/>
      <c r="C184" s="9"/>
      <c r="D184" s="8"/>
      <c r="E184" s="8"/>
      <c r="F184" s="1"/>
      <c r="G184" s="9"/>
      <c r="H184" s="2"/>
      <c r="I184" s="28"/>
      <c r="J184" s="28"/>
    </row>
    <row r="185" spans="1:10" ht="18.75" customHeight="1" x14ac:dyDescent="0.35">
      <c r="A185" s="28"/>
      <c r="B185" s="10"/>
      <c r="C185" s="9"/>
      <c r="D185" s="8"/>
      <c r="E185" s="8"/>
      <c r="F185" s="1"/>
      <c r="G185" s="9"/>
      <c r="H185" s="2"/>
      <c r="I185" s="28"/>
      <c r="J185" s="28"/>
    </row>
    <row r="186" spans="1:10" ht="18.75" customHeight="1" x14ac:dyDescent="0.35">
      <c r="A186" s="28"/>
      <c r="B186" s="10"/>
      <c r="C186" s="9"/>
      <c r="D186" s="8"/>
      <c r="E186" s="8"/>
      <c r="F186" s="1"/>
      <c r="G186" s="9"/>
      <c r="H186" s="2"/>
      <c r="I186" s="28"/>
      <c r="J186" s="28"/>
    </row>
    <row r="187" spans="1:10" ht="18.75" customHeight="1" x14ac:dyDescent="0.35">
      <c r="A187" s="28"/>
      <c r="B187" s="10"/>
      <c r="C187" s="9"/>
      <c r="D187" s="8"/>
      <c r="E187" s="8"/>
      <c r="F187" s="1"/>
      <c r="G187" s="9"/>
      <c r="H187" s="2"/>
      <c r="I187" s="28"/>
      <c r="J187" s="28"/>
    </row>
    <row r="188" spans="1:10" ht="18.75" customHeight="1" x14ac:dyDescent="0.35">
      <c r="A188" s="28"/>
      <c r="B188" s="10"/>
      <c r="C188" s="9"/>
      <c r="D188" s="8"/>
      <c r="E188" s="8"/>
      <c r="F188" s="1"/>
      <c r="G188" s="9"/>
      <c r="H188" s="2"/>
      <c r="I188" s="28"/>
      <c r="J188" s="28"/>
    </row>
    <row r="189" spans="1:10" ht="18.75" customHeight="1" x14ac:dyDescent="0.35">
      <c r="A189" s="28"/>
      <c r="B189" s="10"/>
      <c r="C189" s="9"/>
      <c r="D189" s="8"/>
      <c r="E189" s="8"/>
      <c r="F189" s="1"/>
      <c r="G189" s="9"/>
      <c r="H189" s="2"/>
      <c r="I189" s="28"/>
      <c r="J189" s="28"/>
    </row>
    <row r="190" spans="1:10" ht="18.75" customHeight="1" x14ac:dyDescent="0.35">
      <c r="A190" s="28"/>
      <c r="B190" s="10"/>
      <c r="C190" s="9"/>
      <c r="D190" s="8"/>
      <c r="E190" s="8"/>
      <c r="F190" s="1"/>
      <c r="G190" s="9"/>
      <c r="H190" s="2"/>
      <c r="I190" s="28"/>
      <c r="J190" s="28"/>
    </row>
    <row r="191" spans="1:10" ht="18.75" customHeight="1" x14ac:dyDescent="0.35">
      <c r="A191" s="28"/>
      <c r="B191" s="10"/>
      <c r="C191" s="9"/>
      <c r="D191" s="8"/>
      <c r="E191" s="8"/>
      <c r="F191" s="1"/>
      <c r="G191" s="9"/>
      <c r="H191" s="2"/>
      <c r="I191" s="28"/>
      <c r="J191" s="28"/>
    </row>
    <row r="192" spans="1:10" ht="18.75" customHeight="1" x14ac:dyDescent="0.35">
      <c r="A192" s="28"/>
      <c r="B192" s="10"/>
      <c r="C192" s="9"/>
      <c r="D192" s="8"/>
      <c r="E192" s="8"/>
      <c r="F192" s="1"/>
      <c r="G192" s="9"/>
      <c r="H192" s="2"/>
      <c r="I192" s="28"/>
      <c r="J192" s="28"/>
    </row>
    <row r="193" spans="1:10" ht="18.75" customHeight="1" x14ac:dyDescent="0.35">
      <c r="A193" s="28"/>
      <c r="B193" s="10"/>
      <c r="C193" s="9"/>
      <c r="D193" s="8"/>
      <c r="E193" s="8"/>
      <c r="F193" s="1"/>
      <c r="G193" s="9"/>
      <c r="H193" s="2"/>
      <c r="I193" s="28"/>
      <c r="J193" s="28"/>
    </row>
    <row r="194" spans="1:10" ht="18.75" customHeight="1" x14ac:dyDescent="0.35">
      <c r="A194" s="28"/>
      <c r="B194" s="10"/>
      <c r="C194" s="9"/>
      <c r="D194" s="8"/>
      <c r="E194" s="8"/>
      <c r="F194" s="1"/>
      <c r="G194" s="9"/>
      <c r="H194" s="2"/>
      <c r="I194" s="28"/>
      <c r="J194" s="28"/>
    </row>
    <row r="195" spans="1:10" ht="18.75" customHeight="1" x14ac:dyDescent="0.35">
      <c r="A195" s="28"/>
      <c r="B195" s="10"/>
      <c r="C195" s="9"/>
      <c r="D195" s="8"/>
      <c r="E195" s="8"/>
      <c r="F195" s="1"/>
      <c r="G195" s="9"/>
      <c r="H195" s="2"/>
      <c r="I195" s="28"/>
      <c r="J195" s="28"/>
    </row>
    <row r="196" spans="1:10" ht="18.75" customHeight="1" x14ac:dyDescent="0.35">
      <c r="A196" s="28"/>
      <c r="B196" s="10"/>
      <c r="C196" s="9"/>
      <c r="D196" s="8"/>
      <c r="E196" s="8"/>
      <c r="F196" s="1"/>
      <c r="G196" s="9"/>
      <c r="H196" s="2"/>
      <c r="I196" s="28"/>
      <c r="J196" s="28"/>
    </row>
    <row r="197" spans="1:10" ht="18.75" customHeight="1" x14ac:dyDescent="0.35">
      <c r="A197" s="28"/>
      <c r="B197" s="10"/>
      <c r="C197" s="9"/>
      <c r="D197" s="8"/>
      <c r="E197" s="8"/>
      <c r="F197" s="1"/>
      <c r="G197" s="9"/>
      <c r="H197" s="2"/>
      <c r="I197" s="28"/>
      <c r="J197" s="28"/>
    </row>
    <row r="198" spans="1:10" ht="18.75" customHeight="1" x14ac:dyDescent="0.35">
      <c r="A198" s="28"/>
      <c r="B198" s="10"/>
      <c r="C198" s="9"/>
      <c r="D198" s="8"/>
      <c r="E198" s="8"/>
      <c r="F198" s="1"/>
      <c r="G198" s="9"/>
      <c r="H198" s="2"/>
      <c r="I198" s="28"/>
      <c r="J198" s="28"/>
    </row>
    <row r="199" spans="1:10" ht="18.75" customHeight="1" x14ac:dyDescent="0.35">
      <c r="A199" s="28"/>
      <c r="B199" s="10"/>
      <c r="C199" s="9"/>
      <c r="D199" s="8"/>
      <c r="E199" s="8"/>
      <c r="F199" s="1"/>
      <c r="G199" s="9"/>
      <c r="H199" s="2"/>
      <c r="I199" s="28"/>
      <c r="J199" s="28"/>
    </row>
    <row r="200" spans="1:10" ht="18.75" customHeight="1" x14ac:dyDescent="0.35">
      <c r="A200" s="28"/>
      <c r="B200" s="10"/>
      <c r="C200" s="9"/>
      <c r="D200" s="8"/>
      <c r="E200" s="8"/>
      <c r="F200" s="1"/>
      <c r="G200" s="9"/>
      <c r="H200" s="2"/>
      <c r="I200" s="28"/>
      <c r="J200" s="28"/>
    </row>
    <row r="201" spans="1:10" ht="18.75" customHeight="1" x14ac:dyDescent="0.35">
      <c r="A201" s="28"/>
      <c r="B201" s="10"/>
      <c r="C201" s="9"/>
      <c r="D201" s="8"/>
      <c r="E201" s="8"/>
      <c r="F201" s="1"/>
      <c r="G201" s="9"/>
      <c r="H201" s="2"/>
      <c r="I201" s="28"/>
      <c r="J201" s="28"/>
    </row>
    <row r="202" spans="1:10" ht="18.75" customHeight="1" x14ac:dyDescent="0.35">
      <c r="A202" s="28"/>
      <c r="B202" s="10"/>
      <c r="C202" s="9"/>
      <c r="D202" s="8"/>
      <c r="E202" s="8"/>
      <c r="F202" s="1"/>
      <c r="G202" s="9"/>
      <c r="H202" s="2"/>
      <c r="I202" s="28"/>
      <c r="J202" s="28"/>
    </row>
    <row r="203" spans="1:10" ht="18.75" customHeight="1" x14ac:dyDescent="0.35">
      <c r="A203" s="28"/>
      <c r="B203" s="10"/>
      <c r="C203" s="9"/>
      <c r="D203" s="8"/>
      <c r="E203" s="8"/>
      <c r="F203" s="1"/>
      <c r="G203" s="9"/>
      <c r="H203" s="2"/>
      <c r="I203" s="28"/>
      <c r="J203" s="28"/>
    </row>
    <row r="204" spans="1:10" ht="18.75" customHeight="1" x14ac:dyDescent="0.35">
      <c r="A204" s="28"/>
      <c r="B204" s="10"/>
      <c r="C204" s="9"/>
      <c r="D204" s="8"/>
      <c r="E204" s="8"/>
      <c r="F204" s="1"/>
      <c r="G204" s="9"/>
      <c r="H204" s="2"/>
      <c r="I204" s="28"/>
      <c r="J204" s="28"/>
    </row>
    <row r="205" spans="1:10" ht="18.75" customHeight="1" x14ac:dyDescent="0.35">
      <c r="A205" s="28"/>
      <c r="B205" s="10"/>
      <c r="C205" s="9"/>
      <c r="D205" s="8"/>
      <c r="E205" s="8"/>
      <c r="F205" s="1"/>
      <c r="G205" s="9"/>
      <c r="H205" s="2"/>
      <c r="I205" s="28"/>
      <c r="J205" s="28"/>
    </row>
    <row r="206" spans="1:10" ht="18.75" customHeight="1" thickBot="1" x14ac:dyDescent="0.4">
      <c r="A206" s="28"/>
      <c r="B206" s="10"/>
      <c r="C206" s="9"/>
      <c r="D206" s="8"/>
      <c r="E206" s="8"/>
      <c r="F206" s="1"/>
      <c r="G206" s="9"/>
      <c r="H206" s="2"/>
      <c r="I206" s="28"/>
      <c r="J206" s="28"/>
    </row>
    <row r="207" spans="1:10" ht="22.5" customHeight="1" thickTop="1" x14ac:dyDescent="0.35">
      <c r="A207" s="28"/>
      <c r="B207" s="359" t="s">
        <v>5</v>
      </c>
      <c r="C207" s="360"/>
      <c r="D207" s="360"/>
      <c r="E207" s="361"/>
      <c r="F207" s="28"/>
      <c r="G207" s="117">
        <f>SUM(G7:G206)</f>
        <v>3458720879</v>
      </c>
      <c r="H207" s="118">
        <f>SUM(H7:H206)</f>
        <v>3458720879</v>
      </c>
      <c r="I207" s="28"/>
      <c r="J207" s="28"/>
    </row>
    <row r="208" spans="1:10" x14ac:dyDescent="0.35">
      <c r="A208" s="28"/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1:10" x14ac:dyDescent="0.35">
      <c r="A209" s="28"/>
      <c r="B209" s="28"/>
      <c r="C209" s="28"/>
      <c r="D209" s="28"/>
      <c r="E209" s="28"/>
      <c r="F209" s="28"/>
      <c r="G209" s="160"/>
      <c r="H209" s="160"/>
      <c r="I209" s="28"/>
      <c r="J209" s="28"/>
    </row>
    <row r="210" spans="1:10" x14ac:dyDescent="0.35">
      <c r="A210" s="28"/>
      <c r="B210" s="28"/>
      <c r="C210" s="28"/>
      <c r="D210" s="28"/>
      <c r="E210" s="28"/>
      <c r="F210" s="28"/>
      <c r="G210" s="28"/>
      <c r="H210" s="160"/>
      <c r="I210" s="28"/>
      <c r="J210" s="28"/>
    </row>
    <row r="211" spans="1:10" x14ac:dyDescent="0.35">
      <c r="A211" s="28"/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1:10" x14ac:dyDescent="0.35">
      <c r="A212" s="28"/>
      <c r="B212" s="28"/>
      <c r="C212" s="28"/>
      <c r="D212" s="28"/>
      <c r="E212" s="28"/>
      <c r="F212" s="28"/>
      <c r="G212" s="28"/>
      <c r="H212" s="28"/>
      <c r="I212" s="28"/>
      <c r="J212" s="28"/>
    </row>
  </sheetData>
  <sheetProtection algorithmName="SHA-512" hashValue="8tIipR196oVjoxoTuhHLsq9/jlM6us1rpVXAjfRBhH9xuu48XplqCHiNXbder37fRG5oa7aLXq9jOpS2SKlaaQ==" saltValue="4xiRDAJ1860jNmKCkW7pPg==" spinCount="100000" sheet="1" objects="1" scenarios="1" formatCells="0" formatColumns="0" formatRows="0" autoFilter="0"/>
  <autoFilter ref="B5:B207" xr:uid="{00000000-0009-0000-0000-000002000000}"/>
  <mergeCells count="6">
    <mergeCell ref="B207:E207"/>
    <mergeCell ref="G5:H5"/>
    <mergeCell ref="B2:H2"/>
    <mergeCell ref="B3:H3"/>
    <mergeCell ref="B4:H4"/>
    <mergeCell ref="C5:C6"/>
  </mergeCells>
  <dataValidations disablePrompts="1" count="2">
    <dataValidation type="list" showInputMessage="1" showErrorMessage="1" errorTitle="KESALAHAN INPUT DATA" error="Data yang dimasukkan adalah D atau K._x000a_ Silahkan pilih dari daftar." sqref="D7:D206" xr:uid="{00000000-0002-0000-0200-000000000000}">
      <formula1>"D,K,-"</formula1>
    </dataValidation>
    <dataValidation type="list" showInputMessage="1" showErrorMessage="1" errorTitle="KESALAHAN INPUT DATA" error="Data yang dimasukkan adalah N atau L/R._x000a_Silahkan pilih dari daftar." sqref="E7:E206" xr:uid="{00000000-0002-0000-0200-000001000000}">
      <formula1>"N,L/R,-"</formula1>
    </dataValidation>
  </dataValidations>
  <pageMargins left="0.19" right="0.06" top="0.56000000000000005" bottom="0.56999999999999995" header="0.3" footer="0.19"/>
  <pageSetup paperSize="9" orientation="portrait" blackAndWhite="1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O221"/>
  <sheetViews>
    <sheetView showGridLines="0" workbookViewId="0">
      <pane ySplit="6" topLeftCell="A7" activePane="bottomLeft" state="frozen"/>
      <selection activeCell="B2" sqref="B2:H2"/>
      <selection pane="bottomLeft" activeCell="B5" sqref="B5:B6"/>
    </sheetView>
  </sheetViews>
  <sheetFormatPr defaultColWidth="0" defaultRowHeight="14.5" zeroHeight="1" x14ac:dyDescent="0.35"/>
  <cols>
    <col min="1" max="1" width="14.26953125" customWidth="1"/>
    <col min="2" max="2" width="11.453125" customWidth="1"/>
    <col min="3" max="3" width="40" customWidth="1"/>
    <col min="4" max="4" width="10" customWidth="1"/>
    <col min="5" max="5" width="40" customWidth="1"/>
    <col min="6" max="7" width="15.7265625" customWidth="1"/>
    <col min="8" max="8" width="17.1796875" customWidth="1"/>
    <col min="9" max="9" width="42.81640625" customWidth="1"/>
    <col min="10" max="15" width="0" hidden="1" customWidth="1"/>
    <col min="16" max="16384" width="9.1796875" hidden="1"/>
  </cols>
  <sheetData>
    <row r="1" spans="1:9" ht="3.75" customHeight="1" x14ac:dyDescent="0.35">
      <c r="A1" s="28"/>
      <c r="B1" s="28"/>
      <c r="C1" s="28"/>
      <c r="D1" s="28"/>
      <c r="E1" s="28"/>
      <c r="F1" s="28"/>
      <c r="G1" s="28"/>
      <c r="H1" s="28"/>
      <c r="I1" s="28"/>
    </row>
    <row r="2" spans="1:9" ht="22.5" customHeight="1" x14ac:dyDescent="0.6">
      <c r="A2" s="28"/>
      <c r="B2" s="373" t="str">
        <f ca="1">IF(TODAY()&gt;EXP,"APLIKASI INI SUDAH KADALUARSA",PR)</f>
        <v>NAMA PERUSAHAAN ANDA</v>
      </c>
      <c r="C2" s="373"/>
      <c r="D2" s="373"/>
      <c r="E2" s="373"/>
      <c r="F2" s="373"/>
      <c r="G2" s="373"/>
      <c r="H2" s="28"/>
      <c r="I2" s="28"/>
    </row>
    <row r="3" spans="1:9" ht="18.75" customHeight="1" x14ac:dyDescent="0.5">
      <c r="A3" s="28"/>
      <c r="B3" s="374" t="s">
        <v>53</v>
      </c>
      <c r="C3" s="374"/>
      <c r="D3" s="374"/>
      <c r="E3" s="374"/>
      <c r="F3" s="374"/>
      <c r="G3" s="374"/>
      <c r="H3" s="28"/>
      <c r="I3" s="28"/>
    </row>
    <row r="4" spans="1:9" ht="18.75" customHeight="1" x14ac:dyDescent="0.35">
      <c r="A4" s="28"/>
      <c r="B4" s="375" t="str">
        <f>TG_2&amp;" "&amp;BL_2&amp;" "&amp;TH_2</f>
        <v>31 Desember 2025</v>
      </c>
      <c r="C4" s="375"/>
      <c r="D4" s="375"/>
      <c r="E4" s="375"/>
      <c r="F4" s="375"/>
      <c r="G4" s="375"/>
      <c r="H4" s="28"/>
      <c r="I4" s="28"/>
    </row>
    <row r="5" spans="1:9" ht="18.75" customHeight="1" x14ac:dyDescent="0.35">
      <c r="A5" s="28"/>
      <c r="B5" s="371" t="s">
        <v>4</v>
      </c>
      <c r="C5" s="377" t="s">
        <v>8</v>
      </c>
      <c r="D5" s="376" t="s">
        <v>13</v>
      </c>
      <c r="E5" s="377"/>
      <c r="F5" s="379" t="str">
        <f>IF((SUM(F7:F206)=SUM(G7:G206)),"JUMLAH","SELISIH "&amp;(SUM(F7:F206)-SUM(G7:G206)))</f>
        <v>JUMLAH</v>
      </c>
      <c r="G5" s="363"/>
      <c r="H5" s="28"/>
      <c r="I5" s="162"/>
    </row>
    <row r="6" spans="1:9" ht="18.75" customHeight="1" x14ac:dyDescent="0.35">
      <c r="A6" s="28"/>
      <c r="B6" s="372"/>
      <c r="C6" s="378"/>
      <c r="D6" s="126" t="s">
        <v>6</v>
      </c>
      <c r="E6" s="126" t="s">
        <v>0</v>
      </c>
      <c r="F6" s="23" t="s">
        <v>1</v>
      </c>
      <c r="G6" s="30" t="s">
        <v>2</v>
      </c>
      <c r="H6" s="28"/>
      <c r="I6" s="162"/>
    </row>
    <row r="7" spans="1:9" ht="18.75" customHeight="1" x14ac:dyDescent="0.35">
      <c r="A7" s="28"/>
      <c r="B7" s="157"/>
      <c r="C7" s="22"/>
      <c r="D7" s="24"/>
      <c r="E7" s="31" t="str">
        <f t="shared" ref="E7:E8" si="0">IF(D7&lt;&gt;"",VLOOKUP(D7,DA,2,FALSE),"")</f>
        <v/>
      </c>
      <c r="F7" s="6"/>
      <c r="G7" s="6"/>
      <c r="H7" s="28"/>
      <c r="I7" s="28"/>
    </row>
    <row r="8" spans="1:9" ht="18.75" customHeight="1" x14ac:dyDescent="0.35">
      <c r="A8" s="28"/>
      <c r="B8" s="157"/>
      <c r="C8" s="22"/>
      <c r="D8" s="3"/>
      <c r="E8" s="31" t="str">
        <f t="shared" si="0"/>
        <v/>
      </c>
      <c r="F8" s="6"/>
      <c r="G8" s="6"/>
      <c r="H8" s="28"/>
      <c r="I8" s="28"/>
    </row>
    <row r="9" spans="1:9" ht="18.75" customHeight="1" x14ac:dyDescent="0.35">
      <c r="A9" s="28"/>
      <c r="B9" s="157"/>
      <c r="C9" s="22"/>
      <c r="D9" s="3"/>
      <c r="E9" s="31" t="str">
        <f t="shared" ref="E9:E72" si="1">IF(D9&lt;&gt;"",VLOOKUP(D9,DA,2,FALSE),"")</f>
        <v/>
      </c>
      <c r="F9" s="6"/>
      <c r="G9" s="6"/>
      <c r="H9" s="28"/>
      <c r="I9" s="28"/>
    </row>
    <row r="10" spans="1:9" ht="18.75" customHeight="1" x14ac:dyDescent="0.35">
      <c r="A10" s="28"/>
      <c r="B10" s="157"/>
      <c r="C10" s="22"/>
      <c r="D10" s="3"/>
      <c r="E10" s="31" t="str">
        <f t="shared" si="1"/>
        <v/>
      </c>
      <c r="F10" s="6"/>
      <c r="G10" s="6"/>
      <c r="H10" s="28"/>
      <c r="I10" s="28"/>
    </row>
    <row r="11" spans="1:9" ht="18.75" customHeight="1" x14ac:dyDescent="0.35">
      <c r="A11" s="28"/>
      <c r="B11" s="157"/>
      <c r="C11" s="22"/>
      <c r="D11" s="3"/>
      <c r="E11" s="31" t="str">
        <f t="shared" si="1"/>
        <v/>
      </c>
      <c r="F11" s="6"/>
      <c r="G11" s="6"/>
      <c r="H11" s="28"/>
      <c r="I11" s="28"/>
    </row>
    <row r="12" spans="1:9" ht="18.75" customHeight="1" x14ac:dyDescent="0.35">
      <c r="A12" s="28"/>
      <c r="B12" s="157"/>
      <c r="C12" s="22"/>
      <c r="D12" s="3"/>
      <c r="E12" s="31" t="str">
        <f t="shared" si="1"/>
        <v/>
      </c>
      <c r="F12" s="6"/>
      <c r="G12" s="6"/>
      <c r="H12" s="28"/>
      <c r="I12" s="28"/>
    </row>
    <row r="13" spans="1:9" ht="18.75" customHeight="1" x14ac:dyDescent="0.35">
      <c r="A13" s="28"/>
      <c r="B13" s="157"/>
      <c r="C13" s="22"/>
      <c r="D13" s="3"/>
      <c r="E13" s="31" t="str">
        <f t="shared" si="1"/>
        <v/>
      </c>
      <c r="F13" s="6"/>
      <c r="G13" s="6"/>
      <c r="H13" s="28"/>
      <c r="I13" s="28"/>
    </row>
    <row r="14" spans="1:9" ht="18.75" customHeight="1" x14ac:dyDescent="0.35">
      <c r="A14" s="28"/>
      <c r="B14" s="157"/>
      <c r="C14" s="22"/>
      <c r="D14" s="3"/>
      <c r="E14" s="31" t="str">
        <f t="shared" si="1"/>
        <v/>
      </c>
      <c r="F14" s="6"/>
      <c r="G14" s="6"/>
      <c r="H14" s="28"/>
      <c r="I14" s="28"/>
    </row>
    <row r="15" spans="1:9" ht="18.75" customHeight="1" x14ac:dyDescent="0.35">
      <c r="A15" s="28"/>
      <c r="B15" s="157"/>
      <c r="C15" s="22"/>
      <c r="D15" s="3"/>
      <c r="E15" s="31" t="str">
        <f t="shared" si="1"/>
        <v/>
      </c>
      <c r="F15" s="6"/>
      <c r="G15" s="6"/>
      <c r="H15" s="28"/>
      <c r="I15" s="28"/>
    </row>
    <row r="16" spans="1:9" ht="18.75" customHeight="1" x14ac:dyDescent="0.35">
      <c r="A16" s="28"/>
      <c r="B16" s="157"/>
      <c r="C16" s="22"/>
      <c r="D16" s="3"/>
      <c r="E16" s="31" t="str">
        <f t="shared" si="1"/>
        <v/>
      </c>
      <c r="F16" s="6"/>
      <c r="G16" s="6"/>
      <c r="H16" s="28"/>
      <c r="I16" s="28"/>
    </row>
    <row r="17" spans="1:9" ht="18.75" customHeight="1" x14ac:dyDescent="0.35">
      <c r="A17" s="28"/>
      <c r="B17" s="157"/>
      <c r="C17" s="22"/>
      <c r="D17" s="3"/>
      <c r="E17" s="31" t="str">
        <f t="shared" si="1"/>
        <v/>
      </c>
      <c r="F17" s="6"/>
      <c r="G17" s="6"/>
      <c r="H17" s="28"/>
      <c r="I17" s="28"/>
    </row>
    <row r="18" spans="1:9" ht="18.75" customHeight="1" x14ac:dyDescent="0.35">
      <c r="A18" s="28"/>
      <c r="B18" s="157"/>
      <c r="C18" s="22"/>
      <c r="D18" s="3"/>
      <c r="E18" s="31" t="str">
        <f t="shared" si="1"/>
        <v/>
      </c>
      <c r="F18" s="6"/>
      <c r="G18" s="6"/>
      <c r="H18" s="28"/>
      <c r="I18" s="28"/>
    </row>
    <row r="19" spans="1:9" ht="18.75" customHeight="1" x14ac:dyDescent="0.35">
      <c r="A19" s="28"/>
      <c r="B19" s="157"/>
      <c r="C19" s="22"/>
      <c r="D19" s="3"/>
      <c r="E19" s="31" t="str">
        <f t="shared" si="1"/>
        <v/>
      </c>
      <c r="F19" s="6"/>
      <c r="G19" s="6"/>
      <c r="H19" s="28"/>
      <c r="I19" s="28"/>
    </row>
    <row r="20" spans="1:9" ht="18.75" customHeight="1" x14ac:dyDescent="0.35">
      <c r="A20" s="28"/>
      <c r="B20" s="157"/>
      <c r="C20" s="22"/>
      <c r="D20" s="3"/>
      <c r="E20" s="31" t="str">
        <f t="shared" si="1"/>
        <v/>
      </c>
      <c r="F20" s="6"/>
      <c r="G20" s="6"/>
      <c r="H20" s="28"/>
      <c r="I20" s="28"/>
    </row>
    <row r="21" spans="1:9" ht="18.75" customHeight="1" x14ac:dyDescent="0.35">
      <c r="A21" s="28"/>
      <c r="B21" s="157"/>
      <c r="C21" s="22"/>
      <c r="D21" s="3"/>
      <c r="E21" s="31" t="str">
        <f t="shared" si="1"/>
        <v/>
      </c>
      <c r="F21" s="6"/>
      <c r="G21" s="6"/>
      <c r="H21" s="28"/>
      <c r="I21" s="28"/>
    </row>
    <row r="22" spans="1:9" ht="18.75" customHeight="1" x14ac:dyDescent="0.35">
      <c r="A22" s="28"/>
      <c r="B22" s="157"/>
      <c r="C22" s="22"/>
      <c r="D22" s="3"/>
      <c r="E22" s="31" t="str">
        <f t="shared" si="1"/>
        <v/>
      </c>
      <c r="F22" s="6"/>
      <c r="G22" s="6"/>
      <c r="H22" s="28"/>
      <c r="I22" s="28"/>
    </row>
    <row r="23" spans="1:9" ht="18.75" customHeight="1" x14ac:dyDescent="0.35">
      <c r="A23" s="28"/>
      <c r="B23" s="157"/>
      <c r="C23" s="22"/>
      <c r="D23" s="3"/>
      <c r="E23" s="31" t="str">
        <f t="shared" si="1"/>
        <v/>
      </c>
      <c r="F23" s="6"/>
      <c r="G23" s="6"/>
      <c r="H23" s="28"/>
      <c r="I23" s="28"/>
    </row>
    <row r="24" spans="1:9" ht="18.75" customHeight="1" x14ac:dyDescent="0.35">
      <c r="A24" s="28"/>
      <c r="B24" s="157"/>
      <c r="C24" s="22"/>
      <c r="D24" s="3"/>
      <c r="E24" s="31" t="str">
        <f t="shared" si="1"/>
        <v/>
      </c>
      <c r="F24" s="6"/>
      <c r="G24" s="6"/>
      <c r="H24" s="28"/>
      <c r="I24" s="28"/>
    </row>
    <row r="25" spans="1:9" ht="18.75" customHeight="1" x14ac:dyDescent="0.35">
      <c r="A25" s="28"/>
      <c r="B25" s="157"/>
      <c r="C25" s="22"/>
      <c r="D25" s="3"/>
      <c r="E25" s="31" t="str">
        <f t="shared" si="1"/>
        <v/>
      </c>
      <c r="F25" s="6"/>
      <c r="G25" s="6"/>
      <c r="H25" s="28"/>
      <c r="I25" s="28"/>
    </row>
    <row r="26" spans="1:9" ht="18.75" customHeight="1" x14ac:dyDescent="0.35">
      <c r="A26" s="28"/>
      <c r="B26" s="157"/>
      <c r="C26" s="22"/>
      <c r="D26" s="3"/>
      <c r="E26" s="31" t="str">
        <f t="shared" si="1"/>
        <v/>
      </c>
      <c r="F26" s="6"/>
      <c r="G26" s="6"/>
      <c r="H26" s="28"/>
      <c r="I26" s="28"/>
    </row>
    <row r="27" spans="1:9" ht="18.75" customHeight="1" x14ac:dyDescent="0.35">
      <c r="A27" s="28"/>
      <c r="B27" s="157"/>
      <c r="C27" s="22"/>
      <c r="D27" s="3"/>
      <c r="E27" s="31" t="str">
        <f t="shared" si="1"/>
        <v/>
      </c>
      <c r="F27" s="6"/>
      <c r="G27" s="6"/>
      <c r="H27" s="28"/>
      <c r="I27" s="28"/>
    </row>
    <row r="28" spans="1:9" ht="18.75" customHeight="1" x14ac:dyDescent="0.35">
      <c r="A28" s="28"/>
      <c r="B28" s="157"/>
      <c r="C28" s="22"/>
      <c r="D28" s="3"/>
      <c r="E28" s="31" t="str">
        <f t="shared" si="1"/>
        <v/>
      </c>
      <c r="F28" s="6"/>
      <c r="G28" s="6"/>
      <c r="H28" s="28"/>
      <c r="I28" s="28"/>
    </row>
    <row r="29" spans="1:9" ht="18.75" customHeight="1" x14ac:dyDescent="0.35">
      <c r="A29" s="28"/>
      <c r="B29" s="157"/>
      <c r="C29" s="22"/>
      <c r="D29" s="3"/>
      <c r="E29" s="31" t="str">
        <f t="shared" si="1"/>
        <v/>
      </c>
      <c r="F29" s="6"/>
      <c r="G29" s="6"/>
      <c r="H29" s="28"/>
      <c r="I29" s="28"/>
    </row>
    <row r="30" spans="1:9" ht="18.75" customHeight="1" x14ac:dyDescent="0.35">
      <c r="A30" s="28"/>
      <c r="B30" s="157"/>
      <c r="C30" s="22"/>
      <c r="D30" s="3"/>
      <c r="E30" s="31" t="str">
        <f t="shared" si="1"/>
        <v/>
      </c>
      <c r="F30" s="6"/>
      <c r="G30" s="6"/>
      <c r="H30" s="28"/>
      <c r="I30" s="28"/>
    </row>
    <row r="31" spans="1:9" ht="18.75" customHeight="1" x14ac:dyDescent="0.35">
      <c r="A31" s="28"/>
      <c r="B31" s="157"/>
      <c r="C31" s="22"/>
      <c r="D31" s="3"/>
      <c r="E31" s="31" t="str">
        <f t="shared" si="1"/>
        <v/>
      </c>
      <c r="F31" s="6"/>
      <c r="G31" s="6"/>
      <c r="H31" s="28"/>
      <c r="I31" s="28"/>
    </row>
    <row r="32" spans="1:9" ht="18.75" customHeight="1" x14ac:dyDescent="0.35">
      <c r="A32" s="28"/>
      <c r="B32" s="157"/>
      <c r="C32" s="22"/>
      <c r="D32" s="3"/>
      <c r="E32" s="31" t="str">
        <f t="shared" si="1"/>
        <v/>
      </c>
      <c r="F32" s="6"/>
      <c r="G32" s="6"/>
      <c r="H32" s="28"/>
      <c r="I32" s="28"/>
    </row>
    <row r="33" spans="1:9" ht="18.75" customHeight="1" x14ac:dyDescent="0.35">
      <c r="A33" s="28"/>
      <c r="B33" s="157"/>
      <c r="C33" s="22"/>
      <c r="D33" s="3"/>
      <c r="E33" s="31" t="str">
        <f t="shared" si="1"/>
        <v/>
      </c>
      <c r="F33" s="6"/>
      <c r="G33" s="6"/>
      <c r="H33" s="28"/>
      <c r="I33" s="28"/>
    </row>
    <row r="34" spans="1:9" ht="18.75" customHeight="1" x14ac:dyDescent="0.35">
      <c r="A34" s="28"/>
      <c r="B34" s="157"/>
      <c r="C34" s="22"/>
      <c r="D34" s="3"/>
      <c r="E34" s="31" t="str">
        <f t="shared" si="1"/>
        <v/>
      </c>
      <c r="F34" s="6"/>
      <c r="G34" s="6"/>
      <c r="H34" s="28"/>
      <c r="I34" s="28"/>
    </row>
    <row r="35" spans="1:9" ht="18.75" customHeight="1" x14ac:dyDescent="0.35">
      <c r="A35" s="28"/>
      <c r="B35" s="157"/>
      <c r="C35" s="22"/>
      <c r="D35" s="3"/>
      <c r="E35" s="31" t="str">
        <f t="shared" si="1"/>
        <v/>
      </c>
      <c r="F35" s="6"/>
      <c r="G35" s="6"/>
      <c r="H35" s="28"/>
      <c r="I35" s="28"/>
    </row>
    <row r="36" spans="1:9" ht="18.75" customHeight="1" x14ac:dyDescent="0.35">
      <c r="A36" s="28"/>
      <c r="B36" s="157"/>
      <c r="C36" s="22"/>
      <c r="D36" s="3"/>
      <c r="E36" s="31" t="str">
        <f t="shared" si="1"/>
        <v/>
      </c>
      <c r="F36" s="6"/>
      <c r="G36" s="6"/>
      <c r="H36" s="28"/>
      <c r="I36" s="28"/>
    </row>
    <row r="37" spans="1:9" ht="18.75" customHeight="1" x14ac:dyDescent="0.35">
      <c r="A37" s="28"/>
      <c r="B37" s="157"/>
      <c r="C37" s="22"/>
      <c r="D37" s="3"/>
      <c r="E37" s="31" t="str">
        <f t="shared" si="1"/>
        <v/>
      </c>
      <c r="F37" s="6"/>
      <c r="G37" s="6"/>
      <c r="H37" s="28"/>
      <c r="I37" s="28"/>
    </row>
    <row r="38" spans="1:9" ht="18.75" customHeight="1" x14ac:dyDescent="0.35">
      <c r="A38" s="28"/>
      <c r="B38" s="157"/>
      <c r="C38" s="22"/>
      <c r="D38" s="3"/>
      <c r="E38" s="31" t="str">
        <f t="shared" si="1"/>
        <v/>
      </c>
      <c r="F38" s="6"/>
      <c r="G38" s="6"/>
      <c r="H38" s="28"/>
      <c r="I38" s="28"/>
    </row>
    <row r="39" spans="1:9" ht="18.75" customHeight="1" x14ac:dyDescent="0.35">
      <c r="A39" s="28"/>
      <c r="B39" s="157"/>
      <c r="C39" s="22"/>
      <c r="D39" s="3"/>
      <c r="E39" s="31" t="str">
        <f t="shared" si="1"/>
        <v/>
      </c>
      <c r="F39" s="6"/>
      <c r="G39" s="6"/>
      <c r="H39" s="28"/>
      <c r="I39" s="28"/>
    </row>
    <row r="40" spans="1:9" ht="18.75" customHeight="1" x14ac:dyDescent="0.35">
      <c r="A40" s="28"/>
      <c r="B40" s="157"/>
      <c r="C40" s="22"/>
      <c r="D40" s="3"/>
      <c r="E40" s="31" t="str">
        <f t="shared" si="1"/>
        <v/>
      </c>
      <c r="F40" s="6"/>
      <c r="G40" s="6"/>
      <c r="H40" s="28"/>
      <c r="I40" s="28"/>
    </row>
    <row r="41" spans="1:9" ht="18.75" customHeight="1" x14ac:dyDescent="0.35">
      <c r="A41" s="28"/>
      <c r="B41" s="157"/>
      <c r="C41" s="22"/>
      <c r="D41" s="3"/>
      <c r="E41" s="31" t="str">
        <f t="shared" si="1"/>
        <v/>
      </c>
      <c r="F41" s="6"/>
      <c r="G41" s="6"/>
      <c r="H41" s="28"/>
      <c r="I41" s="28"/>
    </row>
    <row r="42" spans="1:9" ht="18.75" customHeight="1" x14ac:dyDescent="0.35">
      <c r="A42" s="28"/>
      <c r="B42" s="157"/>
      <c r="C42" s="22"/>
      <c r="D42" s="3"/>
      <c r="E42" s="31" t="str">
        <f t="shared" si="1"/>
        <v/>
      </c>
      <c r="F42" s="6"/>
      <c r="G42" s="6"/>
      <c r="H42" s="28"/>
      <c r="I42" s="28"/>
    </row>
    <row r="43" spans="1:9" ht="18.75" customHeight="1" x14ac:dyDescent="0.35">
      <c r="A43" s="28"/>
      <c r="B43" s="157"/>
      <c r="C43" s="22"/>
      <c r="D43" s="3"/>
      <c r="E43" s="31" t="str">
        <f t="shared" si="1"/>
        <v/>
      </c>
      <c r="F43" s="6"/>
      <c r="G43" s="6"/>
      <c r="H43" s="28"/>
      <c r="I43" s="28"/>
    </row>
    <row r="44" spans="1:9" ht="18.75" customHeight="1" x14ac:dyDescent="0.35">
      <c r="A44" s="28"/>
      <c r="B44" s="157"/>
      <c r="C44" s="22"/>
      <c r="D44" s="3"/>
      <c r="E44" s="31" t="str">
        <f t="shared" si="1"/>
        <v/>
      </c>
      <c r="F44" s="6"/>
      <c r="G44" s="6"/>
      <c r="H44" s="28"/>
      <c r="I44" s="28"/>
    </row>
    <row r="45" spans="1:9" ht="18.75" customHeight="1" x14ac:dyDescent="0.35">
      <c r="A45" s="28"/>
      <c r="B45" s="157"/>
      <c r="C45" s="22"/>
      <c r="D45" s="3"/>
      <c r="E45" s="31" t="str">
        <f t="shared" si="1"/>
        <v/>
      </c>
      <c r="F45" s="6"/>
      <c r="G45" s="6"/>
      <c r="H45" s="28"/>
      <c r="I45" s="28"/>
    </row>
    <row r="46" spans="1:9" ht="18.75" customHeight="1" x14ac:dyDescent="0.35">
      <c r="A46" s="28"/>
      <c r="B46" s="157"/>
      <c r="C46" s="22"/>
      <c r="D46" s="3"/>
      <c r="E46" s="31" t="str">
        <f t="shared" si="1"/>
        <v/>
      </c>
      <c r="F46" s="6"/>
      <c r="G46" s="6"/>
      <c r="H46" s="28"/>
      <c r="I46" s="28"/>
    </row>
    <row r="47" spans="1:9" ht="18.75" customHeight="1" x14ac:dyDescent="0.35">
      <c r="A47" s="28"/>
      <c r="B47" s="157"/>
      <c r="C47" s="22"/>
      <c r="D47" s="3"/>
      <c r="E47" s="31" t="str">
        <f t="shared" si="1"/>
        <v/>
      </c>
      <c r="F47" s="6"/>
      <c r="G47" s="6"/>
      <c r="H47" s="28"/>
      <c r="I47" s="28"/>
    </row>
    <row r="48" spans="1:9" ht="18.75" customHeight="1" x14ac:dyDescent="0.35">
      <c r="A48" s="28"/>
      <c r="B48" s="157"/>
      <c r="C48" s="22"/>
      <c r="D48" s="3"/>
      <c r="E48" s="31" t="str">
        <f t="shared" si="1"/>
        <v/>
      </c>
      <c r="F48" s="6"/>
      <c r="G48" s="6"/>
      <c r="H48" s="28"/>
      <c r="I48" s="28"/>
    </row>
    <row r="49" spans="1:9" ht="18.75" customHeight="1" x14ac:dyDescent="0.35">
      <c r="A49" s="28"/>
      <c r="B49" s="157"/>
      <c r="C49" s="22"/>
      <c r="D49" s="3"/>
      <c r="E49" s="31" t="str">
        <f t="shared" si="1"/>
        <v/>
      </c>
      <c r="F49" s="6"/>
      <c r="G49" s="6"/>
      <c r="H49" s="28"/>
      <c r="I49" s="28"/>
    </row>
    <row r="50" spans="1:9" ht="18.75" customHeight="1" x14ac:dyDescent="0.35">
      <c r="A50" s="28"/>
      <c r="B50" s="157"/>
      <c r="C50" s="22"/>
      <c r="D50" s="3"/>
      <c r="E50" s="31" t="str">
        <f t="shared" si="1"/>
        <v/>
      </c>
      <c r="F50" s="6"/>
      <c r="G50" s="6"/>
      <c r="H50" s="28"/>
      <c r="I50" s="28"/>
    </row>
    <row r="51" spans="1:9" ht="18.75" customHeight="1" x14ac:dyDescent="0.35">
      <c r="A51" s="28"/>
      <c r="B51" s="157"/>
      <c r="C51" s="22"/>
      <c r="D51" s="3"/>
      <c r="E51" s="31" t="str">
        <f t="shared" si="1"/>
        <v/>
      </c>
      <c r="F51" s="6"/>
      <c r="G51" s="6"/>
      <c r="H51" s="28"/>
      <c r="I51" s="28"/>
    </row>
    <row r="52" spans="1:9" ht="18.75" customHeight="1" x14ac:dyDescent="0.35">
      <c r="A52" s="28"/>
      <c r="B52" s="157"/>
      <c r="C52" s="22"/>
      <c r="D52" s="3"/>
      <c r="E52" s="31" t="str">
        <f t="shared" si="1"/>
        <v/>
      </c>
      <c r="F52" s="6"/>
      <c r="G52" s="6"/>
      <c r="H52" s="28"/>
      <c r="I52" s="28"/>
    </row>
    <row r="53" spans="1:9" ht="18.75" customHeight="1" x14ac:dyDescent="0.35">
      <c r="A53" s="28"/>
      <c r="B53" s="157"/>
      <c r="C53" s="22"/>
      <c r="D53" s="3"/>
      <c r="E53" s="31" t="str">
        <f t="shared" si="1"/>
        <v/>
      </c>
      <c r="F53" s="6"/>
      <c r="G53" s="6"/>
      <c r="H53" s="28"/>
      <c r="I53" s="28"/>
    </row>
    <row r="54" spans="1:9" ht="18.75" customHeight="1" x14ac:dyDescent="0.35">
      <c r="A54" s="28"/>
      <c r="B54" s="157"/>
      <c r="C54" s="22"/>
      <c r="D54" s="3"/>
      <c r="E54" s="31" t="str">
        <f t="shared" si="1"/>
        <v/>
      </c>
      <c r="F54" s="6"/>
      <c r="G54" s="6"/>
      <c r="H54" s="28"/>
      <c r="I54" s="28"/>
    </row>
    <row r="55" spans="1:9" ht="18.75" customHeight="1" x14ac:dyDescent="0.35">
      <c r="A55" s="28"/>
      <c r="B55" s="157"/>
      <c r="C55" s="22"/>
      <c r="D55" s="3"/>
      <c r="E55" s="31" t="str">
        <f t="shared" si="1"/>
        <v/>
      </c>
      <c r="F55" s="6"/>
      <c r="G55" s="6"/>
      <c r="H55" s="28"/>
      <c r="I55" s="28"/>
    </row>
    <row r="56" spans="1:9" ht="18.75" customHeight="1" x14ac:dyDescent="0.35">
      <c r="A56" s="28"/>
      <c r="B56" s="157"/>
      <c r="C56" s="22"/>
      <c r="D56" s="3"/>
      <c r="E56" s="31" t="str">
        <f t="shared" si="1"/>
        <v/>
      </c>
      <c r="F56" s="6"/>
      <c r="G56" s="6"/>
      <c r="H56" s="28"/>
      <c r="I56" s="28"/>
    </row>
    <row r="57" spans="1:9" ht="18.75" customHeight="1" x14ac:dyDescent="0.35">
      <c r="A57" s="28"/>
      <c r="B57" s="157"/>
      <c r="C57" s="22"/>
      <c r="D57" s="3"/>
      <c r="E57" s="31" t="str">
        <f t="shared" si="1"/>
        <v/>
      </c>
      <c r="F57" s="6"/>
      <c r="G57" s="6"/>
      <c r="H57" s="28"/>
      <c r="I57" s="28"/>
    </row>
    <row r="58" spans="1:9" ht="18.75" customHeight="1" x14ac:dyDescent="0.35">
      <c r="A58" s="28"/>
      <c r="B58" s="157"/>
      <c r="C58" s="22"/>
      <c r="D58" s="3"/>
      <c r="E58" s="31" t="str">
        <f t="shared" si="1"/>
        <v/>
      </c>
      <c r="F58" s="6"/>
      <c r="G58" s="6"/>
      <c r="H58" s="28"/>
      <c r="I58" s="28"/>
    </row>
    <row r="59" spans="1:9" ht="18.75" customHeight="1" x14ac:dyDescent="0.35">
      <c r="A59" s="28"/>
      <c r="B59" s="157"/>
      <c r="C59" s="22"/>
      <c r="D59" s="3"/>
      <c r="E59" s="31" t="str">
        <f t="shared" si="1"/>
        <v/>
      </c>
      <c r="F59" s="6"/>
      <c r="G59" s="6"/>
      <c r="H59" s="28"/>
      <c r="I59" s="28"/>
    </row>
    <row r="60" spans="1:9" ht="18.75" customHeight="1" x14ac:dyDescent="0.35">
      <c r="A60" s="28"/>
      <c r="B60" s="157"/>
      <c r="C60" s="22"/>
      <c r="D60" s="3"/>
      <c r="E60" s="31" t="str">
        <f t="shared" si="1"/>
        <v/>
      </c>
      <c r="F60" s="6"/>
      <c r="G60" s="6"/>
      <c r="H60" s="28"/>
      <c r="I60" s="28"/>
    </row>
    <row r="61" spans="1:9" ht="18.75" customHeight="1" x14ac:dyDescent="0.35">
      <c r="A61" s="28"/>
      <c r="B61" s="157"/>
      <c r="C61" s="22"/>
      <c r="D61" s="3"/>
      <c r="E61" s="31" t="str">
        <f t="shared" si="1"/>
        <v/>
      </c>
      <c r="F61" s="6"/>
      <c r="G61" s="6"/>
      <c r="H61" s="28"/>
      <c r="I61" s="28"/>
    </row>
    <row r="62" spans="1:9" ht="18.75" customHeight="1" x14ac:dyDescent="0.35">
      <c r="A62" s="28"/>
      <c r="B62" s="157"/>
      <c r="C62" s="22"/>
      <c r="D62" s="3"/>
      <c r="E62" s="31" t="str">
        <f t="shared" si="1"/>
        <v/>
      </c>
      <c r="F62" s="6"/>
      <c r="G62" s="6"/>
      <c r="H62" s="28"/>
      <c r="I62" s="28"/>
    </row>
    <row r="63" spans="1:9" ht="18.75" customHeight="1" x14ac:dyDescent="0.35">
      <c r="A63" s="28"/>
      <c r="B63" s="157"/>
      <c r="C63" s="22"/>
      <c r="D63" s="3"/>
      <c r="E63" s="31" t="str">
        <f t="shared" si="1"/>
        <v/>
      </c>
      <c r="F63" s="6"/>
      <c r="G63" s="6"/>
      <c r="H63" s="28"/>
      <c r="I63" s="28"/>
    </row>
    <row r="64" spans="1:9" ht="18.75" customHeight="1" x14ac:dyDescent="0.35">
      <c r="A64" s="28"/>
      <c r="B64" s="157"/>
      <c r="C64" s="22"/>
      <c r="D64" s="3"/>
      <c r="E64" s="31" t="str">
        <f t="shared" si="1"/>
        <v/>
      </c>
      <c r="F64" s="6"/>
      <c r="G64" s="6"/>
      <c r="H64" s="28"/>
      <c r="I64" s="28"/>
    </row>
    <row r="65" spans="1:9" ht="18.75" customHeight="1" x14ac:dyDescent="0.35">
      <c r="A65" s="28"/>
      <c r="B65" s="157"/>
      <c r="C65" s="22"/>
      <c r="D65" s="3"/>
      <c r="E65" s="31" t="str">
        <f t="shared" si="1"/>
        <v/>
      </c>
      <c r="F65" s="6"/>
      <c r="G65" s="6"/>
      <c r="H65" s="28"/>
      <c r="I65" s="28"/>
    </row>
    <row r="66" spans="1:9" ht="18.75" customHeight="1" x14ac:dyDescent="0.35">
      <c r="A66" s="28"/>
      <c r="B66" s="157"/>
      <c r="C66" s="22"/>
      <c r="D66" s="3"/>
      <c r="E66" s="31" t="str">
        <f t="shared" si="1"/>
        <v/>
      </c>
      <c r="F66" s="6"/>
      <c r="G66" s="6"/>
      <c r="H66" s="28"/>
      <c r="I66" s="28"/>
    </row>
    <row r="67" spans="1:9" ht="18.75" customHeight="1" x14ac:dyDescent="0.35">
      <c r="A67" s="28"/>
      <c r="B67" s="157"/>
      <c r="C67" s="22"/>
      <c r="D67" s="3"/>
      <c r="E67" s="31" t="str">
        <f t="shared" si="1"/>
        <v/>
      </c>
      <c r="F67" s="6"/>
      <c r="G67" s="6"/>
      <c r="H67" s="28"/>
      <c r="I67" s="28"/>
    </row>
    <row r="68" spans="1:9" ht="18.75" customHeight="1" x14ac:dyDescent="0.35">
      <c r="A68" s="28"/>
      <c r="B68" s="157"/>
      <c r="C68" s="22"/>
      <c r="D68" s="3"/>
      <c r="E68" s="31" t="str">
        <f t="shared" si="1"/>
        <v/>
      </c>
      <c r="F68" s="6"/>
      <c r="G68" s="6"/>
      <c r="H68" s="28"/>
      <c r="I68" s="28"/>
    </row>
    <row r="69" spans="1:9" ht="18.75" customHeight="1" x14ac:dyDescent="0.35">
      <c r="A69" s="28"/>
      <c r="B69" s="157"/>
      <c r="C69" s="22"/>
      <c r="D69" s="3"/>
      <c r="E69" s="31" t="str">
        <f t="shared" si="1"/>
        <v/>
      </c>
      <c r="F69" s="6"/>
      <c r="G69" s="6"/>
      <c r="H69" s="28"/>
      <c r="I69" s="28"/>
    </row>
    <row r="70" spans="1:9" ht="18.75" customHeight="1" x14ac:dyDescent="0.35">
      <c r="A70" s="28"/>
      <c r="B70" s="157"/>
      <c r="C70" s="22"/>
      <c r="D70" s="3"/>
      <c r="E70" s="31" t="str">
        <f t="shared" si="1"/>
        <v/>
      </c>
      <c r="F70" s="6"/>
      <c r="G70" s="6"/>
      <c r="H70" s="28"/>
      <c r="I70" s="28"/>
    </row>
    <row r="71" spans="1:9" ht="18.75" customHeight="1" x14ac:dyDescent="0.35">
      <c r="A71" s="28"/>
      <c r="B71" s="157"/>
      <c r="C71" s="22"/>
      <c r="D71" s="3"/>
      <c r="E71" s="31" t="str">
        <f t="shared" si="1"/>
        <v/>
      </c>
      <c r="F71" s="6"/>
      <c r="G71" s="6"/>
      <c r="H71" s="28"/>
      <c r="I71" s="28"/>
    </row>
    <row r="72" spans="1:9" ht="18.75" customHeight="1" x14ac:dyDescent="0.35">
      <c r="A72" s="28"/>
      <c r="B72" s="157"/>
      <c r="C72" s="22"/>
      <c r="D72" s="3"/>
      <c r="E72" s="31" t="str">
        <f t="shared" si="1"/>
        <v/>
      </c>
      <c r="F72" s="6"/>
      <c r="G72" s="6"/>
      <c r="H72" s="28"/>
      <c r="I72" s="28"/>
    </row>
    <row r="73" spans="1:9" ht="18.75" customHeight="1" x14ac:dyDescent="0.35">
      <c r="A73" s="28"/>
      <c r="B73" s="157"/>
      <c r="C73" s="22"/>
      <c r="D73" s="3"/>
      <c r="E73" s="31" t="str">
        <f t="shared" ref="E73:E136" si="2">IF(D73&lt;&gt;"",VLOOKUP(D73,DA,2,FALSE),"")</f>
        <v/>
      </c>
      <c r="F73" s="6"/>
      <c r="G73" s="6"/>
      <c r="H73" s="28"/>
      <c r="I73" s="28"/>
    </row>
    <row r="74" spans="1:9" ht="18.75" customHeight="1" x14ac:dyDescent="0.35">
      <c r="A74" s="28"/>
      <c r="B74" s="157"/>
      <c r="C74" s="22"/>
      <c r="D74" s="3"/>
      <c r="E74" s="31" t="str">
        <f t="shared" si="2"/>
        <v/>
      </c>
      <c r="F74" s="6"/>
      <c r="G74" s="6"/>
      <c r="H74" s="28"/>
      <c r="I74" s="28"/>
    </row>
    <row r="75" spans="1:9" ht="18.75" customHeight="1" x14ac:dyDescent="0.35">
      <c r="A75" s="28"/>
      <c r="B75" s="157"/>
      <c r="C75" s="22"/>
      <c r="D75" s="3"/>
      <c r="E75" s="31" t="str">
        <f t="shared" si="2"/>
        <v/>
      </c>
      <c r="F75" s="6"/>
      <c r="G75" s="6"/>
      <c r="H75" s="28"/>
      <c r="I75" s="28"/>
    </row>
    <row r="76" spans="1:9" ht="18.75" customHeight="1" x14ac:dyDescent="0.35">
      <c r="A76" s="28"/>
      <c r="B76" s="157"/>
      <c r="C76" s="22"/>
      <c r="D76" s="3"/>
      <c r="E76" s="31" t="str">
        <f t="shared" si="2"/>
        <v/>
      </c>
      <c r="F76" s="6"/>
      <c r="G76" s="6"/>
      <c r="H76" s="28"/>
      <c r="I76" s="28"/>
    </row>
    <row r="77" spans="1:9" ht="18.75" customHeight="1" x14ac:dyDescent="0.35">
      <c r="A77" s="28"/>
      <c r="B77" s="157"/>
      <c r="C77" s="22"/>
      <c r="D77" s="3"/>
      <c r="E77" s="31" t="str">
        <f t="shared" si="2"/>
        <v/>
      </c>
      <c r="F77" s="6"/>
      <c r="G77" s="6"/>
      <c r="H77" s="28"/>
      <c r="I77" s="28"/>
    </row>
    <row r="78" spans="1:9" ht="18.75" customHeight="1" x14ac:dyDescent="0.35">
      <c r="A78" s="28"/>
      <c r="B78" s="157"/>
      <c r="C78" s="22"/>
      <c r="D78" s="3"/>
      <c r="E78" s="31" t="str">
        <f t="shared" si="2"/>
        <v/>
      </c>
      <c r="F78" s="6"/>
      <c r="G78" s="6"/>
      <c r="H78" s="28"/>
      <c r="I78" s="28"/>
    </row>
    <row r="79" spans="1:9" ht="18.75" customHeight="1" x14ac:dyDescent="0.35">
      <c r="A79" s="28"/>
      <c r="B79" s="157"/>
      <c r="C79" s="22"/>
      <c r="D79" s="3"/>
      <c r="E79" s="31" t="str">
        <f t="shared" si="2"/>
        <v/>
      </c>
      <c r="F79" s="6"/>
      <c r="G79" s="6"/>
      <c r="H79" s="28"/>
      <c r="I79" s="28"/>
    </row>
    <row r="80" spans="1:9" ht="18.75" customHeight="1" x14ac:dyDescent="0.35">
      <c r="A80" s="28"/>
      <c r="B80" s="157"/>
      <c r="C80" s="22"/>
      <c r="D80" s="3"/>
      <c r="E80" s="31" t="str">
        <f t="shared" si="2"/>
        <v/>
      </c>
      <c r="F80" s="6"/>
      <c r="G80" s="6"/>
      <c r="H80" s="28"/>
      <c r="I80" s="28"/>
    </row>
    <row r="81" spans="1:9" ht="18.75" customHeight="1" x14ac:dyDescent="0.35">
      <c r="A81" s="28"/>
      <c r="B81" s="157"/>
      <c r="C81" s="22"/>
      <c r="D81" s="3"/>
      <c r="E81" s="31" t="str">
        <f t="shared" si="2"/>
        <v/>
      </c>
      <c r="F81" s="6"/>
      <c r="G81" s="6"/>
      <c r="H81" s="28"/>
      <c r="I81" s="28"/>
    </row>
    <row r="82" spans="1:9" ht="18.75" customHeight="1" x14ac:dyDescent="0.35">
      <c r="A82" s="28"/>
      <c r="B82" s="157"/>
      <c r="C82" s="22"/>
      <c r="D82" s="3"/>
      <c r="E82" s="31" t="str">
        <f t="shared" si="2"/>
        <v/>
      </c>
      <c r="F82" s="6"/>
      <c r="G82" s="6"/>
      <c r="H82" s="28"/>
      <c r="I82" s="28"/>
    </row>
    <row r="83" spans="1:9" ht="18.75" customHeight="1" x14ac:dyDescent="0.35">
      <c r="A83" s="28"/>
      <c r="B83" s="157"/>
      <c r="C83" s="22"/>
      <c r="D83" s="3"/>
      <c r="E83" s="31" t="str">
        <f t="shared" si="2"/>
        <v/>
      </c>
      <c r="F83" s="6"/>
      <c r="G83" s="6"/>
      <c r="H83" s="28"/>
      <c r="I83" s="28"/>
    </row>
    <row r="84" spans="1:9" ht="18.75" customHeight="1" x14ac:dyDescent="0.35">
      <c r="A84" s="28"/>
      <c r="B84" s="157"/>
      <c r="C84" s="22"/>
      <c r="D84" s="3"/>
      <c r="E84" s="31" t="str">
        <f t="shared" si="2"/>
        <v/>
      </c>
      <c r="F84" s="6"/>
      <c r="G84" s="6"/>
      <c r="H84" s="28"/>
      <c r="I84" s="28"/>
    </row>
    <row r="85" spans="1:9" ht="18.75" customHeight="1" x14ac:dyDescent="0.35">
      <c r="A85" s="28"/>
      <c r="B85" s="157"/>
      <c r="C85" s="22"/>
      <c r="D85" s="3"/>
      <c r="E85" s="31" t="str">
        <f t="shared" si="2"/>
        <v/>
      </c>
      <c r="F85" s="6"/>
      <c r="G85" s="6"/>
      <c r="H85" s="28"/>
      <c r="I85" s="28"/>
    </row>
    <row r="86" spans="1:9" ht="18.75" customHeight="1" x14ac:dyDescent="0.35">
      <c r="A86" s="28"/>
      <c r="B86" s="157"/>
      <c r="C86" s="22"/>
      <c r="D86" s="3"/>
      <c r="E86" s="31" t="str">
        <f t="shared" si="2"/>
        <v/>
      </c>
      <c r="F86" s="6"/>
      <c r="G86" s="6"/>
      <c r="H86" s="28"/>
      <c r="I86" s="28"/>
    </row>
    <row r="87" spans="1:9" ht="18.75" customHeight="1" x14ac:dyDescent="0.35">
      <c r="A87" s="28"/>
      <c r="B87" s="157"/>
      <c r="C87" s="22"/>
      <c r="D87" s="3"/>
      <c r="E87" s="31" t="str">
        <f t="shared" si="2"/>
        <v/>
      </c>
      <c r="F87" s="6"/>
      <c r="G87" s="6"/>
      <c r="H87" s="28"/>
      <c r="I87" s="28"/>
    </row>
    <row r="88" spans="1:9" ht="18.75" customHeight="1" x14ac:dyDescent="0.35">
      <c r="A88" s="28"/>
      <c r="B88" s="157"/>
      <c r="C88" s="22"/>
      <c r="D88" s="3"/>
      <c r="E88" s="31" t="str">
        <f t="shared" si="2"/>
        <v/>
      </c>
      <c r="F88" s="6"/>
      <c r="G88" s="6"/>
      <c r="H88" s="28"/>
      <c r="I88" s="28"/>
    </row>
    <row r="89" spans="1:9" ht="18.75" customHeight="1" x14ac:dyDescent="0.35">
      <c r="A89" s="28"/>
      <c r="B89" s="157"/>
      <c r="C89" s="22"/>
      <c r="D89" s="3"/>
      <c r="E89" s="31" t="str">
        <f t="shared" si="2"/>
        <v/>
      </c>
      <c r="F89" s="6"/>
      <c r="G89" s="6"/>
      <c r="H89" s="28"/>
      <c r="I89" s="28"/>
    </row>
    <row r="90" spans="1:9" ht="18.75" customHeight="1" x14ac:dyDescent="0.35">
      <c r="A90" s="28"/>
      <c r="B90" s="157"/>
      <c r="C90" s="22"/>
      <c r="D90" s="3"/>
      <c r="E90" s="31" t="str">
        <f t="shared" si="2"/>
        <v/>
      </c>
      <c r="F90" s="6"/>
      <c r="G90" s="6"/>
      <c r="H90" s="28"/>
      <c r="I90" s="28"/>
    </row>
    <row r="91" spans="1:9" ht="18.75" customHeight="1" x14ac:dyDescent="0.35">
      <c r="A91" s="28"/>
      <c r="B91" s="157"/>
      <c r="C91" s="22"/>
      <c r="D91" s="3"/>
      <c r="E91" s="31" t="str">
        <f t="shared" si="2"/>
        <v/>
      </c>
      <c r="F91" s="6"/>
      <c r="G91" s="6"/>
      <c r="H91" s="28"/>
      <c r="I91" s="28"/>
    </row>
    <row r="92" spans="1:9" ht="18.75" customHeight="1" x14ac:dyDescent="0.35">
      <c r="A92" s="28"/>
      <c r="B92" s="157"/>
      <c r="C92" s="22"/>
      <c r="D92" s="3"/>
      <c r="E92" s="31" t="str">
        <f t="shared" si="2"/>
        <v/>
      </c>
      <c r="F92" s="6"/>
      <c r="G92" s="6"/>
      <c r="H92" s="28"/>
      <c r="I92" s="28"/>
    </row>
    <row r="93" spans="1:9" ht="18.75" customHeight="1" x14ac:dyDescent="0.35">
      <c r="A93" s="28"/>
      <c r="B93" s="157"/>
      <c r="C93" s="22"/>
      <c r="D93" s="3"/>
      <c r="E93" s="31" t="str">
        <f t="shared" si="2"/>
        <v/>
      </c>
      <c r="F93" s="6"/>
      <c r="G93" s="6"/>
      <c r="H93" s="28"/>
      <c r="I93" s="28"/>
    </row>
    <row r="94" spans="1:9" ht="18.75" customHeight="1" x14ac:dyDescent="0.35">
      <c r="A94" s="28"/>
      <c r="B94" s="157"/>
      <c r="C94" s="22"/>
      <c r="D94" s="3"/>
      <c r="E94" s="31" t="str">
        <f t="shared" si="2"/>
        <v/>
      </c>
      <c r="F94" s="6"/>
      <c r="G94" s="6"/>
      <c r="H94" s="28"/>
      <c r="I94" s="28"/>
    </row>
    <row r="95" spans="1:9" ht="18.75" customHeight="1" x14ac:dyDescent="0.35">
      <c r="A95" s="28"/>
      <c r="B95" s="157"/>
      <c r="C95" s="22"/>
      <c r="D95" s="3"/>
      <c r="E95" s="31" t="str">
        <f t="shared" si="2"/>
        <v/>
      </c>
      <c r="F95" s="6"/>
      <c r="G95" s="6"/>
      <c r="H95" s="28"/>
      <c r="I95" s="28"/>
    </row>
    <row r="96" spans="1:9" ht="18.75" customHeight="1" x14ac:dyDescent="0.35">
      <c r="A96" s="28"/>
      <c r="B96" s="157"/>
      <c r="C96" s="22"/>
      <c r="D96" s="3"/>
      <c r="E96" s="31" t="str">
        <f t="shared" si="2"/>
        <v/>
      </c>
      <c r="F96" s="6"/>
      <c r="G96" s="6"/>
      <c r="H96" s="28"/>
      <c r="I96" s="28"/>
    </row>
    <row r="97" spans="1:9" ht="18.75" customHeight="1" x14ac:dyDescent="0.35">
      <c r="A97" s="28"/>
      <c r="B97" s="157"/>
      <c r="C97" s="22"/>
      <c r="D97" s="3"/>
      <c r="E97" s="31" t="str">
        <f t="shared" si="2"/>
        <v/>
      </c>
      <c r="F97" s="6"/>
      <c r="G97" s="6"/>
      <c r="H97" s="28"/>
      <c r="I97" s="28"/>
    </row>
    <row r="98" spans="1:9" ht="18.75" customHeight="1" x14ac:dyDescent="0.35">
      <c r="A98" s="28"/>
      <c r="B98" s="157"/>
      <c r="C98" s="22"/>
      <c r="D98" s="3"/>
      <c r="E98" s="31" t="str">
        <f t="shared" si="2"/>
        <v/>
      </c>
      <c r="F98" s="6"/>
      <c r="G98" s="6"/>
      <c r="H98" s="28"/>
      <c r="I98" s="28"/>
    </row>
    <row r="99" spans="1:9" ht="18.75" customHeight="1" x14ac:dyDescent="0.35">
      <c r="A99" s="28"/>
      <c r="B99" s="157"/>
      <c r="C99" s="22"/>
      <c r="D99" s="3"/>
      <c r="E99" s="31" t="str">
        <f t="shared" si="2"/>
        <v/>
      </c>
      <c r="F99" s="6"/>
      <c r="G99" s="6"/>
      <c r="H99" s="28"/>
      <c r="I99" s="28"/>
    </row>
    <row r="100" spans="1:9" ht="18.75" customHeight="1" x14ac:dyDescent="0.35">
      <c r="A100" s="28"/>
      <c r="B100" s="157"/>
      <c r="C100" s="22"/>
      <c r="D100" s="3"/>
      <c r="E100" s="31" t="str">
        <f t="shared" si="2"/>
        <v/>
      </c>
      <c r="F100" s="6"/>
      <c r="G100" s="6"/>
      <c r="H100" s="28"/>
      <c r="I100" s="28"/>
    </row>
    <row r="101" spans="1:9" ht="18.75" customHeight="1" x14ac:dyDescent="0.35">
      <c r="A101" s="28"/>
      <c r="B101" s="157"/>
      <c r="C101" s="22"/>
      <c r="D101" s="3"/>
      <c r="E101" s="31" t="str">
        <f t="shared" si="2"/>
        <v/>
      </c>
      <c r="F101" s="6"/>
      <c r="G101" s="6"/>
      <c r="H101" s="28"/>
      <c r="I101" s="28"/>
    </row>
    <row r="102" spans="1:9" ht="18.75" customHeight="1" x14ac:dyDescent="0.35">
      <c r="A102" s="28"/>
      <c r="B102" s="157"/>
      <c r="C102" s="22"/>
      <c r="D102" s="3"/>
      <c r="E102" s="31" t="str">
        <f t="shared" si="2"/>
        <v/>
      </c>
      <c r="F102" s="6"/>
      <c r="G102" s="6"/>
      <c r="H102" s="28"/>
      <c r="I102" s="28"/>
    </row>
    <row r="103" spans="1:9" ht="18.75" customHeight="1" x14ac:dyDescent="0.35">
      <c r="A103" s="28"/>
      <c r="B103" s="157"/>
      <c r="C103" s="22"/>
      <c r="D103" s="3"/>
      <c r="E103" s="31" t="str">
        <f t="shared" si="2"/>
        <v/>
      </c>
      <c r="F103" s="6"/>
      <c r="G103" s="6"/>
      <c r="H103" s="28"/>
      <c r="I103" s="28"/>
    </row>
    <row r="104" spans="1:9" ht="18.75" customHeight="1" x14ac:dyDescent="0.35">
      <c r="A104" s="28"/>
      <c r="B104" s="157"/>
      <c r="C104" s="22"/>
      <c r="D104" s="3"/>
      <c r="E104" s="31" t="str">
        <f t="shared" si="2"/>
        <v/>
      </c>
      <c r="F104" s="6"/>
      <c r="G104" s="6"/>
      <c r="H104" s="28"/>
      <c r="I104" s="28"/>
    </row>
    <row r="105" spans="1:9" ht="18.75" customHeight="1" x14ac:dyDescent="0.35">
      <c r="A105" s="28"/>
      <c r="B105" s="157"/>
      <c r="C105" s="22"/>
      <c r="D105" s="3"/>
      <c r="E105" s="31" t="str">
        <f t="shared" si="2"/>
        <v/>
      </c>
      <c r="F105" s="6"/>
      <c r="G105" s="6"/>
      <c r="H105" s="28"/>
      <c r="I105" s="28"/>
    </row>
    <row r="106" spans="1:9" ht="18.75" customHeight="1" x14ac:dyDescent="0.35">
      <c r="A106" s="28"/>
      <c r="B106" s="157"/>
      <c r="C106" s="22"/>
      <c r="D106" s="3"/>
      <c r="E106" s="31" t="str">
        <f t="shared" si="2"/>
        <v/>
      </c>
      <c r="F106" s="6"/>
      <c r="G106" s="6"/>
      <c r="H106" s="28"/>
      <c r="I106" s="28"/>
    </row>
    <row r="107" spans="1:9" ht="18.75" customHeight="1" x14ac:dyDescent="0.35">
      <c r="A107" s="28"/>
      <c r="B107" s="157"/>
      <c r="C107" s="22"/>
      <c r="D107" s="3"/>
      <c r="E107" s="31" t="str">
        <f t="shared" si="2"/>
        <v/>
      </c>
      <c r="F107" s="6"/>
      <c r="G107" s="6"/>
      <c r="H107" s="28"/>
      <c r="I107" s="28"/>
    </row>
    <row r="108" spans="1:9" ht="18.75" customHeight="1" x14ac:dyDescent="0.35">
      <c r="A108" s="28"/>
      <c r="B108" s="157"/>
      <c r="C108" s="22"/>
      <c r="D108" s="3"/>
      <c r="E108" s="31" t="str">
        <f t="shared" si="2"/>
        <v/>
      </c>
      <c r="F108" s="6"/>
      <c r="G108" s="6"/>
      <c r="H108" s="28"/>
      <c r="I108" s="28"/>
    </row>
    <row r="109" spans="1:9" ht="18.75" customHeight="1" x14ac:dyDescent="0.35">
      <c r="A109" s="28"/>
      <c r="B109" s="157"/>
      <c r="C109" s="22"/>
      <c r="D109" s="3"/>
      <c r="E109" s="31" t="str">
        <f t="shared" si="2"/>
        <v/>
      </c>
      <c r="F109" s="6"/>
      <c r="G109" s="6"/>
      <c r="H109" s="28"/>
      <c r="I109" s="28"/>
    </row>
    <row r="110" spans="1:9" ht="18.75" customHeight="1" x14ac:dyDescent="0.35">
      <c r="A110" s="28"/>
      <c r="B110" s="157"/>
      <c r="C110" s="22"/>
      <c r="D110" s="3"/>
      <c r="E110" s="31" t="str">
        <f t="shared" si="2"/>
        <v/>
      </c>
      <c r="F110" s="6"/>
      <c r="G110" s="6"/>
      <c r="H110" s="28"/>
      <c r="I110" s="28"/>
    </row>
    <row r="111" spans="1:9" ht="18.75" customHeight="1" x14ac:dyDescent="0.35">
      <c r="A111" s="28"/>
      <c r="B111" s="157"/>
      <c r="C111" s="22"/>
      <c r="D111" s="3"/>
      <c r="E111" s="31" t="str">
        <f t="shared" si="2"/>
        <v/>
      </c>
      <c r="F111" s="6"/>
      <c r="G111" s="6"/>
      <c r="H111" s="28"/>
      <c r="I111" s="28"/>
    </row>
    <row r="112" spans="1:9" ht="18.75" customHeight="1" x14ac:dyDescent="0.35">
      <c r="A112" s="28"/>
      <c r="B112" s="157"/>
      <c r="C112" s="22"/>
      <c r="D112" s="3"/>
      <c r="E112" s="31" t="str">
        <f t="shared" si="2"/>
        <v/>
      </c>
      <c r="F112" s="6"/>
      <c r="G112" s="6"/>
      <c r="H112" s="28"/>
      <c r="I112" s="28"/>
    </row>
    <row r="113" spans="1:9" ht="18.75" customHeight="1" x14ac:dyDescent="0.35">
      <c r="A113" s="28"/>
      <c r="B113" s="157"/>
      <c r="C113" s="22"/>
      <c r="D113" s="3"/>
      <c r="E113" s="31" t="str">
        <f t="shared" si="2"/>
        <v/>
      </c>
      <c r="F113" s="6"/>
      <c r="G113" s="6"/>
      <c r="H113" s="28"/>
      <c r="I113" s="28"/>
    </row>
    <row r="114" spans="1:9" ht="18.75" customHeight="1" x14ac:dyDescent="0.35">
      <c r="A114" s="28"/>
      <c r="B114" s="157"/>
      <c r="C114" s="22"/>
      <c r="D114" s="3"/>
      <c r="E114" s="31" t="str">
        <f t="shared" si="2"/>
        <v/>
      </c>
      <c r="F114" s="6"/>
      <c r="G114" s="6"/>
      <c r="H114" s="28"/>
      <c r="I114" s="28"/>
    </row>
    <row r="115" spans="1:9" ht="18.75" customHeight="1" x14ac:dyDescent="0.35">
      <c r="A115" s="28"/>
      <c r="B115" s="157"/>
      <c r="C115" s="22"/>
      <c r="D115" s="3"/>
      <c r="E115" s="31" t="str">
        <f t="shared" si="2"/>
        <v/>
      </c>
      <c r="F115" s="6"/>
      <c r="G115" s="6"/>
      <c r="H115" s="28"/>
      <c r="I115" s="28"/>
    </row>
    <row r="116" spans="1:9" ht="18.75" customHeight="1" x14ac:dyDescent="0.35">
      <c r="A116" s="28"/>
      <c r="B116" s="157"/>
      <c r="C116" s="22"/>
      <c r="D116" s="3"/>
      <c r="E116" s="31" t="str">
        <f t="shared" si="2"/>
        <v/>
      </c>
      <c r="F116" s="6"/>
      <c r="G116" s="6"/>
      <c r="H116" s="28"/>
      <c r="I116" s="28"/>
    </row>
    <row r="117" spans="1:9" ht="18.75" customHeight="1" x14ac:dyDescent="0.35">
      <c r="A117" s="28"/>
      <c r="B117" s="157"/>
      <c r="C117" s="22"/>
      <c r="D117" s="3"/>
      <c r="E117" s="31" t="str">
        <f t="shared" si="2"/>
        <v/>
      </c>
      <c r="F117" s="6"/>
      <c r="G117" s="6"/>
      <c r="H117" s="28"/>
      <c r="I117" s="28"/>
    </row>
    <row r="118" spans="1:9" ht="18.75" customHeight="1" x14ac:dyDescent="0.35">
      <c r="A118" s="28"/>
      <c r="B118" s="157"/>
      <c r="C118" s="22"/>
      <c r="D118" s="3"/>
      <c r="E118" s="31" t="str">
        <f t="shared" si="2"/>
        <v/>
      </c>
      <c r="F118" s="6"/>
      <c r="G118" s="6"/>
      <c r="H118" s="28"/>
      <c r="I118" s="28"/>
    </row>
    <row r="119" spans="1:9" ht="18.75" customHeight="1" x14ac:dyDescent="0.35">
      <c r="A119" s="28"/>
      <c r="B119" s="157"/>
      <c r="C119" s="22"/>
      <c r="D119" s="3"/>
      <c r="E119" s="31" t="str">
        <f t="shared" si="2"/>
        <v/>
      </c>
      <c r="F119" s="6"/>
      <c r="G119" s="6"/>
      <c r="H119" s="28"/>
      <c r="I119" s="28"/>
    </row>
    <row r="120" spans="1:9" ht="18.75" customHeight="1" x14ac:dyDescent="0.35">
      <c r="A120" s="28"/>
      <c r="B120" s="157"/>
      <c r="C120" s="22"/>
      <c r="D120" s="3"/>
      <c r="E120" s="31" t="str">
        <f t="shared" si="2"/>
        <v/>
      </c>
      <c r="F120" s="6"/>
      <c r="G120" s="6"/>
      <c r="H120" s="28"/>
      <c r="I120" s="28"/>
    </row>
    <row r="121" spans="1:9" ht="18.75" customHeight="1" x14ac:dyDescent="0.35">
      <c r="A121" s="28"/>
      <c r="B121" s="157"/>
      <c r="C121" s="22"/>
      <c r="D121" s="3"/>
      <c r="E121" s="31" t="str">
        <f t="shared" si="2"/>
        <v/>
      </c>
      <c r="F121" s="6"/>
      <c r="G121" s="6"/>
      <c r="H121" s="28"/>
      <c r="I121" s="28"/>
    </row>
    <row r="122" spans="1:9" ht="18.75" customHeight="1" x14ac:dyDescent="0.35">
      <c r="A122" s="28"/>
      <c r="B122" s="157"/>
      <c r="C122" s="22"/>
      <c r="D122" s="3"/>
      <c r="E122" s="31" t="str">
        <f t="shared" si="2"/>
        <v/>
      </c>
      <c r="F122" s="6"/>
      <c r="G122" s="6"/>
      <c r="H122" s="28"/>
      <c r="I122" s="28"/>
    </row>
    <row r="123" spans="1:9" ht="18.75" customHeight="1" x14ac:dyDescent="0.35">
      <c r="A123" s="28"/>
      <c r="B123" s="157"/>
      <c r="C123" s="22"/>
      <c r="D123" s="3"/>
      <c r="E123" s="31" t="str">
        <f t="shared" si="2"/>
        <v/>
      </c>
      <c r="F123" s="6"/>
      <c r="G123" s="6"/>
      <c r="H123" s="28"/>
      <c r="I123" s="28"/>
    </row>
    <row r="124" spans="1:9" ht="18.75" customHeight="1" x14ac:dyDescent="0.35">
      <c r="A124" s="28"/>
      <c r="B124" s="157"/>
      <c r="C124" s="22"/>
      <c r="D124" s="3"/>
      <c r="E124" s="31" t="str">
        <f t="shared" si="2"/>
        <v/>
      </c>
      <c r="F124" s="6"/>
      <c r="G124" s="6"/>
      <c r="H124" s="28"/>
      <c r="I124" s="28"/>
    </row>
    <row r="125" spans="1:9" ht="18.75" customHeight="1" x14ac:dyDescent="0.35">
      <c r="A125" s="28"/>
      <c r="B125" s="157"/>
      <c r="C125" s="22"/>
      <c r="D125" s="3"/>
      <c r="E125" s="31" t="str">
        <f t="shared" si="2"/>
        <v/>
      </c>
      <c r="F125" s="6"/>
      <c r="G125" s="6"/>
      <c r="H125" s="28"/>
      <c r="I125" s="28"/>
    </row>
    <row r="126" spans="1:9" ht="18.75" customHeight="1" x14ac:dyDescent="0.35">
      <c r="A126" s="28"/>
      <c r="B126" s="157"/>
      <c r="C126" s="22"/>
      <c r="D126" s="3"/>
      <c r="E126" s="31" t="str">
        <f t="shared" si="2"/>
        <v/>
      </c>
      <c r="F126" s="6"/>
      <c r="G126" s="6"/>
      <c r="H126" s="28"/>
      <c r="I126" s="28"/>
    </row>
    <row r="127" spans="1:9" ht="18.75" customHeight="1" x14ac:dyDescent="0.35">
      <c r="A127" s="28"/>
      <c r="B127" s="157"/>
      <c r="C127" s="22"/>
      <c r="D127" s="3"/>
      <c r="E127" s="31" t="str">
        <f t="shared" si="2"/>
        <v/>
      </c>
      <c r="F127" s="6"/>
      <c r="G127" s="6"/>
      <c r="H127" s="28"/>
      <c r="I127" s="28"/>
    </row>
    <row r="128" spans="1:9" ht="18.75" customHeight="1" x14ac:dyDescent="0.35">
      <c r="A128" s="28"/>
      <c r="B128" s="157"/>
      <c r="C128" s="22"/>
      <c r="D128" s="3"/>
      <c r="E128" s="31" t="str">
        <f t="shared" si="2"/>
        <v/>
      </c>
      <c r="F128" s="6"/>
      <c r="G128" s="6"/>
      <c r="H128" s="28"/>
      <c r="I128" s="28"/>
    </row>
    <row r="129" spans="1:9" ht="18.75" customHeight="1" x14ac:dyDescent="0.35">
      <c r="A129" s="28"/>
      <c r="B129" s="157"/>
      <c r="C129" s="22"/>
      <c r="D129" s="3"/>
      <c r="E129" s="31" t="str">
        <f t="shared" si="2"/>
        <v/>
      </c>
      <c r="F129" s="6"/>
      <c r="G129" s="6"/>
      <c r="H129" s="28"/>
      <c r="I129" s="28"/>
    </row>
    <row r="130" spans="1:9" ht="18.75" customHeight="1" x14ac:dyDescent="0.35">
      <c r="A130" s="28"/>
      <c r="B130" s="157"/>
      <c r="C130" s="22"/>
      <c r="D130" s="3"/>
      <c r="E130" s="31" t="str">
        <f t="shared" si="2"/>
        <v/>
      </c>
      <c r="F130" s="6"/>
      <c r="G130" s="6"/>
      <c r="H130" s="28"/>
      <c r="I130" s="28"/>
    </row>
    <row r="131" spans="1:9" ht="18.75" customHeight="1" x14ac:dyDescent="0.35">
      <c r="A131" s="28"/>
      <c r="B131" s="157"/>
      <c r="C131" s="22"/>
      <c r="D131" s="3"/>
      <c r="E131" s="31" t="str">
        <f t="shared" si="2"/>
        <v/>
      </c>
      <c r="F131" s="6"/>
      <c r="G131" s="6"/>
      <c r="H131" s="28"/>
      <c r="I131" s="28"/>
    </row>
    <row r="132" spans="1:9" ht="18.75" customHeight="1" x14ac:dyDescent="0.35">
      <c r="A132" s="28"/>
      <c r="B132" s="157"/>
      <c r="C132" s="22"/>
      <c r="D132" s="3"/>
      <c r="E132" s="31" t="str">
        <f t="shared" si="2"/>
        <v/>
      </c>
      <c r="F132" s="6"/>
      <c r="G132" s="6"/>
      <c r="H132" s="28"/>
      <c r="I132" s="28"/>
    </row>
    <row r="133" spans="1:9" ht="18.75" customHeight="1" x14ac:dyDescent="0.35">
      <c r="A133" s="28"/>
      <c r="B133" s="157"/>
      <c r="C133" s="22"/>
      <c r="D133" s="3"/>
      <c r="E133" s="31" t="str">
        <f t="shared" si="2"/>
        <v/>
      </c>
      <c r="F133" s="6"/>
      <c r="G133" s="6"/>
      <c r="H133" s="28"/>
      <c r="I133" s="28"/>
    </row>
    <row r="134" spans="1:9" ht="18.75" customHeight="1" x14ac:dyDescent="0.35">
      <c r="A134" s="28"/>
      <c r="B134" s="157"/>
      <c r="C134" s="22"/>
      <c r="D134" s="3"/>
      <c r="E134" s="31" t="str">
        <f t="shared" si="2"/>
        <v/>
      </c>
      <c r="F134" s="6"/>
      <c r="G134" s="6"/>
      <c r="H134" s="28"/>
      <c r="I134" s="28"/>
    </row>
    <row r="135" spans="1:9" ht="18.75" customHeight="1" x14ac:dyDescent="0.35">
      <c r="A135" s="28"/>
      <c r="B135" s="157"/>
      <c r="C135" s="22"/>
      <c r="D135" s="3"/>
      <c r="E135" s="31" t="str">
        <f t="shared" si="2"/>
        <v/>
      </c>
      <c r="F135" s="6"/>
      <c r="G135" s="6"/>
      <c r="H135" s="28"/>
      <c r="I135" s="28"/>
    </row>
    <row r="136" spans="1:9" ht="18.75" customHeight="1" x14ac:dyDescent="0.35">
      <c r="A136" s="28"/>
      <c r="B136" s="157"/>
      <c r="C136" s="22"/>
      <c r="D136" s="3"/>
      <c r="E136" s="31" t="str">
        <f t="shared" si="2"/>
        <v/>
      </c>
      <c r="F136" s="6"/>
      <c r="G136" s="6"/>
      <c r="H136" s="28"/>
      <c r="I136" s="28"/>
    </row>
    <row r="137" spans="1:9" ht="18.75" customHeight="1" x14ac:dyDescent="0.35">
      <c r="A137" s="28"/>
      <c r="B137" s="157"/>
      <c r="C137" s="22"/>
      <c r="D137" s="3"/>
      <c r="E137" s="31" t="str">
        <f t="shared" ref="E137:E196" si="3">IF(D137&lt;&gt;"",VLOOKUP(D137,DA,2,FALSE),"")</f>
        <v/>
      </c>
      <c r="F137" s="6"/>
      <c r="G137" s="6"/>
      <c r="H137" s="28"/>
      <c r="I137" s="28"/>
    </row>
    <row r="138" spans="1:9" ht="18.75" customHeight="1" x14ac:dyDescent="0.35">
      <c r="A138" s="28"/>
      <c r="B138" s="157"/>
      <c r="C138" s="22"/>
      <c r="D138" s="3"/>
      <c r="E138" s="31" t="str">
        <f t="shared" si="3"/>
        <v/>
      </c>
      <c r="F138" s="6"/>
      <c r="G138" s="6"/>
      <c r="H138" s="28"/>
      <c r="I138" s="28"/>
    </row>
    <row r="139" spans="1:9" ht="18.75" customHeight="1" x14ac:dyDescent="0.35">
      <c r="A139" s="28"/>
      <c r="B139" s="157"/>
      <c r="C139" s="22"/>
      <c r="D139" s="3"/>
      <c r="E139" s="31" t="str">
        <f t="shared" si="3"/>
        <v/>
      </c>
      <c r="F139" s="6"/>
      <c r="G139" s="6"/>
      <c r="H139" s="28"/>
      <c r="I139" s="28"/>
    </row>
    <row r="140" spans="1:9" ht="18.75" customHeight="1" x14ac:dyDescent="0.35">
      <c r="A140" s="28"/>
      <c r="B140" s="157"/>
      <c r="C140" s="22"/>
      <c r="D140" s="3"/>
      <c r="E140" s="31" t="str">
        <f t="shared" si="3"/>
        <v/>
      </c>
      <c r="F140" s="6"/>
      <c r="G140" s="6"/>
      <c r="H140" s="28"/>
      <c r="I140" s="28"/>
    </row>
    <row r="141" spans="1:9" ht="18.75" customHeight="1" x14ac:dyDescent="0.35">
      <c r="A141" s="28"/>
      <c r="B141" s="157"/>
      <c r="C141" s="22"/>
      <c r="D141" s="3"/>
      <c r="E141" s="31" t="str">
        <f t="shared" si="3"/>
        <v/>
      </c>
      <c r="F141" s="6"/>
      <c r="G141" s="6"/>
      <c r="H141" s="28"/>
      <c r="I141" s="28"/>
    </row>
    <row r="142" spans="1:9" ht="18.75" customHeight="1" x14ac:dyDescent="0.35">
      <c r="A142" s="28"/>
      <c r="B142" s="157"/>
      <c r="C142" s="22"/>
      <c r="D142" s="3"/>
      <c r="E142" s="31" t="str">
        <f t="shared" si="3"/>
        <v/>
      </c>
      <c r="F142" s="6"/>
      <c r="G142" s="6"/>
      <c r="H142" s="28"/>
      <c r="I142" s="28"/>
    </row>
    <row r="143" spans="1:9" ht="18.75" customHeight="1" x14ac:dyDescent="0.35">
      <c r="A143" s="28"/>
      <c r="B143" s="157"/>
      <c r="C143" s="22"/>
      <c r="D143" s="3"/>
      <c r="E143" s="31" t="str">
        <f t="shared" si="3"/>
        <v/>
      </c>
      <c r="F143" s="6"/>
      <c r="G143" s="6"/>
      <c r="H143" s="28"/>
      <c r="I143" s="28"/>
    </row>
    <row r="144" spans="1:9" ht="18.75" customHeight="1" x14ac:dyDescent="0.35">
      <c r="A144" s="28"/>
      <c r="B144" s="157"/>
      <c r="C144" s="22"/>
      <c r="D144" s="3"/>
      <c r="E144" s="31" t="str">
        <f t="shared" si="3"/>
        <v/>
      </c>
      <c r="F144" s="6"/>
      <c r="G144" s="6"/>
      <c r="H144" s="28"/>
      <c r="I144" s="28"/>
    </row>
    <row r="145" spans="1:9" ht="18.75" customHeight="1" x14ac:dyDescent="0.35">
      <c r="A145" s="28"/>
      <c r="B145" s="157"/>
      <c r="C145" s="22"/>
      <c r="D145" s="3"/>
      <c r="E145" s="31" t="str">
        <f t="shared" si="3"/>
        <v/>
      </c>
      <c r="F145" s="6"/>
      <c r="G145" s="6"/>
      <c r="H145" s="28"/>
      <c r="I145" s="28"/>
    </row>
    <row r="146" spans="1:9" ht="18.75" customHeight="1" x14ac:dyDescent="0.35">
      <c r="A146" s="28"/>
      <c r="B146" s="157"/>
      <c r="C146" s="22"/>
      <c r="D146" s="3"/>
      <c r="E146" s="31" t="str">
        <f t="shared" si="3"/>
        <v/>
      </c>
      <c r="F146" s="6"/>
      <c r="G146" s="6"/>
      <c r="H146" s="28"/>
      <c r="I146" s="28"/>
    </row>
    <row r="147" spans="1:9" ht="18.75" customHeight="1" x14ac:dyDescent="0.35">
      <c r="A147" s="28"/>
      <c r="B147" s="157"/>
      <c r="C147" s="22"/>
      <c r="D147" s="3"/>
      <c r="E147" s="31" t="str">
        <f t="shared" si="3"/>
        <v/>
      </c>
      <c r="F147" s="6"/>
      <c r="G147" s="6"/>
      <c r="H147" s="28"/>
      <c r="I147" s="28"/>
    </row>
    <row r="148" spans="1:9" ht="18.75" customHeight="1" x14ac:dyDescent="0.35">
      <c r="A148" s="28"/>
      <c r="B148" s="157"/>
      <c r="C148" s="22"/>
      <c r="D148" s="3"/>
      <c r="E148" s="31" t="str">
        <f t="shared" si="3"/>
        <v/>
      </c>
      <c r="F148" s="6"/>
      <c r="G148" s="6"/>
      <c r="H148" s="28"/>
      <c r="I148" s="28"/>
    </row>
    <row r="149" spans="1:9" ht="18.75" customHeight="1" x14ac:dyDescent="0.35">
      <c r="A149" s="28"/>
      <c r="B149" s="157"/>
      <c r="C149" s="22"/>
      <c r="D149" s="3"/>
      <c r="E149" s="31" t="str">
        <f t="shared" si="3"/>
        <v/>
      </c>
      <c r="F149" s="6"/>
      <c r="G149" s="6"/>
      <c r="H149" s="28"/>
      <c r="I149" s="28"/>
    </row>
    <row r="150" spans="1:9" ht="18.75" customHeight="1" x14ac:dyDescent="0.35">
      <c r="A150" s="28"/>
      <c r="B150" s="157"/>
      <c r="C150" s="22"/>
      <c r="D150" s="3"/>
      <c r="E150" s="31" t="str">
        <f t="shared" si="3"/>
        <v/>
      </c>
      <c r="F150" s="6"/>
      <c r="G150" s="6"/>
      <c r="H150" s="28"/>
      <c r="I150" s="28"/>
    </row>
    <row r="151" spans="1:9" ht="18.75" customHeight="1" x14ac:dyDescent="0.35">
      <c r="A151" s="28"/>
      <c r="B151" s="157"/>
      <c r="C151" s="22"/>
      <c r="D151" s="3"/>
      <c r="E151" s="31" t="str">
        <f t="shared" si="3"/>
        <v/>
      </c>
      <c r="F151" s="6"/>
      <c r="G151" s="6"/>
      <c r="H151" s="28"/>
      <c r="I151" s="28"/>
    </row>
    <row r="152" spans="1:9" ht="18.75" customHeight="1" x14ac:dyDescent="0.35">
      <c r="A152" s="28"/>
      <c r="B152" s="157"/>
      <c r="C152" s="22"/>
      <c r="D152" s="3"/>
      <c r="E152" s="31" t="str">
        <f t="shared" si="3"/>
        <v/>
      </c>
      <c r="F152" s="6"/>
      <c r="G152" s="6"/>
      <c r="H152" s="28"/>
      <c r="I152" s="28"/>
    </row>
    <row r="153" spans="1:9" ht="18.75" customHeight="1" x14ac:dyDescent="0.35">
      <c r="A153" s="28"/>
      <c r="B153" s="157"/>
      <c r="C153" s="22"/>
      <c r="D153" s="3"/>
      <c r="E153" s="31" t="str">
        <f t="shared" si="3"/>
        <v/>
      </c>
      <c r="F153" s="6"/>
      <c r="G153" s="6"/>
      <c r="H153" s="28"/>
      <c r="I153" s="28"/>
    </row>
    <row r="154" spans="1:9" ht="18.75" customHeight="1" x14ac:dyDescent="0.35">
      <c r="A154" s="28"/>
      <c r="B154" s="157"/>
      <c r="C154" s="22"/>
      <c r="D154" s="3"/>
      <c r="E154" s="31" t="str">
        <f t="shared" si="3"/>
        <v/>
      </c>
      <c r="F154" s="6"/>
      <c r="G154" s="6"/>
      <c r="H154" s="28"/>
      <c r="I154" s="28"/>
    </row>
    <row r="155" spans="1:9" ht="18.75" customHeight="1" x14ac:dyDescent="0.35">
      <c r="A155" s="28"/>
      <c r="B155" s="157"/>
      <c r="C155" s="22"/>
      <c r="D155" s="3"/>
      <c r="E155" s="31" t="str">
        <f t="shared" si="3"/>
        <v/>
      </c>
      <c r="F155" s="6"/>
      <c r="G155" s="6"/>
      <c r="H155" s="28"/>
      <c r="I155" s="28"/>
    </row>
    <row r="156" spans="1:9" ht="18.75" customHeight="1" x14ac:dyDescent="0.35">
      <c r="A156" s="28"/>
      <c r="B156" s="157"/>
      <c r="C156" s="22"/>
      <c r="D156" s="3"/>
      <c r="E156" s="31" t="str">
        <f t="shared" si="3"/>
        <v/>
      </c>
      <c r="F156" s="6"/>
      <c r="G156" s="6"/>
      <c r="H156" s="28"/>
      <c r="I156" s="28"/>
    </row>
    <row r="157" spans="1:9" ht="18.75" customHeight="1" x14ac:dyDescent="0.35">
      <c r="A157" s="28"/>
      <c r="B157" s="157"/>
      <c r="C157" s="22"/>
      <c r="D157" s="3"/>
      <c r="E157" s="31" t="str">
        <f t="shared" si="3"/>
        <v/>
      </c>
      <c r="F157" s="6"/>
      <c r="G157" s="6"/>
      <c r="H157" s="28"/>
      <c r="I157" s="28"/>
    </row>
    <row r="158" spans="1:9" ht="18.75" customHeight="1" x14ac:dyDescent="0.35">
      <c r="A158" s="28"/>
      <c r="B158" s="157"/>
      <c r="C158" s="22"/>
      <c r="D158" s="3"/>
      <c r="E158" s="31" t="str">
        <f t="shared" si="3"/>
        <v/>
      </c>
      <c r="F158" s="6"/>
      <c r="G158" s="6"/>
      <c r="H158" s="28"/>
      <c r="I158" s="28"/>
    </row>
    <row r="159" spans="1:9" ht="18.75" customHeight="1" x14ac:dyDescent="0.35">
      <c r="A159" s="28"/>
      <c r="B159" s="157"/>
      <c r="C159" s="22"/>
      <c r="D159" s="3"/>
      <c r="E159" s="31" t="str">
        <f t="shared" si="3"/>
        <v/>
      </c>
      <c r="F159" s="6"/>
      <c r="G159" s="6"/>
      <c r="H159" s="28"/>
      <c r="I159" s="28"/>
    </row>
    <row r="160" spans="1:9" ht="18.75" customHeight="1" x14ac:dyDescent="0.35">
      <c r="A160" s="28"/>
      <c r="B160" s="157"/>
      <c r="C160" s="22"/>
      <c r="D160" s="3"/>
      <c r="E160" s="31" t="str">
        <f t="shared" si="3"/>
        <v/>
      </c>
      <c r="F160" s="6"/>
      <c r="G160" s="6"/>
      <c r="H160" s="28"/>
      <c r="I160" s="28"/>
    </row>
    <row r="161" spans="1:9" ht="18.75" customHeight="1" x14ac:dyDescent="0.35">
      <c r="A161" s="28"/>
      <c r="B161" s="157"/>
      <c r="C161" s="22"/>
      <c r="D161" s="3"/>
      <c r="E161" s="31" t="str">
        <f t="shared" si="3"/>
        <v/>
      </c>
      <c r="F161" s="6"/>
      <c r="G161" s="6"/>
      <c r="H161" s="28"/>
      <c r="I161" s="28"/>
    </row>
    <row r="162" spans="1:9" ht="18.75" customHeight="1" x14ac:dyDescent="0.35">
      <c r="A162" s="28"/>
      <c r="B162" s="157"/>
      <c r="C162" s="22"/>
      <c r="D162" s="3"/>
      <c r="E162" s="31" t="str">
        <f t="shared" si="3"/>
        <v/>
      </c>
      <c r="F162" s="6"/>
      <c r="G162" s="6"/>
      <c r="H162" s="28"/>
      <c r="I162" s="28"/>
    </row>
    <row r="163" spans="1:9" ht="18.75" customHeight="1" x14ac:dyDescent="0.35">
      <c r="A163" s="28"/>
      <c r="B163" s="157"/>
      <c r="C163" s="22"/>
      <c r="D163" s="3"/>
      <c r="E163" s="31" t="str">
        <f t="shared" si="3"/>
        <v/>
      </c>
      <c r="F163" s="6"/>
      <c r="G163" s="6"/>
      <c r="H163" s="28"/>
      <c r="I163" s="28"/>
    </row>
    <row r="164" spans="1:9" ht="18.75" customHeight="1" x14ac:dyDescent="0.35">
      <c r="A164" s="28"/>
      <c r="B164" s="157"/>
      <c r="C164" s="22"/>
      <c r="D164" s="3"/>
      <c r="E164" s="31" t="str">
        <f t="shared" si="3"/>
        <v/>
      </c>
      <c r="F164" s="6"/>
      <c r="G164" s="6"/>
      <c r="H164" s="28"/>
      <c r="I164" s="28"/>
    </row>
    <row r="165" spans="1:9" ht="18.75" customHeight="1" x14ac:dyDescent="0.35">
      <c r="A165" s="28"/>
      <c r="B165" s="157"/>
      <c r="C165" s="22"/>
      <c r="D165" s="3"/>
      <c r="E165" s="31" t="str">
        <f t="shared" si="3"/>
        <v/>
      </c>
      <c r="F165" s="6"/>
      <c r="G165" s="6"/>
      <c r="H165" s="28"/>
      <c r="I165" s="28"/>
    </row>
    <row r="166" spans="1:9" ht="18.75" customHeight="1" x14ac:dyDescent="0.35">
      <c r="A166" s="28"/>
      <c r="B166" s="157"/>
      <c r="C166" s="22"/>
      <c r="D166" s="3"/>
      <c r="E166" s="31" t="str">
        <f t="shared" si="3"/>
        <v/>
      </c>
      <c r="F166" s="6"/>
      <c r="G166" s="6"/>
      <c r="H166" s="28"/>
      <c r="I166" s="28"/>
    </row>
    <row r="167" spans="1:9" ht="18.75" customHeight="1" x14ac:dyDescent="0.35">
      <c r="A167" s="28"/>
      <c r="B167" s="157"/>
      <c r="C167" s="22"/>
      <c r="D167" s="3"/>
      <c r="E167" s="31" t="str">
        <f t="shared" si="3"/>
        <v/>
      </c>
      <c r="F167" s="6"/>
      <c r="G167" s="6"/>
      <c r="H167" s="28"/>
      <c r="I167" s="28"/>
    </row>
    <row r="168" spans="1:9" ht="18.75" customHeight="1" x14ac:dyDescent="0.35">
      <c r="A168" s="28"/>
      <c r="B168" s="157"/>
      <c r="C168" s="22"/>
      <c r="D168" s="3"/>
      <c r="E168" s="31" t="str">
        <f t="shared" si="3"/>
        <v/>
      </c>
      <c r="F168" s="6"/>
      <c r="G168" s="6"/>
      <c r="H168" s="28"/>
      <c r="I168" s="28"/>
    </row>
    <row r="169" spans="1:9" ht="18.75" customHeight="1" x14ac:dyDescent="0.35">
      <c r="A169" s="28"/>
      <c r="B169" s="157"/>
      <c r="C169" s="22"/>
      <c r="D169" s="3"/>
      <c r="E169" s="31" t="str">
        <f t="shared" si="3"/>
        <v/>
      </c>
      <c r="F169" s="6"/>
      <c r="G169" s="6"/>
      <c r="H169" s="28"/>
      <c r="I169" s="28"/>
    </row>
    <row r="170" spans="1:9" ht="18.75" customHeight="1" x14ac:dyDescent="0.35">
      <c r="A170" s="28"/>
      <c r="B170" s="157"/>
      <c r="C170" s="22"/>
      <c r="D170" s="3"/>
      <c r="E170" s="31" t="str">
        <f t="shared" si="3"/>
        <v/>
      </c>
      <c r="F170" s="6"/>
      <c r="G170" s="6"/>
      <c r="H170" s="28"/>
      <c r="I170" s="28"/>
    </row>
    <row r="171" spans="1:9" ht="18.75" customHeight="1" x14ac:dyDescent="0.35">
      <c r="A171" s="28"/>
      <c r="B171" s="157"/>
      <c r="C171" s="22"/>
      <c r="D171" s="3"/>
      <c r="E171" s="31" t="str">
        <f t="shared" si="3"/>
        <v/>
      </c>
      <c r="F171" s="6"/>
      <c r="G171" s="6"/>
      <c r="H171" s="28"/>
      <c r="I171" s="28"/>
    </row>
    <row r="172" spans="1:9" ht="18.75" customHeight="1" x14ac:dyDescent="0.35">
      <c r="A172" s="28"/>
      <c r="B172" s="157"/>
      <c r="C172" s="22"/>
      <c r="D172" s="3"/>
      <c r="E172" s="31" t="str">
        <f t="shared" si="3"/>
        <v/>
      </c>
      <c r="F172" s="6"/>
      <c r="G172" s="6"/>
      <c r="H172" s="28"/>
      <c r="I172" s="28"/>
    </row>
    <row r="173" spans="1:9" ht="18.75" customHeight="1" x14ac:dyDescent="0.35">
      <c r="A173" s="28"/>
      <c r="B173" s="157"/>
      <c r="C173" s="22"/>
      <c r="D173" s="3"/>
      <c r="E173" s="31" t="str">
        <f t="shared" si="3"/>
        <v/>
      </c>
      <c r="F173" s="6"/>
      <c r="G173" s="6"/>
      <c r="H173" s="28"/>
      <c r="I173" s="28"/>
    </row>
    <row r="174" spans="1:9" ht="18.75" customHeight="1" x14ac:dyDescent="0.35">
      <c r="A174" s="28"/>
      <c r="B174" s="157"/>
      <c r="C174" s="22"/>
      <c r="D174" s="3"/>
      <c r="E174" s="31" t="str">
        <f t="shared" si="3"/>
        <v/>
      </c>
      <c r="F174" s="6"/>
      <c r="G174" s="6"/>
      <c r="H174" s="28"/>
      <c r="I174" s="28"/>
    </row>
    <row r="175" spans="1:9" ht="18.75" customHeight="1" x14ac:dyDescent="0.35">
      <c r="A175" s="28"/>
      <c r="B175" s="157"/>
      <c r="C175" s="22"/>
      <c r="D175" s="3"/>
      <c r="E175" s="31" t="str">
        <f t="shared" si="3"/>
        <v/>
      </c>
      <c r="F175" s="6"/>
      <c r="G175" s="6"/>
      <c r="H175" s="28"/>
      <c r="I175" s="28"/>
    </row>
    <row r="176" spans="1:9" ht="18.75" customHeight="1" x14ac:dyDescent="0.35">
      <c r="A176" s="28"/>
      <c r="B176" s="157"/>
      <c r="C176" s="22"/>
      <c r="D176" s="3"/>
      <c r="E176" s="31" t="str">
        <f t="shared" si="3"/>
        <v/>
      </c>
      <c r="F176" s="6"/>
      <c r="G176" s="6"/>
      <c r="H176" s="28"/>
      <c r="I176" s="28"/>
    </row>
    <row r="177" spans="1:9" ht="18.75" customHeight="1" x14ac:dyDescent="0.35">
      <c r="A177" s="28"/>
      <c r="B177" s="157"/>
      <c r="C177" s="22"/>
      <c r="D177" s="3"/>
      <c r="E177" s="31" t="str">
        <f t="shared" si="3"/>
        <v/>
      </c>
      <c r="F177" s="6"/>
      <c r="G177" s="6"/>
      <c r="H177" s="28"/>
      <c r="I177" s="28"/>
    </row>
    <row r="178" spans="1:9" ht="18.75" customHeight="1" x14ac:dyDescent="0.35">
      <c r="A178" s="28"/>
      <c r="B178" s="157"/>
      <c r="C178" s="22"/>
      <c r="D178" s="3"/>
      <c r="E178" s="31" t="str">
        <f t="shared" si="3"/>
        <v/>
      </c>
      <c r="F178" s="6"/>
      <c r="G178" s="6"/>
      <c r="H178" s="28"/>
      <c r="I178" s="28"/>
    </row>
    <row r="179" spans="1:9" ht="18.75" customHeight="1" x14ac:dyDescent="0.35">
      <c r="A179" s="28"/>
      <c r="B179" s="157"/>
      <c r="C179" s="22"/>
      <c r="D179" s="3"/>
      <c r="E179" s="31" t="str">
        <f t="shared" si="3"/>
        <v/>
      </c>
      <c r="F179" s="6"/>
      <c r="G179" s="6"/>
      <c r="H179" s="28"/>
      <c r="I179" s="28"/>
    </row>
    <row r="180" spans="1:9" ht="18.75" customHeight="1" x14ac:dyDescent="0.35">
      <c r="A180" s="28"/>
      <c r="B180" s="157"/>
      <c r="C180" s="22"/>
      <c r="D180" s="3"/>
      <c r="E180" s="31" t="str">
        <f t="shared" si="3"/>
        <v/>
      </c>
      <c r="F180" s="6"/>
      <c r="G180" s="6"/>
      <c r="H180" s="28"/>
      <c r="I180" s="28"/>
    </row>
    <row r="181" spans="1:9" ht="18.75" customHeight="1" x14ac:dyDescent="0.35">
      <c r="A181" s="28"/>
      <c r="B181" s="157"/>
      <c r="C181" s="22"/>
      <c r="D181" s="3"/>
      <c r="E181" s="31" t="str">
        <f t="shared" si="3"/>
        <v/>
      </c>
      <c r="F181" s="6"/>
      <c r="G181" s="6"/>
      <c r="H181" s="28"/>
      <c r="I181" s="28"/>
    </row>
    <row r="182" spans="1:9" ht="18.75" customHeight="1" x14ac:dyDescent="0.35">
      <c r="A182" s="28"/>
      <c r="B182" s="157"/>
      <c r="C182" s="22"/>
      <c r="D182" s="3"/>
      <c r="E182" s="31" t="str">
        <f t="shared" si="3"/>
        <v/>
      </c>
      <c r="F182" s="6"/>
      <c r="G182" s="6"/>
      <c r="H182" s="28"/>
      <c r="I182" s="28"/>
    </row>
    <row r="183" spans="1:9" ht="18.75" customHeight="1" x14ac:dyDescent="0.35">
      <c r="A183" s="28"/>
      <c r="B183" s="157"/>
      <c r="C183" s="22"/>
      <c r="D183" s="3"/>
      <c r="E183" s="31" t="str">
        <f t="shared" si="3"/>
        <v/>
      </c>
      <c r="F183" s="6"/>
      <c r="G183" s="6"/>
      <c r="H183" s="28"/>
      <c r="I183" s="28"/>
    </row>
    <row r="184" spans="1:9" ht="18.75" customHeight="1" x14ac:dyDescent="0.35">
      <c r="A184" s="28"/>
      <c r="B184" s="157"/>
      <c r="C184" s="22"/>
      <c r="D184" s="3"/>
      <c r="E184" s="31" t="str">
        <f t="shared" si="3"/>
        <v/>
      </c>
      <c r="F184" s="6"/>
      <c r="G184" s="6"/>
      <c r="H184" s="28"/>
      <c r="I184" s="28"/>
    </row>
    <row r="185" spans="1:9" ht="18.75" customHeight="1" x14ac:dyDescent="0.35">
      <c r="A185" s="28"/>
      <c r="B185" s="157"/>
      <c r="C185" s="22"/>
      <c r="D185" s="3"/>
      <c r="E185" s="31" t="str">
        <f t="shared" si="3"/>
        <v/>
      </c>
      <c r="F185" s="6"/>
      <c r="G185" s="6"/>
      <c r="H185" s="28"/>
      <c r="I185" s="28"/>
    </row>
    <row r="186" spans="1:9" ht="18.75" customHeight="1" x14ac:dyDescent="0.35">
      <c r="A186" s="28"/>
      <c r="B186" s="157"/>
      <c r="C186" s="22"/>
      <c r="D186" s="3"/>
      <c r="E186" s="31" t="str">
        <f t="shared" si="3"/>
        <v/>
      </c>
      <c r="F186" s="6"/>
      <c r="G186" s="6"/>
      <c r="H186" s="28"/>
      <c r="I186" s="28"/>
    </row>
    <row r="187" spans="1:9" ht="18.75" customHeight="1" x14ac:dyDescent="0.35">
      <c r="A187" s="28"/>
      <c r="B187" s="157"/>
      <c r="C187" s="22"/>
      <c r="D187" s="3"/>
      <c r="E187" s="31" t="str">
        <f t="shared" si="3"/>
        <v/>
      </c>
      <c r="F187" s="6"/>
      <c r="G187" s="6"/>
      <c r="H187" s="28"/>
      <c r="I187" s="28"/>
    </row>
    <row r="188" spans="1:9" ht="18.75" customHeight="1" x14ac:dyDescent="0.35">
      <c r="A188" s="28"/>
      <c r="B188" s="157"/>
      <c r="C188" s="22"/>
      <c r="D188" s="3"/>
      <c r="E188" s="31" t="str">
        <f t="shared" si="3"/>
        <v/>
      </c>
      <c r="F188" s="6"/>
      <c r="G188" s="6"/>
      <c r="H188" s="28"/>
      <c r="I188" s="28"/>
    </row>
    <row r="189" spans="1:9" ht="18.75" customHeight="1" x14ac:dyDescent="0.35">
      <c r="A189" s="28"/>
      <c r="B189" s="157"/>
      <c r="C189" s="22"/>
      <c r="D189" s="3"/>
      <c r="E189" s="31" t="str">
        <f t="shared" si="3"/>
        <v/>
      </c>
      <c r="F189" s="6"/>
      <c r="G189" s="6"/>
      <c r="H189" s="28"/>
      <c r="I189" s="28"/>
    </row>
    <row r="190" spans="1:9" ht="18.75" customHeight="1" x14ac:dyDescent="0.35">
      <c r="A190" s="28"/>
      <c r="B190" s="157"/>
      <c r="C190" s="22"/>
      <c r="D190" s="3"/>
      <c r="E190" s="31" t="str">
        <f t="shared" si="3"/>
        <v/>
      </c>
      <c r="F190" s="6"/>
      <c r="G190" s="6"/>
      <c r="H190" s="28"/>
      <c r="I190" s="28"/>
    </row>
    <row r="191" spans="1:9" ht="18.75" customHeight="1" x14ac:dyDescent="0.35">
      <c r="A191" s="28"/>
      <c r="B191" s="157"/>
      <c r="C191" s="22"/>
      <c r="D191" s="3"/>
      <c r="E191" s="31" t="str">
        <f t="shared" si="3"/>
        <v/>
      </c>
      <c r="F191" s="6"/>
      <c r="G191" s="6"/>
      <c r="H191" s="28"/>
      <c r="I191" s="28"/>
    </row>
    <row r="192" spans="1:9" ht="18.75" customHeight="1" x14ac:dyDescent="0.35">
      <c r="A192" s="28"/>
      <c r="B192" s="157"/>
      <c r="C192" s="22"/>
      <c r="D192" s="3"/>
      <c r="E192" s="31" t="str">
        <f t="shared" si="3"/>
        <v/>
      </c>
      <c r="F192" s="6"/>
      <c r="G192" s="6"/>
      <c r="H192" s="28"/>
      <c r="I192" s="28"/>
    </row>
    <row r="193" spans="1:9" ht="18.75" customHeight="1" x14ac:dyDescent="0.35">
      <c r="A193" s="28"/>
      <c r="B193" s="157"/>
      <c r="C193" s="22"/>
      <c r="D193" s="3"/>
      <c r="E193" s="31" t="str">
        <f t="shared" si="3"/>
        <v/>
      </c>
      <c r="F193" s="6"/>
      <c r="G193" s="6"/>
      <c r="H193" s="28"/>
      <c r="I193" s="28"/>
    </row>
    <row r="194" spans="1:9" ht="18.75" customHeight="1" x14ac:dyDescent="0.35">
      <c r="A194" s="28"/>
      <c r="B194" s="157"/>
      <c r="C194" s="22"/>
      <c r="D194" s="3"/>
      <c r="E194" s="31" t="str">
        <f t="shared" si="3"/>
        <v/>
      </c>
      <c r="F194" s="6"/>
      <c r="G194" s="6"/>
      <c r="H194" s="28"/>
      <c r="I194" s="28"/>
    </row>
    <row r="195" spans="1:9" ht="18.75" customHeight="1" x14ac:dyDescent="0.35">
      <c r="A195" s="28"/>
      <c r="B195" s="157"/>
      <c r="C195" s="22"/>
      <c r="D195" s="3"/>
      <c r="E195" s="31" t="str">
        <f t="shared" si="3"/>
        <v/>
      </c>
      <c r="F195" s="6"/>
      <c r="G195" s="6"/>
      <c r="H195" s="28"/>
      <c r="I195" s="28"/>
    </row>
    <row r="196" spans="1:9" ht="18.75" customHeight="1" x14ac:dyDescent="0.35">
      <c r="A196" s="28"/>
      <c r="B196" s="157"/>
      <c r="C196" s="22"/>
      <c r="D196" s="3"/>
      <c r="E196" s="31" t="str">
        <f t="shared" si="3"/>
        <v/>
      </c>
      <c r="F196" s="6"/>
      <c r="G196" s="6"/>
      <c r="H196" s="28"/>
      <c r="I196" s="28"/>
    </row>
    <row r="197" spans="1:9" ht="18.75" customHeight="1" x14ac:dyDescent="0.35">
      <c r="A197" s="28"/>
      <c r="B197" s="157"/>
      <c r="C197" s="22"/>
      <c r="D197" s="3"/>
      <c r="E197" s="31" t="str">
        <f t="shared" ref="E197:E206" si="4">IF(D197&lt;&gt;"",VLOOKUP(D197,DA,2,FALSE),"")</f>
        <v/>
      </c>
      <c r="F197" s="6"/>
      <c r="G197" s="6"/>
      <c r="H197" s="28"/>
      <c r="I197" s="28"/>
    </row>
    <row r="198" spans="1:9" ht="18.75" customHeight="1" x14ac:dyDescent="0.35">
      <c r="A198" s="28"/>
      <c r="B198" s="157"/>
      <c r="C198" s="22"/>
      <c r="D198" s="3"/>
      <c r="E198" s="31" t="str">
        <f t="shared" si="4"/>
        <v/>
      </c>
      <c r="F198" s="6"/>
      <c r="G198" s="6"/>
      <c r="H198" s="28"/>
      <c r="I198" s="28"/>
    </row>
    <row r="199" spans="1:9" ht="18.75" customHeight="1" x14ac:dyDescent="0.35">
      <c r="A199" s="28"/>
      <c r="B199" s="157"/>
      <c r="C199" s="22"/>
      <c r="D199" s="3"/>
      <c r="E199" s="31" t="str">
        <f t="shared" si="4"/>
        <v/>
      </c>
      <c r="F199" s="6"/>
      <c r="G199" s="6"/>
      <c r="H199" s="28"/>
      <c r="I199" s="28"/>
    </row>
    <row r="200" spans="1:9" ht="18.75" customHeight="1" x14ac:dyDescent="0.35">
      <c r="A200" s="28"/>
      <c r="B200" s="157"/>
      <c r="C200" s="22"/>
      <c r="D200" s="3"/>
      <c r="E200" s="31" t="str">
        <f t="shared" si="4"/>
        <v/>
      </c>
      <c r="F200" s="6"/>
      <c r="G200" s="6"/>
      <c r="H200" s="28"/>
      <c r="I200" s="28"/>
    </row>
    <row r="201" spans="1:9" ht="18.75" customHeight="1" x14ac:dyDescent="0.35">
      <c r="A201" s="28"/>
      <c r="B201" s="157"/>
      <c r="C201" s="22"/>
      <c r="D201" s="3"/>
      <c r="E201" s="31" t="str">
        <f t="shared" si="4"/>
        <v/>
      </c>
      <c r="F201" s="6"/>
      <c r="G201" s="6"/>
      <c r="H201" s="28"/>
      <c r="I201" s="28"/>
    </row>
    <row r="202" spans="1:9" ht="18.75" customHeight="1" x14ac:dyDescent="0.35">
      <c r="A202" s="28"/>
      <c r="B202" s="157"/>
      <c r="C202" s="22"/>
      <c r="D202" s="3"/>
      <c r="E202" s="31" t="str">
        <f t="shared" si="4"/>
        <v/>
      </c>
      <c r="F202" s="6"/>
      <c r="G202" s="6"/>
      <c r="H202" s="28"/>
      <c r="I202" s="28"/>
    </row>
    <row r="203" spans="1:9" ht="18.75" customHeight="1" x14ac:dyDescent="0.35">
      <c r="A203" s="28"/>
      <c r="B203" s="157"/>
      <c r="C203" s="22"/>
      <c r="D203" s="3"/>
      <c r="E203" s="31" t="str">
        <f t="shared" si="4"/>
        <v/>
      </c>
      <c r="F203" s="6"/>
      <c r="G203" s="6"/>
      <c r="H203" s="28"/>
      <c r="I203" s="28"/>
    </row>
    <row r="204" spans="1:9" ht="18.75" customHeight="1" x14ac:dyDescent="0.35">
      <c r="A204" s="28"/>
      <c r="B204" s="157"/>
      <c r="C204" s="22"/>
      <c r="D204" s="3"/>
      <c r="E204" s="31" t="str">
        <f t="shared" si="4"/>
        <v/>
      </c>
      <c r="F204" s="6"/>
      <c r="G204" s="6"/>
      <c r="H204" s="28"/>
      <c r="I204" s="28"/>
    </row>
    <row r="205" spans="1:9" ht="18.75" customHeight="1" x14ac:dyDescent="0.35">
      <c r="A205" s="28"/>
      <c r="B205" s="157"/>
      <c r="C205" s="22"/>
      <c r="D205" s="3"/>
      <c r="E205" s="31" t="str">
        <f t="shared" si="4"/>
        <v/>
      </c>
      <c r="F205" s="6"/>
      <c r="G205" s="6"/>
      <c r="H205" s="28"/>
      <c r="I205" s="28"/>
    </row>
    <row r="206" spans="1:9" ht="18.75" customHeight="1" x14ac:dyDescent="0.35">
      <c r="A206" s="28"/>
      <c r="B206" s="157"/>
      <c r="C206" s="22"/>
      <c r="D206" s="3"/>
      <c r="E206" s="31" t="str">
        <f t="shared" si="4"/>
        <v/>
      </c>
      <c r="F206" s="6"/>
      <c r="G206" s="6"/>
      <c r="H206" s="28"/>
      <c r="I206" s="28"/>
    </row>
    <row r="207" spans="1:9" ht="15" customHeight="1" x14ac:dyDescent="0.35">
      <c r="A207" s="28"/>
      <c r="B207" s="28"/>
      <c r="C207" s="28"/>
      <c r="D207" s="28"/>
      <c r="E207" s="28"/>
      <c r="F207" s="28"/>
      <c r="G207" s="28"/>
      <c r="H207" s="28"/>
      <c r="I207" s="28"/>
    </row>
    <row r="208" spans="1:9" ht="15" customHeight="1" x14ac:dyDescent="0.35">
      <c r="A208" s="28"/>
      <c r="B208" s="28"/>
      <c r="C208" s="28"/>
      <c r="D208" s="28"/>
      <c r="E208" s="28"/>
      <c r="F208" s="28"/>
      <c r="G208" s="28"/>
      <c r="H208" s="28"/>
      <c r="I208" s="28"/>
    </row>
    <row r="209" spans="1:9" ht="15" customHeight="1" x14ac:dyDescent="0.35">
      <c r="A209" s="28"/>
      <c r="B209" s="28"/>
      <c r="C209" s="28"/>
      <c r="D209" s="28"/>
      <c r="E209" s="28"/>
      <c r="F209" s="28"/>
      <c r="G209" s="28"/>
      <c r="H209" s="28"/>
      <c r="I209" s="28"/>
    </row>
    <row r="210" spans="1:9" ht="15" customHeight="1" x14ac:dyDescent="0.35">
      <c r="A210" s="28"/>
      <c r="B210" s="28"/>
      <c r="C210" s="28"/>
      <c r="D210" s="28"/>
      <c r="E210" s="28"/>
      <c r="F210" s="28"/>
      <c r="G210" s="28"/>
      <c r="H210" s="28"/>
      <c r="I210" s="28"/>
    </row>
    <row r="211" spans="1:9" ht="15" customHeight="1" x14ac:dyDescent="0.35">
      <c r="A211" s="28"/>
      <c r="B211" s="28"/>
      <c r="C211" s="28"/>
      <c r="D211" s="28"/>
      <c r="E211" s="28"/>
      <c r="F211" s="28"/>
      <c r="G211" s="28"/>
      <c r="H211" s="28"/>
      <c r="I211" s="28"/>
    </row>
    <row r="212" spans="1:9" ht="18.75" hidden="1" customHeight="1" x14ac:dyDescent="0.35"/>
    <row r="213" spans="1:9" ht="18.75" hidden="1" customHeight="1" x14ac:dyDescent="0.35"/>
    <row r="214" spans="1:9" ht="18.75" hidden="1" customHeight="1" x14ac:dyDescent="0.35"/>
    <row r="215" spans="1:9" ht="18.75" hidden="1" customHeight="1" x14ac:dyDescent="0.35"/>
    <row r="216" spans="1:9" ht="18.75" hidden="1" customHeight="1" x14ac:dyDescent="0.35"/>
    <row r="217" spans="1:9" ht="18.75" hidden="1" customHeight="1" x14ac:dyDescent="0.35"/>
    <row r="218" spans="1:9" ht="18.75" hidden="1" customHeight="1" x14ac:dyDescent="0.35"/>
    <row r="219" spans="1:9" ht="18.75" hidden="1" customHeight="1" x14ac:dyDescent="0.35"/>
    <row r="220" spans="1:9" ht="18.75" hidden="1" customHeight="1" x14ac:dyDescent="0.35"/>
    <row r="221" spans="1:9" ht="18.75" hidden="1" customHeight="1" x14ac:dyDescent="0.35"/>
  </sheetData>
  <sheetProtection algorithmName="SHA-512" hashValue="5KcoHr76FxAStfcsF0G8eEmJbuwslEqeXJWGeTT0+5djTJoxBJHbK79DwiQz6o3ictDsu0m86k4b+SjcGQ2xaA==" saltValue="liDfglxLGSYktcJfu22Ncw==" spinCount="100000" sheet="1" objects="1" scenarios="1" formatCells="0" formatColumns="0" formatRows="0" autoFilter="0"/>
  <autoFilter ref="D5:D206" xr:uid="{00000000-0009-0000-0000-000003000000}"/>
  <mergeCells count="7">
    <mergeCell ref="B5:B6"/>
    <mergeCell ref="B2:G2"/>
    <mergeCell ref="B3:G3"/>
    <mergeCell ref="B4:G4"/>
    <mergeCell ref="D5:E5"/>
    <mergeCell ref="C5:C6"/>
    <mergeCell ref="F5:G5"/>
  </mergeCells>
  <dataValidations count="1">
    <dataValidation type="list" showInputMessage="1" showErrorMessage="1" errorTitle="KESALAHAN INPUT DATA" error="                  KODE AKUN SALAH_x000a_SILAHKAN PILIH KODE AKUN DARI DAFTAR" sqref="D7:D206" xr:uid="{00000000-0002-0000-0300-000000000000}">
      <formula1>KA</formula1>
    </dataValidation>
  </dataValidations>
  <pageMargins left="0.67" right="0.28999999999999998" top="0.44" bottom="0.41" header="0.19" footer="0.3"/>
  <pageSetup paperSize="9" orientation="landscape" blackAndWhite="1" horizontalDpi="300" verticalDpi="300" r:id="rId1"/>
  <ignoredErrors>
    <ignoredError sqref="E7:E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W3217"/>
  <sheetViews>
    <sheetView showGridLines="0" workbookViewId="0">
      <pane ySplit="6" topLeftCell="A7" activePane="bottomLeft" state="frozen"/>
      <selection activeCell="B2" sqref="B2:H2"/>
      <selection pane="bottomLeft" activeCell="G5" sqref="G5:G6"/>
    </sheetView>
  </sheetViews>
  <sheetFormatPr defaultColWidth="0" defaultRowHeight="14.5" zeroHeight="1" x14ac:dyDescent="0.35"/>
  <cols>
    <col min="1" max="1" width="1.453125" customWidth="1"/>
    <col min="2" max="5" width="10" style="164" hidden="1" customWidth="1"/>
    <col min="6" max="6" width="1.453125" hidden="1" customWidth="1"/>
    <col min="7" max="8" width="11.453125" customWidth="1"/>
    <col min="9" max="9" width="40" customWidth="1"/>
    <col min="10" max="10" width="10" customWidth="1"/>
    <col min="11" max="11" width="40" customWidth="1"/>
    <col min="12" max="13" width="15.7265625" customWidth="1"/>
    <col min="14" max="15" width="28.54296875" customWidth="1"/>
    <col min="16" max="23" width="0" hidden="1" customWidth="1"/>
    <col min="24" max="16384" width="9.1796875" hidden="1"/>
  </cols>
  <sheetData>
    <row r="1" spans="1:15" ht="3.75" customHeight="1" x14ac:dyDescent="0.35">
      <c r="A1" s="28"/>
      <c r="B1" s="163"/>
      <c r="C1" s="163"/>
      <c r="D1" s="163"/>
      <c r="E1" s="163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22.5" customHeight="1" x14ac:dyDescent="0.6">
      <c r="A2" s="28"/>
      <c r="B2" s="163"/>
      <c r="C2" s="163"/>
      <c r="D2" s="163"/>
      <c r="E2" s="163"/>
      <c r="F2" s="28"/>
      <c r="G2" s="364" t="str">
        <f ca="1">IF(TODAY()&gt;EXP,"APLIKASI INI SUDAH KADALUARSA",PR)</f>
        <v>NAMA PERUSAHAAN ANDA</v>
      </c>
      <c r="H2" s="365"/>
      <c r="I2" s="365"/>
      <c r="J2" s="365"/>
      <c r="K2" s="365"/>
      <c r="L2" s="365"/>
      <c r="M2" s="365"/>
      <c r="N2" s="28"/>
      <c r="O2" s="28"/>
    </row>
    <row r="3" spans="1:15" ht="18.75" customHeight="1" x14ac:dyDescent="0.5">
      <c r="A3" s="28"/>
      <c r="B3" s="163"/>
      <c r="C3" s="163"/>
      <c r="D3" s="163"/>
      <c r="E3" s="163"/>
      <c r="F3" s="28"/>
      <c r="G3" s="366" t="s">
        <v>14</v>
      </c>
      <c r="H3" s="366"/>
      <c r="I3" s="366"/>
      <c r="J3" s="366"/>
      <c r="K3" s="366"/>
      <c r="L3" s="366"/>
      <c r="M3" s="366"/>
      <c r="N3" s="28"/>
      <c r="O3" s="28"/>
    </row>
    <row r="4" spans="1:15" ht="18.75" customHeight="1" x14ac:dyDescent="0.35">
      <c r="A4" s="28"/>
      <c r="B4" s="163"/>
      <c r="C4" s="163"/>
      <c r="D4" s="163"/>
      <c r="E4" s="163"/>
      <c r="F4" s="28"/>
      <c r="G4" s="381" t="str">
        <f>TG&amp;" "&amp;BL&amp;" "&amp;TH&amp;" - "&amp;TG_2&amp;" "&amp;BL_2&amp;" "&amp;TH_2</f>
        <v>1 Januari 2025 - 31 Desember 2025</v>
      </c>
      <c r="H4" s="381"/>
      <c r="I4" s="381"/>
      <c r="J4" s="381"/>
      <c r="K4" s="381"/>
      <c r="L4" s="381"/>
      <c r="M4" s="381"/>
      <c r="N4" s="28"/>
      <c r="O4" s="28"/>
    </row>
    <row r="5" spans="1:15" ht="18.75" customHeight="1" x14ac:dyDescent="0.35">
      <c r="A5" s="28"/>
      <c r="B5" s="187"/>
      <c r="C5" s="187" t="s">
        <v>30</v>
      </c>
      <c r="D5" s="187"/>
      <c r="E5" s="187"/>
      <c r="F5" s="161"/>
      <c r="G5" s="382" t="s">
        <v>4</v>
      </c>
      <c r="H5" s="384" t="s">
        <v>18</v>
      </c>
      <c r="I5" s="386" t="s">
        <v>8</v>
      </c>
      <c r="J5" s="376" t="s">
        <v>13</v>
      </c>
      <c r="K5" s="377"/>
      <c r="L5" s="388" t="str">
        <f>IF((SUM(L7:L3006)=SUM(M7:M3006)),"JUMLAH","JUMLAH SELISIH "&amp;(SUM(L7:L3006)-SUM(M7:M3006)))</f>
        <v>JUMLAH</v>
      </c>
      <c r="M5" s="389"/>
      <c r="N5" s="28"/>
      <c r="O5" s="28"/>
    </row>
    <row r="6" spans="1:15" ht="18.75" customHeight="1" x14ac:dyDescent="0.35">
      <c r="A6" s="28"/>
      <c r="B6" s="188" t="s">
        <v>10</v>
      </c>
      <c r="C6" s="188" t="s">
        <v>11</v>
      </c>
      <c r="D6" s="188" t="s">
        <v>12</v>
      </c>
      <c r="E6" s="188" t="s">
        <v>18</v>
      </c>
      <c r="F6" s="161"/>
      <c r="G6" s="383"/>
      <c r="H6" s="385"/>
      <c r="I6" s="387"/>
      <c r="J6" s="126" t="s">
        <v>6</v>
      </c>
      <c r="K6" s="126" t="s">
        <v>0</v>
      </c>
      <c r="L6" s="23" t="s">
        <v>1</v>
      </c>
      <c r="M6" s="30" t="s">
        <v>2</v>
      </c>
      <c r="N6" s="28"/>
      <c r="O6" s="28"/>
    </row>
    <row r="7" spans="1:15" ht="18.75" customHeight="1" x14ac:dyDescent="0.35">
      <c r="A7" s="28"/>
      <c r="B7" s="189">
        <f>IF(J7="",0,COUNTIF($J$7:J7,J7))</f>
        <v>1</v>
      </c>
      <c r="C7" s="189" t="str">
        <f t="shared" ref="C7:C70" si="0">B7&amp;J7</f>
        <v>1112</v>
      </c>
      <c r="D7" s="190">
        <f>G7</f>
        <v>45659</v>
      </c>
      <c r="E7" s="191">
        <f>H7</f>
        <v>1</v>
      </c>
      <c r="F7" s="161"/>
      <c r="G7" s="157">
        <v>45659</v>
      </c>
      <c r="H7" s="3">
        <v>1</v>
      </c>
      <c r="I7" s="7" t="s">
        <v>300</v>
      </c>
      <c r="J7" s="11">
        <v>112</v>
      </c>
      <c r="K7" s="32" t="str">
        <f t="shared" ref="K7:K70" si="1">IF(J7&lt;&gt;"",VLOOKUP(J7,DA,2,FALSE),"")</f>
        <v>Bank</v>
      </c>
      <c r="L7" s="2">
        <v>10000000</v>
      </c>
      <c r="M7" s="2"/>
      <c r="N7" s="28"/>
      <c r="O7" s="28"/>
    </row>
    <row r="8" spans="1:15" ht="18.75" customHeight="1" x14ac:dyDescent="0.35">
      <c r="A8" s="28"/>
      <c r="B8" s="189">
        <f>IF(J8="",0,COUNTIF($J$7:J8,J8))</f>
        <v>1</v>
      </c>
      <c r="C8" s="189" t="str">
        <f t="shared" si="0"/>
        <v>1111</v>
      </c>
      <c r="D8" s="192">
        <f t="shared" ref="D8" si="2">IF(G8&lt;&gt;"",G8,D7)</f>
        <v>45659</v>
      </c>
      <c r="E8" s="189">
        <f t="shared" ref="E8" si="3">IF(H8&lt;&gt;"",H8,E7)</f>
        <v>1</v>
      </c>
      <c r="F8" s="28"/>
      <c r="G8" s="157"/>
      <c r="H8" s="3"/>
      <c r="I8" s="7" t="s">
        <v>300</v>
      </c>
      <c r="J8" s="11">
        <v>111</v>
      </c>
      <c r="K8" s="32" t="str">
        <f t="shared" si="1"/>
        <v>Kas</v>
      </c>
      <c r="L8" s="2"/>
      <c r="M8" s="2">
        <v>10000000</v>
      </c>
      <c r="N8" s="28"/>
      <c r="O8" s="28"/>
    </row>
    <row r="9" spans="1:15" ht="18.75" customHeight="1" x14ac:dyDescent="0.35">
      <c r="A9" s="28"/>
      <c r="B9" s="189">
        <f>IF(J9="",0,COUNTIF($J$7:J9,J9))</f>
        <v>1</v>
      </c>
      <c r="C9" s="189" t="str">
        <f t="shared" si="0"/>
        <v>1766</v>
      </c>
      <c r="D9" s="192">
        <f t="shared" ref="D9:D72" si="4">IF(G9&lt;&gt;"",G9,D8)</f>
        <v>45662</v>
      </c>
      <c r="E9" s="189">
        <f t="shared" ref="E9:E72" si="5">IF(H9&lt;&gt;"",H9,E8)</f>
        <v>2</v>
      </c>
      <c r="F9" s="28"/>
      <c r="G9" s="157">
        <v>45662</v>
      </c>
      <c r="H9" s="3">
        <v>2</v>
      </c>
      <c r="I9" s="7" t="s">
        <v>292</v>
      </c>
      <c r="J9" s="3">
        <v>766</v>
      </c>
      <c r="K9" s="32" t="str">
        <f t="shared" si="1"/>
        <v>Biaya Administrasi Bank</v>
      </c>
      <c r="L9" s="2">
        <v>10000</v>
      </c>
      <c r="M9" s="2"/>
      <c r="N9" s="28"/>
      <c r="O9" s="28"/>
    </row>
    <row r="10" spans="1:15" ht="18.75" customHeight="1" x14ac:dyDescent="0.35">
      <c r="A10" s="28"/>
      <c r="B10" s="189">
        <f>IF(J10="",0,COUNTIF($J$7:J10,J10))</f>
        <v>2</v>
      </c>
      <c r="C10" s="189" t="str">
        <f t="shared" si="0"/>
        <v>2111</v>
      </c>
      <c r="D10" s="192">
        <f t="shared" si="4"/>
        <v>45662</v>
      </c>
      <c r="E10" s="189">
        <f t="shared" si="5"/>
        <v>2</v>
      </c>
      <c r="F10" s="28"/>
      <c r="G10" s="157"/>
      <c r="H10" s="3"/>
      <c r="I10" s="7" t="s">
        <v>292</v>
      </c>
      <c r="J10" s="3">
        <v>111</v>
      </c>
      <c r="K10" s="32" t="str">
        <f t="shared" si="1"/>
        <v>Kas</v>
      </c>
      <c r="L10" s="2"/>
      <c r="M10" s="2">
        <v>10000</v>
      </c>
      <c r="N10" s="28"/>
      <c r="O10" s="28"/>
    </row>
    <row r="11" spans="1:15" ht="18.75" customHeight="1" x14ac:dyDescent="0.35">
      <c r="A11" s="28"/>
      <c r="B11" s="189">
        <f>IF(J11="",0,COUNTIF($J$7:J11,J11))</f>
        <v>1</v>
      </c>
      <c r="C11" s="189" t="str">
        <f t="shared" si="0"/>
        <v>1619</v>
      </c>
      <c r="D11" s="192">
        <f t="shared" si="4"/>
        <v>45664</v>
      </c>
      <c r="E11" s="189">
        <f t="shared" si="5"/>
        <v>3</v>
      </c>
      <c r="F11" s="28"/>
      <c r="G11" s="157">
        <v>45664</v>
      </c>
      <c r="H11" s="3">
        <v>3</v>
      </c>
      <c r="I11" s="7" t="s">
        <v>301</v>
      </c>
      <c r="J11" s="3">
        <v>619</v>
      </c>
      <c r="K11" s="32" t="str">
        <f t="shared" si="1"/>
        <v>Biaya Transportasi</v>
      </c>
      <c r="L11" s="2">
        <v>178000</v>
      </c>
      <c r="M11" s="2"/>
      <c r="N11" s="28"/>
      <c r="O11" s="28"/>
    </row>
    <row r="12" spans="1:15" ht="18.75" customHeight="1" x14ac:dyDescent="0.35">
      <c r="A12" s="28"/>
      <c r="B12" s="189">
        <f>IF(J12="",0,COUNTIF($J$7:J12,J12))</f>
        <v>3</v>
      </c>
      <c r="C12" s="189" t="str">
        <f t="shared" si="0"/>
        <v>3111</v>
      </c>
      <c r="D12" s="192">
        <f t="shared" si="4"/>
        <v>45664</v>
      </c>
      <c r="E12" s="189">
        <f t="shared" si="5"/>
        <v>3</v>
      </c>
      <c r="F12" s="28"/>
      <c r="G12" s="157"/>
      <c r="H12" s="3"/>
      <c r="I12" s="7" t="s">
        <v>301</v>
      </c>
      <c r="J12" s="3">
        <v>111</v>
      </c>
      <c r="K12" s="32" t="str">
        <f t="shared" si="1"/>
        <v>Kas</v>
      </c>
      <c r="L12" s="2"/>
      <c r="M12" s="2">
        <v>178000</v>
      </c>
      <c r="N12" s="28"/>
      <c r="O12" s="28"/>
    </row>
    <row r="13" spans="1:15" ht="18.75" customHeight="1" x14ac:dyDescent="0.35">
      <c r="A13" s="28"/>
      <c r="B13" s="189">
        <f>IF(J13="",0,COUNTIF($J$7:J13,J13))</f>
        <v>2</v>
      </c>
      <c r="C13" s="189" t="str">
        <f t="shared" si="0"/>
        <v>2112</v>
      </c>
      <c r="D13" s="192">
        <f t="shared" si="4"/>
        <v>45667</v>
      </c>
      <c r="E13" s="189">
        <f t="shared" si="5"/>
        <v>4</v>
      </c>
      <c r="F13" s="28"/>
      <c r="G13" s="157">
        <v>45667</v>
      </c>
      <c r="H13" s="3">
        <v>4</v>
      </c>
      <c r="I13" s="7" t="s">
        <v>302</v>
      </c>
      <c r="J13" s="3">
        <v>112</v>
      </c>
      <c r="K13" s="32" t="str">
        <f t="shared" si="1"/>
        <v>Bank</v>
      </c>
      <c r="L13" s="2">
        <v>44500000</v>
      </c>
      <c r="M13" s="2"/>
      <c r="N13" s="28"/>
      <c r="O13" s="28"/>
    </row>
    <row r="14" spans="1:15" ht="18.75" customHeight="1" x14ac:dyDescent="0.35">
      <c r="A14" s="28"/>
      <c r="B14" s="189">
        <f>IF(J14="",0,COUNTIF($J$7:J14,J14))</f>
        <v>1</v>
      </c>
      <c r="C14" s="189" t="str">
        <f t="shared" si="0"/>
        <v>1130</v>
      </c>
      <c r="D14" s="192">
        <f t="shared" si="4"/>
        <v>45667</v>
      </c>
      <c r="E14" s="189">
        <f t="shared" si="5"/>
        <v>4</v>
      </c>
      <c r="F14" s="28"/>
      <c r="G14" s="157"/>
      <c r="H14" s="3"/>
      <c r="I14" s="7" t="s">
        <v>302</v>
      </c>
      <c r="J14" s="3">
        <v>130</v>
      </c>
      <c r="K14" s="32" t="str">
        <f t="shared" si="1"/>
        <v>Piutang Dagang</v>
      </c>
      <c r="L14" s="2"/>
      <c r="M14" s="2">
        <v>44500000</v>
      </c>
      <c r="N14" s="28"/>
      <c r="O14" s="28"/>
    </row>
    <row r="15" spans="1:15" ht="18.75" customHeight="1" x14ac:dyDescent="0.35">
      <c r="A15" s="28"/>
      <c r="B15" s="189">
        <f>IF(J15="",0,COUNTIF($J$7:J15,J15))</f>
        <v>1</v>
      </c>
      <c r="C15" s="189" t="str">
        <f t="shared" si="0"/>
        <v>1612</v>
      </c>
      <c r="D15" s="192">
        <f t="shared" si="4"/>
        <v>45667</v>
      </c>
      <c r="E15" s="189">
        <f t="shared" si="5"/>
        <v>5</v>
      </c>
      <c r="F15" s="28"/>
      <c r="G15" s="157">
        <v>45667</v>
      </c>
      <c r="H15" s="3">
        <v>5</v>
      </c>
      <c r="I15" s="7" t="s">
        <v>303</v>
      </c>
      <c r="J15" s="3">
        <v>612</v>
      </c>
      <c r="K15" s="32" t="str">
        <f t="shared" si="1"/>
        <v>Biaya Listrik dan Gas</v>
      </c>
      <c r="L15" s="2">
        <v>912000</v>
      </c>
      <c r="M15" s="2"/>
      <c r="N15" s="28"/>
      <c r="O15" s="28"/>
    </row>
    <row r="16" spans="1:15" ht="18.75" customHeight="1" x14ac:dyDescent="0.35">
      <c r="A16" s="28"/>
      <c r="B16" s="189">
        <f>IF(J16="",0,COUNTIF($J$7:J16,J16))</f>
        <v>4</v>
      </c>
      <c r="C16" s="189" t="str">
        <f t="shared" si="0"/>
        <v>4111</v>
      </c>
      <c r="D16" s="192">
        <f t="shared" si="4"/>
        <v>45667</v>
      </c>
      <c r="E16" s="189">
        <f t="shared" si="5"/>
        <v>5</v>
      </c>
      <c r="F16" s="28"/>
      <c r="G16" s="157"/>
      <c r="H16" s="3"/>
      <c r="I16" s="7" t="s">
        <v>303</v>
      </c>
      <c r="J16" s="3">
        <v>111</v>
      </c>
      <c r="K16" s="32" t="str">
        <f t="shared" si="1"/>
        <v>Kas</v>
      </c>
      <c r="L16" s="2"/>
      <c r="M16" s="2">
        <v>912000</v>
      </c>
      <c r="N16" s="28"/>
      <c r="O16" s="28"/>
    </row>
    <row r="17" spans="1:15" ht="18.75" customHeight="1" x14ac:dyDescent="0.35">
      <c r="A17" s="28"/>
      <c r="B17" s="189">
        <f>IF(J17="",0,COUNTIF($J$7:J17,J17))</f>
        <v>1</v>
      </c>
      <c r="C17" s="189" t="str">
        <f t="shared" si="0"/>
        <v>1712</v>
      </c>
      <c r="D17" s="192">
        <f t="shared" si="4"/>
        <v>45667</v>
      </c>
      <c r="E17" s="189">
        <f t="shared" si="5"/>
        <v>6</v>
      </c>
      <c r="F17" s="28"/>
      <c r="G17" s="157">
        <v>45667</v>
      </c>
      <c r="H17" s="3">
        <v>6</v>
      </c>
      <c r="I17" s="7" t="s">
        <v>304</v>
      </c>
      <c r="J17" s="3">
        <v>712</v>
      </c>
      <c r="K17" s="32" t="str">
        <f t="shared" si="1"/>
        <v>Biaya Listrik</v>
      </c>
      <c r="L17" s="2">
        <v>388000</v>
      </c>
      <c r="M17" s="2"/>
      <c r="N17" s="28"/>
      <c r="O17" s="28"/>
    </row>
    <row r="18" spans="1:15" ht="18.75" customHeight="1" x14ac:dyDescent="0.35">
      <c r="A18" s="28"/>
      <c r="B18" s="189">
        <f>IF(J18="",0,COUNTIF($J$7:J18,J18))</f>
        <v>5</v>
      </c>
      <c r="C18" s="189" t="str">
        <f t="shared" si="0"/>
        <v>5111</v>
      </c>
      <c r="D18" s="192">
        <f t="shared" si="4"/>
        <v>45667</v>
      </c>
      <c r="E18" s="189">
        <f t="shared" si="5"/>
        <v>6</v>
      </c>
      <c r="F18" s="28"/>
      <c r="G18" s="157"/>
      <c r="H18" s="3"/>
      <c r="I18" s="7" t="s">
        <v>304</v>
      </c>
      <c r="J18" s="3">
        <v>111</v>
      </c>
      <c r="K18" s="32" t="str">
        <f t="shared" si="1"/>
        <v>Kas</v>
      </c>
      <c r="L18" s="2"/>
      <c r="M18" s="2">
        <v>388000</v>
      </c>
      <c r="N18" s="28"/>
      <c r="O18" s="28"/>
    </row>
    <row r="19" spans="1:15" ht="18.75" customHeight="1" x14ac:dyDescent="0.35">
      <c r="A19" s="28"/>
      <c r="B19" s="189">
        <f>IF(J19="",0,COUNTIF($J$7:J19,J19))</f>
        <v>3</v>
      </c>
      <c r="C19" s="189" t="str">
        <f t="shared" si="0"/>
        <v>3112</v>
      </c>
      <c r="D19" s="192">
        <f t="shared" si="4"/>
        <v>45670</v>
      </c>
      <c r="E19" s="189">
        <f t="shared" si="5"/>
        <v>7</v>
      </c>
      <c r="F19" s="28"/>
      <c r="G19" s="157">
        <v>45670</v>
      </c>
      <c r="H19" s="3">
        <v>7</v>
      </c>
      <c r="I19" s="7" t="s">
        <v>305</v>
      </c>
      <c r="J19" s="3">
        <v>112</v>
      </c>
      <c r="K19" s="32" t="str">
        <f t="shared" si="1"/>
        <v>Bank</v>
      </c>
      <c r="L19" s="2">
        <v>142000</v>
      </c>
      <c r="M19" s="2"/>
      <c r="N19" s="28"/>
      <c r="O19" s="28"/>
    </row>
    <row r="20" spans="1:15" ht="18.75" customHeight="1" x14ac:dyDescent="0.35">
      <c r="A20" s="28"/>
      <c r="B20" s="189">
        <f>IF(J20="",0,COUNTIF($J$7:J20,J20))</f>
        <v>1</v>
      </c>
      <c r="C20" s="189" t="str">
        <f t="shared" si="0"/>
        <v>1801</v>
      </c>
      <c r="D20" s="192">
        <f t="shared" si="4"/>
        <v>45670</v>
      </c>
      <c r="E20" s="189">
        <f t="shared" si="5"/>
        <v>7</v>
      </c>
      <c r="F20" s="28"/>
      <c r="G20" s="157"/>
      <c r="H20" s="3"/>
      <c r="I20" s="7" t="s">
        <v>306</v>
      </c>
      <c r="J20" s="3">
        <v>801</v>
      </c>
      <c r="K20" s="32" t="str">
        <f t="shared" si="1"/>
        <v>Pendapatan Lain-lain Diluar Usaha</v>
      </c>
      <c r="L20" s="2"/>
      <c r="M20" s="2">
        <v>142000</v>
      </c>
      <c r="N20" s="28"/>
      <c r="O20" s="28"/>
    </row>
    <row r="21" spans="1:15" ht="18.75" customHeight="1" x14ac:dyDescent="0.35">
      <c r="A21" s="28"/>
      <c r="B21" s="189">
        <f>IF(J21="",0,COUNTIF($J$7:J21,J21))</f>
        <v>1</v>
      </c>
      <c r="C21" s="189" t="str">
        <f t="shared" si="0"/>
        <v>1212</v>
      </c>
      <c r="D21" s="192">
        <f t="shared" si="4"/>
        <v>45671</v>
      </c>
      <c r="E21" s="189">
        <f t="shared" si="5"/>
        <v>8</v>
      </c>
      <c r="F21" s="28"/>
      <c r="G21" s="157">
        <v>45671</v>
      </c>
      <c r="H21" s="3">
        <v>8</v>
      </c>
      <c r="I21" s="7" t="s">
        <v>307</v>
      </c>
      <c r="J21" s="3">
        <v>212</v>
      </c>
      <c r="K21" s="32" t="str">
        <f t="shared" si="1"/>
        <v>Hutang Kartu Kredit</v>
      </c>
      <c r="L21" s="2">
        <v>1500000</v>
      </c>
      <c r="M21" s="2"/>
      <c r="N21" s="28"/>
      <c r="O21" s="28"/>
    </row>
    <row r="22" spans="1:15" ht="18.75" customHeight="1" x14ac:dyDescent="0.35">
      <c r="A22" s="28"/>
      <c r="B22" s="189">
        <f>IF(J22="",0,COUNTIF($J$7:J22,J22))</f>
        <v>4</v>
      </c>
      <c r="C22" s="189" t="str">
        <f t="shared" si="0"/>
        <v>4112</v>
      </c>
      <c r="D22" s="192">
        <f t="shared" si="4"/>
        <v>45671</v>
      </c>
      <c r="E22" s="189">
        <f t="shared" si="5"/>
        <v>8</v>
      </c>
      <c r="F22" s="28"/>
      <c r="G22" s="157"/>
      <c r="H22" s="3"/>
      <c r="I22" s="7" t="s">
        <v>307</v>
      </c>
      <c r="J22" s="3">
        <v>112</v>
      </c>
      <c r="K22" s="32" t="str">
        <f t="shared" si="1"/>
        <v>Bank</v>
      </c>
      <c r="L22" s="2"/>
      <c r="M22" s="2">
        <v>1500000</v>
      </c>
      <c r="N22" s="28"/>
      <c r="O22" s="28"/>
    </row>
    <row r="23" spans="1:15" ht="18.75" customHeight="1" x14ac:dyDescent="0.35">
      <c r="A23" s="28"/>
      <c r="B23" s="189">
        <f>IF(J23="",0,COUNTIF($J$7:J23,J23))</f>
        <v>1</v>
      </c>
      <c r="C23" s="189" t="str">
        <f t="shared" si="0"/>
        <v>1561</v>
      </c>
      <c r="D23" s="192">
        <f t="shared" si="4"/>
        <v>45672</v>
      </c>
      <c r="E23" s="189">
        <f t="shared" si="5"/>
        <v>9</v>
      </c>
      <c r="F23" s="28"/>
      <c r="G23" s="157">
        <v>45672</v>
      </c>
      <c r="H23" s="3">
        <v>9</v>
      </c>
      <c r="I23" s="7" t="s">
        <v>308</v>
      </c>
      <c r="J23" s="3">
        <v>561</v>
      </c>
      <c r="K23" s="32" t="str">
        <f t="shared" si="1"/>
        <v>Upah langsung</v>
      </c>
      <c r="L23" s="2">
        <v>15265500</v>
      </c>
      <c r="M23" s="2"/>
      <c r="N23" s="28"/>
      <c r="O23" s="28"/>
    </row>
    <row r="24" spans="1:15" ht="18.75" customHeight="1" x14ac:dyDescent="0.35">
      <c r="A24" s="28"/>
      <c r="B24" s="189">
        <f>IF(J24="",0,COUNTIF($J$7:J24,J24))</f>
        <v>5</v>
      </c>
      <c r="C24" s="189" t="str">
        <f t="shared" si="0"/>
        <v>5112</v>
      </c>
      <c r="D24" s="192">
        <f t="shared" si="4"/>
        <v>45672</v>
      </c>
      <c r="E24" s="189">
        <f t="shared" si="5"/>
        <v>9</v>
      </c>
      <c r="F24" s="28"/>
      <c r="G24" s="157"/>
      <c r="H24" s="3"/>
      <c r="I24" s="7" t="s">
        <v>308</v>
      </c>
      <c r="J24" s="3">
        <v>112</v>
      </c>
      <c r="K24" s="32" t="str">
        <f t="shared" si="1"/>
        <v>Bank</v>
      </c>
      <c r="L24" s="2"/>
      <c r="M24" s="2">
        <v>15265500</v>
      </c>
      <c r="N24" s="28"/>
      <c r="O24" s="28"/>
    </row>
    <row r="25" spans="1:15" ht="18.75" customHeight="1" x14ac:dyDescent="0.35">
      <c r="A25" s="28"/>
      <c r="B25" s="189">
        <f>IF(J25="",0,COUNTIF($J$7:J25,J25))</f>
        <v>1</v>
      </c>
      <c r="C25" s="189" t="str">
        <f t="shared" si="0"/>
        <v>1601</v>
      </c>
      <c r="D25" s="192">
        <f t="shared" si="4"/>
        <v>45672</v>
      </c>
      <c r="E25" s="189">
        <f t="shared" si="5"/>
        <v>10</v>
      </c>
      <c r="F25" s="28"/>
      <c r="G25" s="157">
        <v>45672</v>
      </c>
      <c r="H25" s="3">
        <v>10</v>
      </c>
      <c r="I25" s="7" t="s">
        <v>308</v>
      </c>
      <c r="J25" s="3">
        <v>601</v>
      </c>
      <c r="K25" s="32" t="str">
        <f t="shared" si="1"/>
        <v>Gaji Karyawan</v>
      </c>
      <c r="L25" s="2">
        <v>9145000</v>
      </c>
      <c r="M25" s="2"/>
      <c r="N25" s="28"/>
      <c r="O25" s="28"/>
    </row>
    <row r="26" spans="1:15" ht="18.75" customHeight="1" x14ac:dyDescent="0.35">
      <c r="A26" s="28"/>
      <c r="B26" s="189">
        <f>IF(J26="",0,COUNTIF($J$7:J26,J26))</f>
        <v>6</v>
      </c>
      <c r="C26" s="189" t="str">
        <f t="shared" si="0"/>
        <v>6112</v>
      </c>
      <c r="D26" s="192">
        <f t="shared" si="4"/>
        <v>45672</v>
      </c>
      <c r="E26" s="189">
        <f t="shared" si="5"/>
        <v>10</v>
      </c>
      <c r="F26" s="28"/>
      <c r="G26" s="157"/>
      <c r="H26" s="3"/>
      <c r="I26" s="7" t="s">
        <v>308</v>
      </c>
      <c r="J26" s="3">
        <v>112</v>
      </c>
      <c r="K26" s="32" t="str">
        <f t="shared" si="1"/>
        <v>Bank</v>
      </c>
      <c r="L26" s="2"/>
      <c r="M26" s="2">
        <v>9145000</v>
      </c>
      <c r="N26" s="28"/>
      <c r="O26" s="28"/>
    </row>
    <row r="27" spans="1:15" ht="18.75" customHeight="1" x14ac:dyDescent="0.35">
      <c r="A27" s="28"/>
      <c r="B27" s="189">
        <f>IF(J27="",0,COUNTIF($J$7:J27,J27))</f>
        <v>1</v>
      </c>
      <c r="C27" s="189" t="str">
        <f t="shared" si="0"/>
        <v>1714</v>
      </c>
      <c r="D27" s="192">
        <f t="shared" si="4"/>
        <v>45676</v>
      </c>
      <c r="E27" s="189">
        <f t="shared" si="5"/>
        <v>11</v>
      </c>
      <c r="F27" s="28"/>
      <c r="G27" s="157">
        <v>45676</v>
      </c>
      <c r="H27" s="3">
        <v>11</v>
      </c>
      <c r="I27" s="7" t="s">
        <v>309</v>
      </c>
      <c r="J27" s="3">
        <v>714</v>
      </c>
      <c r="K27" s="32" t="str">
        <f t="shared" si="1"/>
        <v>Biaya Telepon &amp; Internet</v>
      </c>
      <c r="L27" s="2">
        <v>661000</v>
      </c>
      <c r="M27" s="2"/>
      <c r="N27" s="28"/>
      <c r="O27" s="28"/>
    </row>
    <row r="28" spans="1:15" ht="18.75" customHeight="1" x14ac:dyDescent="0.35">
      <c r="A28" s="28"/>
      <c r="B28" s="189">
        <f>IF(J28="",0,COUNTIF($J$7:J28,J28))</f>
        <v>7</v>
      </c>
      <c r="C28" s="189" t="str">
        <f t="shared" si="0"/>
        <v>7112</v>
      </c>
      <c r="D28" s="192">
        <f t="shared" si="4"/>
        <v>45676</v>
      </c>
      <c r="E28" s="189">
        <f t="shared" si="5"/>
        <v>11</v>
      </c>
      <c r="F28" s="28"/>
      <c r="G28" s="157"/>
      <c r="H28" s="3"/>
      <c r="I28" s="7" t="s">
        <v>309</v>
      </c>
      <c r="J28" s="3">
        <v>112</v>
      </c>
      <c r="K28" s="32" t="str">
        <f t="shared" si="1"/>
        <v>Bank</v>
      </c>
      <c r="L28" s="2"/>
      <c r="M28" s="9">
        <v>661000</v>
      </c>
      <c r="N28" s="28"/>
      <c r="O28" s="28"/>
    </row>
    <row r="29" spans="1:15" ht="18.75" customHeight="1" x14ac:dyDescent="0.35">
      <c r="A29" s="28"/>
      <c r="B29" s="189">
        <f>IF(J29="",0,COUNTIF($J$7:J29,J29))</f>
        <v>2</v>
      </c>
      <c r="C29" s="189" t="str">
        <f t="shared" si="0"/>
        <v>2130</v>
      </c>
      <c r="D29" s="192">
        <f t="shared" si="4"/>
        <v>45677</v>
      </c>
      <c r="E29" s="189">
        <f t="shared" si="5"/>
        <v>12</v>
      </c>
      <c r="F29" s="28"/>
      <c r="G29" s="157">
        <v>45677</v>
      </c>
      <c r="H29" s="3">
        <v>12</v>
      </c>
      <c r="I29" s="7" t="s">
        <v>310</v>
      </c>
      <c r="J29" s="3">
        <v>130</v>
      </c>
      <c r="K29" s="32" t="str">
        <f t="shared" si="1"/>
        <v>Piutang Dagang</v>
      </c>
      <c r="L29" s="2">
        <v>327200000</v>
      </c>
      <c r="M29" s="2"/>
      <c r="N29" s="28"/>
      <c r="O29" s="28"/>
    </row>
    <row r="30" spans="1:15" ht="18.75" customHeight="1" x14ac:dyDescent="0.35">
      <c r="A30" s="28"/>
      <c r="B30" s="189">
        <f>IF(J30="",0,COUNTIF($J$7:J30,J30))</f>
        <v>1</v>
      </c>
      <c r="C30" s="189" t="str">
        <f t="shared" si="0"/>
        <v>1401</v>
      </c>
      <c r="D30" s="192">
        <f t="shared" si="4"/>
        <v>45677</v>
      </c>
      <c r="E30" s="189">
        <f t="shared" si="5"/>
        <v>12</v>
      </c>
      <c r="F30" s="28"/>
      <c r="G30" s="157"/>
      <c r="H30" s="3"/>
      <c r="I30" s="7" t="s">
        <v>310</v>
      </c>
      <c r="J30" s="3">
        <v>401</v>
      </c>
      <c r="K30" s="32" t="str">
        <f t="shared" si="1"/>
        <v>Penjualan Barang</v>
      </c>
      <c r="L30" s="2"/>
      <c r="M30" s="2">
        <v>327200000</v>
      </c>
      <c r="N30" s="28"/>
      <c r="O30" s="28"/>
    </row>
    <row r="31" spans="1:15" ht="18.75" customHeight="1" x14ac:dyDescent="0.35">
      <c r="A31" s="28"/>
      <c r="B31" s="189">
        <f>IF(J31="",0,COUNTIF($J$7:J31,J31))</f>
        <v>1</v>
      </c>
      <c r="C31" s="189" t="str">
        <f t="shared" si="0"/>
        <v>1552</v>
      </c>
      <c r="D31" s="192">
        <f t="shared" si="4"/>
        <v>45678</v>
      </c>
      <c r="E31" s="189">
        <f t="shared" si="5"/>
        <v>13</v>
      </c>
      <c r="F31" s="28"/>
      <c r="G31" s="157">
        <v>45678</v>
      </c>
      <c r="H31" s="3">
        <v>13</v>
      </c>
      <c r="I31" s="7" t="s">
        <v>311</v>
      </c>
      <c r="J31" s="3">
        <v>552</v>
      </c>
      <c r="K31" s="32" t="str">
        <f t="shared" si="1"/>
        <v>Pembelian Bahan Baku</v>
      </c>
      <c r="L31" s="2">
        <v>125450000</v>
      </c>
      <c r="M31" s="2"/>
      <c r="N31" s="28"/>
      <c r="O31" s="28"/>
    </row>
    <row r="32" spans="1:15" ht="18.75" customHeight="1" x14ac:dyDescent="0.35">
      <c r="A32" s="28"/>
      <c r="B32" s="189">
        <f>IF(J32="",0,COUNTIF($J$7:J32,J32))</f>
        <v>1</v>
      </c>
      <c r="C32" s="189" t="str">
        <f t="shared" si="0"/>
        <v>1211</v>
      </c>
      <c r="D32" s="192">
        <f t="shared" si="4"/>
        <v>45678</v>
      </c>
      <c r="E32" s="189">
        <f t="shared" si="5"/>
        <v>13</v>
      </c>
      <c r="F32" s="28"/>
      <c r="G32" s="157"/>
      <c r="H32" s="3"/>
      <c r="I32" s="7" t="s">
        <v>311</v>
      </c>
      <c r="J32" s="3">
        <v>211</v>
      </c>
      <c r="K32" s="32" t="str">
        <f t="shared" si="1"/>
        <v>Hutang Dagang</v>
      </c>
      <c r="L32" s="2"/>
      <c r="M32" s="2">
        <v>125450000</v>
      </c>
      <c r="N32" s="28"/>
      <c r="O32" s="28"/>
    </row>
    <row r="33" spans="1:15" ht="18.75" customHeight="1" x14ac:dyDescent="0.35">
      <c r="A33" s="28"/>
      <c r="B33" s="189">
        <f>IF(J33="",0,COUNTIF($J$7:J33,J33))</f>
        <v>1</v>
      </c>
      <c r="C33" s="189" t="str">
        <f t="shared" si="0"/>
        <v>1620</v>
      </c>
      <c r="D33" s="192">
        <f t="shared" si="4"/>
        <v>45679</v>
      </c>
      <c r="E33" s="189">
        <f t="shared" si="5"/>
        <v>14</v>
      </c>
      <c r="F33" s="28"/>
      <c r="G33" s="157">
        <v>45679</v>
      </c>
      <c r="H33" s="3">
        <v>14</v>
      </c>
      <c r="I33" s="7" t="s">
        <v>312</v>
      </c>
      <c r="J33" s="3">
        <v>620</v>
      </c>
      <c r="K33" s="32" t="str">
        <f t="shared" si="1"/>
        <v>Biaya Bahan Penolong</v>
      </c>
      <c r="L33" s="2">
        <v>18950000</v>
      </c>
      <c r="M33" s="2"/>
      <c r="N33" s="28"/>
      <c r="O33" s="28"/>
    </row>
    <row r="34" spans="1:15" ht="18.75" customHeight="1" x14ac:dyDescent="0.35">
      <c r="A34" s="28"/>
      <c r="B34" s="189">
        <f>IF(J34="",0,COUNTIF($J$7:J34,J34))</f>
        <v>2</v>
      </c>
      <c r="C34" s="189" t="str">
        <f t="shared" si="0"/>
        <v>2211</v>
      </c>
      <c r="D34" s="192">
        <f t="shared" si="4"/>
        <v>45679</v>
      </c>
      <c r="E34" s="189">
        <f t="shared" si="5"/>
        <v>14</v>
      </c>
      <c r="F34" s="28"/>
      <c r="G34" s="157"/>
      <c r="H34" s="3"/>
      <c r="I34" s="7" t="s">
        <v>312</v>
      </c>
      <c r="J34" s="3">
        <v>211</v>
      </c>
      <c r="K34" s="32" t="str">
        <f t="shared" si="1"/>
        <v>Hutang Dagang</v>
      </c>
      <c r="L34" s="2"/>
      <c r="M34" s="2">
        <v>18950000</v>
      </c>
      <c r="N34" s="28"/>
      <c r="O34" s="28"/>
    </row>
    <row r="35" spans="1:15" ht="18.75" customHeight="1" x14ac:dyDescent="0.35">
      <c r="A35" s="28"/>
      <c r="B35" s="189">
        <f>IF(J35="",0,COUNTIF($J$7:J35,J35))</f>
        <v>2</v>
      </c>
      <c r="C35" s="189" t="str">
        <f t="shared" si="0"/>
        <v>2619</v>
      </c>
      <c r="D35" s="192">
        <f t="shared" si="4"/>
        <v>45682</v>
      </c>
      <c r="E35" s="189">
        <f t="shared" si="5"/>
        <v>15</v>
      </c>
      <c r="F35" s="28"/>
      <c r="G35" s="157">
        <v>45682</v>
      </c>
      <c r="H35" s="3">
        <v>15</v>
      </c>
      <c r="I35" s="7" t="s">
        <v>301</v>
      </c>
      <c r="J35" s="3">
        <v>619</v>
      </c>
      <c r="K35" s="32" t="str">
        <f t="shared" si="1"/>
        <v>Biaya Transportasi</v>
      </c>
      <c r="L35" s="2">
        <v>284000</v>
      </c>
      <c r="M35" s="2"/>
      <c r="N35" s="28"/>
      <c r="O35" s="28"/>
    </row>
    <row r="36" spans="1:15" ht="18.75" customHeight="1" x14ac:dyDescent="0.35">
      <c r="A36" s="28"/>
      <c r="B36" s="189">
        <f>IF(J36="",0,COUNTIF($J$7:J36,J36))</f>
        <v>6</v>
      </c>
      <c r="C36" s="189" t="str">
        <f t="shared" si="0"/>
        <v>6111</v>
      </c>
      <c r="D36" s="192">
        <f t="shared" si="4"/>
        <v>45682</v>
      </c>
      <c r="E36" s="189">
        <f t="shared" si="5"/>
        <v>15</v>
      </c>
      <c r="F36" s="28"/>
      <c r="G36" s="157"/>
      <c r="H36" s="3"/>
      <c r="I36" s="7" t="s">
        <v>301</v>
      </c>
      <c r="J36" s="3">
        <v>111</v>
      </c>
      <c r="K36" s="32" t="str">
        <f t="shared" si="1"/>
        <v>Kas</v>
      </c>
      <c r="L36" s="2"/>
      <c r="M36" s="2">
        <v>284000</v>
      </c>
      <c r="N36" s="28"/>
      <c r="O36" s="28"/>
    </row>
    <row r="37" spans="1:15" ht="18.75" customHeight="1" x14ac:dyDescent="0.35">
      <c r="A37" s="28"/>
      <c r="B37" s="189">
        <f>IF(J37="",0,COUNTIF($J$7:J37,J37))</f>
        <v>3</v>
      </c>
      <c r="C37" s="189" t="str">
        <f t="shared" si="0"/>
        <v>3211</v>
      </c>
      <c r="D37" s="192">
        <f t="shared" si="4"/>
        <v>45685</v>
      </c>
      <c r="E37" s="189">
        <f t="shared" si="5"/>
        <v>16</v>
      </c>
      <c r="F37" s="28"/>
      <c r="G37" s="157">
        <v>45685</v>
      </c>
      <c r="H37" s="3">
        <v>16</v>
      </c>
      <c r="I37" s="7" t="s">
        <v>313</v>
      </c>
      <c r="J37" s="3">
        <v>211</v>
      </c>
      <c r="K37" s="32" t="str">
        <f t="shared" si="1"/>
        <v>Hutang Dagang</v>
      </c>
      <c r="L37" s="2">
        <v>15620000</v>
      </c>
      <c r="M37" s="2"/>
      <c r="N37" s="28"/>
      <c r="O37" s="28"/>
    </row>
    <row r="38" spans="1:15" ht="18.75" customHeight="1" x14ac:dyDescent="0.35">
      <c r="A38" s="28"/>
      <c r="B38" s="189">
        <f>IF(J38="",0,COUNTIF($J$7:J38,J38))</f>
        <v>8</v>
      </c>
      <c r="C38" s="189" t="str">
        <f t="shared" si="0"/>
        <v>8112</v>
      </c>
      <c r="D38" s="192">
        <f t="shared" si="4"/>
        <v>45685</v>
      </c>
      <c r="E38" s="189">
        <f t="shared" si="5"/>
        <v>16</v>
      </c>
      <c r="F38" s="28"/>
      <c r="G38" s="157"/>
      <c r="H38" s="3"/>
      <c r="I38" s="7" t="s">
        <v>313</v>
      </c>
      <c r="J38" s="3">
        <v>112</v>
      </c>
      <c r="K38" s="32" t="str">
        <f t="shared" si="1"/>
        <v>Bank</v>
      </c>
      <c r="L38" s="2"/>
      <c r="M38" s="2">
        <v>15620000</v>
      </c>
      <c r="N38" s="28"/>
      <c r="O38" s="28"/>
    </row>
    <row r="39" spans="1:15" ht="18.75" customHeight="1" x14ac:dyDescent="0.35">
      <c r="A39" s="28"/>
      <c r="B39" s="189">
        <f>IF(J39="",0,COUNTIF($J$7:J39,J39))</f>
        <v>2</v>
      </c>
      <c r="C39" s="189" t="str">
        <f t="shared" si="0"/>
        <v>2561</v>
      </c>
      <c r="D39" s="192">
        <f t="shared" si="4"/>
        <v>45687</v>
      </c>
      <c r="E39" s="189">
        <f t="shared" si="5"/>
        <v>17</v>
      </c>
      <c r="F39" s="28"/>
      <c r="G39" s="157">
        <v>45687</v>
      </c>
      <c r="H39" s="3">
        <v>17</v>
      </c>
      <c r="I39" s="7" t="s">
        <v>308</v>
      </c>
      <c r="J39" s="3">
        <v>561</v>
      </c>
      <c r="K39" s="32" t="str">
        <f t="shared" si="1"/>
        <v>Upah langsung</v>
      </c>
      <c r="L39" s="2">
        <v>15125000</v>
      </c>
      <c r="M39" s="2"/>
      <c r="N39" s="28"/>
      <c r="O39" s="28"/>
    </row>
    <row r="40" spans="1:15" ht="18.75" customHeight="1" x14ac:dyDescent="0.35">
      <c r="A40" s="28"/>
      <c r="B40" s="189">
        <f>IF(J40="",0,COUNTIF($J$7:J40,J40))</f>
        <v>9</v>
      </c>
      <c r="C40" s="189" t="str">
        <f t="shared" si="0"/>
        <v>9112</v>
      </c>
      <c r="D40" s="192">
        <f t="shared" si="4"/>
        <v>45687</v>
      </c>
      <c r="E40" s="189">
        <f t="shared" si="5"/>
        <v>17</v>
      </c>
      <c r="F40" s="28"/>
      <c r="G40" s="157"/>
      <c r="H40" s="3"/>
      <c r="I40" s="7" t="s">
        <v>308</v>
      </c>
      <c r="J40" s="3">
        <v>112</v>
      </c>
      <c r="K40" s="32" t="str">
        <f t="shared" si="1"/>
        <v>Bank</v>
      </c>
      <c r="L40" s="2"/>
      <c r="M40" s="2">
        <v>15125000</v>
      </c>
      <c r="N40" s="28"/>
      <c r="O40" s="28"/>
    </row>
    <row r="41" spans="1:15" ht="18.75" customHeight="1" x14ac:dyDescent="0.35">
      <c r="A41" s="28"/>
      <c r="B41" s="189">
        <f>IF(J41="",0,COUNTIF($J$7:J41,J41))</f>
        <v>2</v>
      </c>
      <c r="C41" s="189" t="str">
        <f t="shared" si="0"/>
        <v>2601</v>
      </c>
      <c r="D41" s="192">
        <f t="shared" si="4"/>
        <v>45687</v>
      </c>
      <c r="E41" s="189">
        <f t="shared" si="5"/>
        <v>18</v>
      </c>
      <c r="F41" s="28"/>
      <c r="G41" s="157">
        <v>45687</v>
      </c>
      <c r="H41" s="3">
        <v>18</v>
      </c>
      <c r="I41" s="7" t="s">
        <v>308</v>
      </c>
      <c r="J41" s="3">
        <v>601</v>
      </c>
      <c r="K41" s="32" t="str">
        <f t="shared" si="1"/>
        <v>Gaji Karyawan</v>
      </c>
      <c r="L41" s="2">
        <v>9211000</v>
      </c>
      <c r="M41" s="2"/>
      <c r="N41" s="28"/>
      <c r="O41" s="28"/>
    </row>
    <row r="42" spans="1:15" ht="18.75" customHeight="1" x14ac:dyDescent="0.35">
      <c r="A42" s="28"/>
      <c r="B42" s="189">
        <f>IF(J42="",0,COUNTIF($J$7:J42,J42))</f>
        <v>10</v>
      </c>
      <c r="C42" s="189" t="str">
        <f t="shared" si="0"/>
        <v>10112</v>
      </c>
      <c r="D42" s="192">
        <f t="shared" si="4"/>
        <v>45687</v>
      </c>
      <c r="E42" s="189">
        <f t="shared" si="5"/>
        <v>18</v>
      </c>
      <c r="F42" s="28"/>
      <c r="G42" s="157"/>
      <c r="H42" s="3"/>
      <c r="I42" s="7" t="s">
        <v>308</v>
      </c>
      <c r="J42" s="3">
        <v>112</v>
      </c>
      <c r="K42" s="32" t="str">
        <f t="shared" si="1"/>
        <v>Bank</v>
      </c>
      <c r="L42" s="2"/>
      <c r="M42" s="2">
        <v>9211000</v>
      </c>
      <c r="N42" s="28"/>
      <c r="O42" s="28"/>
    </row>
    <row r="43" spans="1:15" ht="18.75" customHeight="1" x14ac:dyDescent="0.35">
      <c r="A43" s="28"/>
      <c r="B43" s="189">
        <f>IF(J43="",0,COUNTIF($J$7:J43,J43))</f>
        <v>1</v>
      </c>
      <c r="C43" s="189" t="str">
        <f t="shared" si="0"/>
        <v>1701</v>
      </c>
      <c r="D43" s="192">
        <f t="shared" si="4"/>
        <v>45687</v>
      </c>
      <c r="E43" s="189">
        <f t="shared" si="5"/>
        <v>19</v>
      </c>
      <c r="F43" s="28"/>
      <c r="G43" s="157">
        <v>45687</v>
      </c>
      <c r="H43" s="3">
        <v>19</v>
      </c>
      <c r="I43" s="7" t="s">
        <v>314</v>
      </c>
      <c r="J43" s="3">
        <v>701</v>
      </c>
      <c r="K43" s="32" t="str">
        <f t="shared" si="1"/>
        <v>Gaji Karyawan</v>
      </c>
      <c r="L43" s="2">
        <v>12325000</v>
      </c>
      <c r="M43" s="2"/>
      <c r="N43" s="28"/>
      <c r="O43" s="28"/>
    </row>
    <row r="44" spans="1:15" ht="18.75" customHeight="1" x14ac:dyDescent="0.35">
      <c r="A44" s="28"/>
      <c r="B44" s="189">
        <f>IF(J44="",0,COUNTIF($J$7:J44,J44))</f>
        <v>11</v>
      </c>
      <c r="C44" s="189" t="str">
        <f t="shared" si="0"/>
        <v>11112</v>
      </c>
      <c r="D44" s="192">
        <f t="shared" si="4"/>
        <v>45687</v>
      </c>
      <c r="E44" s="189">
        <f t="shared" si="5"/>
        <v>19</v>
      </c>
      <c r="F44" s="28"/>
      <c r="G44" s="157"/>
      <c r="H44" s="3"/>
      <c r="I44" s="7" t="s">
        <v>314</v>
      </c>
      <c r="J44" s="3">
        <v>112</v>
      </c>
      <c r="K44" s="32" t="str">
        <f t="shared" si="1"/>
        <v>Bank</v>
      </c>
      <c r="L44" s="2"/>
      <c r="M44" s="2">
        <v>12325000</v>
      </c>
      <c r="N44" s="28"/>
      <c r="O44" s="28"/>
    </row>
    <row r="45" spans="1:15" ht="18.75" customHeight="1" x14ac:dyDescent="0.35">
      <c r="A45" s="28"/>
      <c r="B45" s="189">
        <f>IF(J45="",0,COUNTIF($J$7:J45,J45))</f>
        <v>2</v>
      </c>
      <c r="C45" s="189" t="str">
        <f t="shared" si="0"/>
        <v>2620</v>
      </c>
      <c r="D45" s="192">
        <f t="shared" si="4"/>
        <v>45689</v>
      </c>
      <c r="E45" s="189">
        <f t="shared" si="5"/>
        <v>20</v>
      </c>
      <c r="F45" s="28"/>
      <c r="G45" s="157">
        <v>45689</v>
      </c>
      <c r="H45" s="3">
        <v>20</v>
      </c>
      <c r="I45" s="7" t="s">
        <v>315</v>
      </c>
      <c r="J45" s="3">
        <v>620</v>
      </c>
      <c r="K45" s="32" t="str">
        <f t="shared" si="1"/>
        <v>Biaya Bahan Penolong</v>
      </c>
      <c r="L45" s="2">
        <v>17165000</v>
      </c>
      <c r="M45" s="2"/>
      <c r="N45" s="28"/>
      <c r="O45" s="28"/>
    </row>
    <row r="46" spans="1:15" ht="18.75" customHeight="1" x14ac:dyDescent="0.35">
      <c r="A46" s="28"/>
      <c r="B46" s="189">
        <f>IF(J46="",0,COUNTIF($J$7:J46,J46))</f>
        <v>4</v>
      </c>
      <c r="C46" s="189" t="str">
        <f t="shared" si="0"/>
        <v>4211</v>
      </c>
      <c r="D46" s="192">
        <f t="shared" si="4"/>
        <v>45689</v>
      </c>
      <c r="E46" s="189">
        <f t="shared" si="5"/>
        <v>20</v>
      </c>
      <c r="F46" s="28"/>
      <c r="G46" s="157"/>
      <c r="H46" s="3"/>
      <c r="I46" s="7" t="s">
        <v>315</v>
      </c>
      <c r="J46" s="3">
        <v>211</v>
      </c>
      <c r="K46" s="32" t="str">
        <f t="shared" si="1"/>
        <v>Hutang Dagang</v>
      </c>
      <c r="L46" s="2"/>
      <c r="M46" s="2">
        <v>17165000</v>
      </c>
      <c r="N46" s="28"/>
      <c r="O46" s="28"/>
    </row>
    <row r="47" spans="1:15" ht="18.75" customHeight="1" x14ac:dyDescent="0.35">
      <c r="A47" s="28"/>
      <c r="B47" s="189">
        <f>IF(J47="",0,COUNTIF($J$7:J47,J47))</f>
        <v>3</v>
      </c>
      <c r="C47" s="189" t="str">
        <f t="shared" si="0"/>
        <v>3130</v>
      </c>
      <c r="D47" s="192">
        <f t="shared" si="4"/>
        <v>45691</v>
      </c>
      <c r="E47" s="189">
        <f t="shared" si="5"/>
        <v>21</v>
      </c>
      <c r="F47" s="28"/>
      <c r="G47" s="157">
        <v>45691</v>
      </c>
      <c r="H47" s="3">
        <v>21</v>
      </c>
      <c r="I47" s="7" t="s">
        <v>310</v>
      </c>
      <c r="J47" s="3">
        <v>130</v>
      </c>
      <c r="K47" s="32" t="str">
        <f t="shared" si="1"/>
        <v>Piutang Dagang</v>
      </c>
      <c r="L47" s="2">
        <v>312250000</v>
      </c>
      <c r="M47" s="2"/>
      <c r="N47" s="28"/>
      <c r="O47" s="28"/>
    </row>
    <row r="48" spans="1:15" ht="18.75" customHeight="1" x14ac:dyDescent="0.35">
      <c r="A48" s="28"/>
      <c r="B48" s="189">
        <f>IF(J48="",0,COUNTIF($J$7:J48,J48))</f>
        <v>2</v>
      </c>
      <c r="C48" s="189" t="str">
        <f t="shared" si="0"/>
        <v>2401</v>
      </c>
      <c r="D48" s="192">
        <f t="shared" si="4"/>
        <v>45691</v>
      </c>
      <c r="E48" s="189">
        <f t="shared" si="5"/>
        <v>21</v>
      </c>
      <c r="F48" s="28"/>
      <c r="G48" s="157"/>
      <c r="H48" s="3"/>
      <c r="I48" s="7" t="s">
        <v>310</v>
      </c>
      <c r="J48" s="3">
        <v>401</v>
      </c>
      <c r="K48" s="32" t="str">
        <f t="shared" si="1"/>
        <v>Penjualan Barang</v>
      </c>
      <c r="L48" s="2"/>
      <c r="M48" s="2">
        <v>312250000</v>
      </c>
      <c r="N48" s="28"/>
      <c r="O48" s="28"/>
    </row>
    <row r="49" spans="1:15" ht="18.75" customHeight="1" x14ac:dyDescent="0.35">
      <c r="A49" s="28"/>
      <c r="B49" s="189">
        <f>IF(J49="",0,COUNTIF($J$7:J49,J49))</f>
        <v>1</v>
      </c>
      <c r="C49" s="189" t="str">
        <f t="shared" si="0"/>
        <v>1706</v>
      </c>
      <c r="D49" s="192">
        <f t="shared" si="4"/>
        <v>45694</v>
      </c>
      <c r="E49" s="189">
        <f t="shared" si="5"/>
        <v>22</v>
      </c>
      <c r="F49" s="28"/>
      <c r="G49" s="157">
        <v>45694</v>
      </c>
      <c r="H49" s="3">
        <v>22</v>
      </c>
      <c r="I49" s="7" t="s">
        <v>316</v>
      </c>
      <c r="J49" s="3">
        <v>706</v>
      </c>
      <c r="K49" s="32" t="str">
        <f t="shared" si="1"/>
        <v>Komisi Penjualan</v>
      </c>
      <c r="L49" s="2">
        <v>500000</v>
      </c>
      <c r="M49" s="2"/>
      <c r="N49" s="28"/>
      <c r="O49" s="28"/>
    </row>
    <row r="50" spans="1:15" ht="18.75" customHeight="1" x14ac:dyDescent="0.35">
      <c r="A50" s="28"/>
      <c r="B50" s="189">
        <f>IF(J50="",0,COUNTIF($J$7:J50,J50))</f>
        <v>7</v>
      </c>
      <c r="C50" s="189" t="str">
        <f t="shared" si="0"/>
        <v>7111</v>
      </c>
      <c r="D50" s="192">
        <f t="shared" si="4"/>
        <v>45694</v>
      </c>
      <c r="E50" s="189">
        <f t="shared" si="5"/>
        <v>22</v>
      </c>
      <c r="F50" s="28"/>
      <c r="G50" s="157"/>
      <c r="H50" s="3"/>
      <c r="I50" s="7" t="s">
        <v>316</v>
      </c>
      <c r="J50" s="3">
        <v>111</v>
      </c>
      <c r="K50" s="32" t="str">
        <f t="shared" si="1"/>
        <v>Kas</v>
      </c>
      <c r="L50" s="2"/>
      <c r="M50" s="2">
        <v>500000</v>
      </c>
      <c r="N50" s="28"/>
      <c r="O50" s="28"/>
    </row>
    <row r="51" spans="1:15" ht="18.75" customHeight="1" x14ac:dyDescent="0.35">
      <c r="A51" s="28"/>
      <c r="B51" s="189">
        <f>IF(J51="",0,COUNTIF($J$7:J51,J51))</f>
        <v>2</v>
      </c>
      <c r="C51" s="189" t="str">
        <f t="shared" si="0"/>
        <v>2714</v>
      </c>
      <c r="D51" s="192">
        <f t="shared" si="4"/>
        <v>45696</v>
      </c>
      <c r="E51" s="189">
        <f t="shared" si="5"/>
        <v>23</v>
      </c>
      <c r="F51" s="28"/>
      <c r="G51" s="157">
        <v>45696</v>
      </c>
      <c r="H51" s="3">
        <v>23</v>
      </c>
      <c r="I51" s="7" t="s">
        <v>317</v>
      </c>
      <c r="J51" s="3">
        <v>714</v>
      </c>
      <c r="K51" s="32" t="str">
        <f t="shared" si="1"/>
        <v>Biaya Telepon &amp; Internet</v>
      </c>
      <c r="L51" s="9">
        <v>25000</v>
      </c>
      <c r="M51" s="2"/>
      <c r="N51" s="28"/>
      <c r="O51" s="28"/>
    </row>
    <row r="52" spans="1:15" ht="18.75" customHeight="1" x14ac:dyDescent="0.35">
      <c r="A52" s="28"/>
      <c r="B52" s="189">
        <f>IF(J52="",0,COUNTIF($J$7:J52,J52))</f>
        <v>8</v>
      </c>
      <c r="C52" s="189" t="str">
        <f t="shared" si="0"/>
        <v>8111</v>
      </c>
      <c r="D52" s="192">
        <f t="shared" si="4"/>
        <v>45696</v>
      </c>
      <c r="E52" s="189">
        <f t="shared" si="5"/>
        <v>23</v>
      </c>
      <c r="F52" s="28"/>
      <c r="G52" s="157"/>
      <c r="H52" s="3"/>
      <c r="I52" s="7" t="s">
        <v>317</v>
      </c>
      <c r="J52" s="3">
        <v>111</v>
      </c>
      <c r="K52" s="32" t="str">
        <f t="shared" si="1"/>
        <v>Kas</v>
      </c>
      <c r="L52" s="2"/>
      <c r="M52" s="2">
        <v>25000</v>
      </c>
      <c r="N52" s="28"/>
      <c r="O52" s="28"/>
    </row>
    <row r="53" spans="1:15" ht="18.75" customHeight="1" x14ac:dyDescent="0.35">
      <c r="A53" s="28"/>
      <c r="B53" s="189">
        <f>IF(J53="",0,COUNTIF($J$7:J53,J53))</f>
        <v>1</v>
      </c>
      <c r="C53" s="189" t="str">
        <f t="shared" si="0"/>
        <v>1711</v>
      </c>
      <c r="D53" s="192">
        <f t="shared" si="4"/>
        <v>45697</v>
      </c>
      <c r="E53" s="189">
        <f t="shared" si="5"/>
        <v>24</v>
      </c>
      <c r="F53" s="28"/>
      <c r="G53" s="157">
        <v>45697</v>
      </c>
      <c r="H53" s="3">
        <v>24</v>
      </c>
      <c r="I53" s="7" t="s">
        <v>318</v>
      </c>
      <c r="J53" s="3">
        <v>711</v>
      </c>
      <c r="K53" s="32" t="str">
        <f t="shared" si="1"/>
        <v>Biaya Expedisi</v>
      </c>
      <c r="L53" s="2">
        <v>300000</v>
      </c>
      <c r="M53" s="2"/>
      <c r="N53" s="28"/>
      <c r="O53" s="28"/>
    </row>
    <row r="54" spans="1:15" ht="18.75" customHeight="1" x14ac:dyDescent="0.35">
      <c r="A54" s="28"/>
      <c r="B54" s="189">
        <f>IF(J54="",0,COUNTIF($J$7:J54,J54))</f>
        <v>9</v>
      </c>
      <c r="C54" s="189" t="str">
        <f t="shared" si="0"/>
        <v>9111</v>
      </c>
      <c r="D54" s="192">
        <f t="shared" si="4"/>
        <v>45697</v>
      </c>
      <c r="E54" s="189">
        <f t="shared" si="5"/>
        <v>24</v>
      </c>
      <c r="F54" s="28"/>
      <c r="G54" s="157"/>
      <c r="H54" s="3"/>
      <c r="I54" s="7" t="s">
        <v>318</v>
      </c>
      <c r="J54" s="3">
        <v>111</v>
      </c>
      <c r="K54" s="32" t="str">
        <f t="shared" si="1"/>
        <v>Kas</v>
      </c>
      <c r="L54" s="2"/>
      <c r="M54" s="2">
        <v>300000</v>
      </c>
      <c r="N54" s="28"/>
      <c r="O54" s="28"/>
    </row>
    <row r="55" spans="1:15" ht="18.75" customHeight="1" x14ac:dyDescent="0.35">
      <c r="A55" s="28"/>
      <c r="B55" s="189">
        <f>IF(J55="",0,COUNTIF($J$7:J55,J55))</f>
        <v>2</v>
      </c>
      <c r="C55" s="189" t="str">
        <f t="shared" si="0"/>
        <v>2612</v>
      </c>
      <c r="D55" s="192">
        <f t="shared" si="4"/>
        <v>45698</v>
      </c>
      <c r="E55" s="189">
        <f t="shared" si="5"/>
        <v>25</v>
      </c>
      <c r="F55" s="28"/>
      <c r="G55" s="157">
        <v>45698</v>
      </c>
      <c r="H55" s="3">
        <v>25</v>
      </c>
      <c r="I55" s="7" t="s">
        <v>303</v>
      </c>
      <c r="J55" s="3">
        <v>612</v>
      </c>
      <c r="K55" s="32" t="str">
        <f t="shared" si="1"/>
        <v>Biaya Listrik dan Gas</v>
      </c>
      <c r="L55" s="2">
        <v>978000</v>
      </c>
      <c r="M55" s="2"/>
      <c r="N55" s="28"/>
      <c r="O55" s="28"/>
    </row>
    <row r="56" spans="1:15" ht="18.75" customHeight="1" x14ac:dyDescent="0.35">
      <c r="A56" s="28"/>
      <c r="B56" s="189">
        <f>IF(J56="",0,COUNTIF($J$7:J56,J56))</f>
        <v>10</v>
      </c>
      <c r="C56" s="189" t="str">
        <f t="shared" si="0"/>
        <v>10111</v>
      </c>
      <c r="D56" s="192">
        <f t="shared" si="4"/>
        <v>45698</v>
      </c>
      <c r="E56" s="189">
        <f t="shared" si="5"/>
        <v>25</v>
      </c>
      <c r="F56" s="28"/>
      <c r="G56" s="157"/>
      <c r="H56" s="3"/>
      <c r="I56" s="7" t="s">
        <v>303</v>
      </c>
      <c r="J56" s="3">
        <v>111</v>
      </c>
      <c r="K56" s="32" t="str">
        <f t="shared" si="1"/>
        <v>Kas</v>
      </c>
      <c r="L56" s="2"/>
      <c r="M56" s="2">
        <v>978000</v>
      </c>
      <c r="N56" s="28"/>
      <c r="O56" s="28"/>
    </row>
    <row r="57" spans="1:15" ht="18.75" customHeight="1" x14ac:dyDescent="0.35">
      <c r="A57" s="28"/>
      <c r="B57" s="189">
        <f>IF(J57="",0,COUNTIF($J$7:J57,J57))</f>
        <v>2</v>
      </c>
      <c r="C57" s="189" t="str">
        <f t="shared" si="0"/>
        <v>2712</v>
      </c>
      <c r="D57" s="192">
        <f t="shared" si="4"/>
        <v>45698</v>
      </c>
      <c r="E57" s="189">
        <f t="shared" si="5"/>
        <v>26</v>
      </c>
      <c r="F57" s="28"/>
      <c r="G57" s="157">
        <v>45698</v>
      </c>
      <c r="H57" s="3">
        <v>26</v>
      </c>
      <c r="I57" s="7" t="s">
        <v>304</v>
      </c>
      <c r="J57" s="3">
        <v>712</v>
      </c>
      <c r="K57" s="32" t="str">
        <f t="shared" si="1"/>
        <v>Biaya Listrik</v>
      </c>
      <c r="L57" s="2">
        <v>322000</v>
      </c>
      <c r="M57" s="2"/>
      <c r="N57" s="28"/>
      <c r="O57" s="28"/>
    </row>
    <row r="58" spans="1:15" ht="18.75" customHeight="1" x14ac:dyDescent="0.35">
      <c r="A58" s="28"/>
      <c r="B58" s="189">
        <f>IF(J58="",0,COUNTIF($J$7:J58,J58))</f>
        <v>11</v>
      </c>
      <c r="C58" s="189" t="str">
        <f t="shared" si="0"/>
        <v>11111</v>
      </c>
      <c r="D58" s="192">
        <f t="shared" si="4"/>
        <v>45698</v>
      </c>
      <c r="E58" s="189">
        <f t="shared" si="5"/>
        <v>26</v>
      </c>
      <c r="F58" s="28"/>
      <c r="G58" s="157"/>
      <c r="H58" s="3"/>
      <c r="I58" s="7" t="s">
        <v>304</v>
      </c>
      <c r="J58" s="3">
        <v>111</v>
      </c>
      <c r="K58" s="32" t="str">
        <f t="shared" si="1"/>
        <v>Kas</v>
      </c>
      <c r="L58" s="2"/>
      <c r="M58" s="2">
        <v>322000</v>
      </c>
      <c r="N58" s="28"/>
      <c r="O58" s="28"/>
    </row>
    <row r="59" spans="1:15" ht="18.75" customHeight="1" x14ac:dyDescent="0.35">
      <c r="A59" s="28"/>
      <c r="B59" s="189">
        <f>IF(J59="",0,COUNTIF($J$7:J59,J59))</f>
        <v>1</v>
      </c>
      <c r="C59" s="189" t="str">
        <f t="shared" si="0"/>
        <v>1215</v>
      </c>
      <c r="D59" s="192">
        <f t="shared" si="4"/>
        <v>45700</v>
      </c>
      <c r="E59" s="189">
        <f t="shared" si="5"/>
        <v>27</v>
      </c>
      <c r="F59" s="28"/>
      <c r="G59" s="157">
        <v>45700</v>
      </c>
      <c r="H59" s="3">
        <v>27</v>
      </c>
      <c r="I59" s="7" t="s">
        <v>319</v>
      </c>
      <c r="J59" s="3">
        <v>215</v>
      </c>
      <c r="K59" s="32" t="str">
        <f t="shared" si="1"/>
        <v>Hutang Pihak Ketiga</v>
      </c>
      <c r="L59" s="2">
        <v>2000000</v>
      </c>
      <c r="M59" s="2"/>
      <c r="N59" s="28"/>
      <c r="O59" s="28"/>
    </row>
    <row r="60" spans="1:15" ht="18.75" customHeight="1" x14ac:dyDescent="0.35">
      <c r="A60" s="28"/>
      <c r="B60" s="189">
        <f>IF(J60="",0,COUNTIF($J$7:J60,J60))</f>
        <v>12</v>
      </c>
      <c r="C60" s="189" t="str">
        <f t="shared" si="0"/>
        <v>12111</v>
      </c>
      <c r="D60" s="192">
        <f t="shared" si="4"/>
        <v>45700</v>
      </c>
      <c r="E60" s="189">
        <f t="shared" si="5"/>
        <v>27</v>
      </c>
      <c r="F60" s="28"/>
      <c r="G60" s="157"/>
      <c r="H60" s="3"/>
      <c r="I60" s="7" t="s">
        <v>319</v>
      </c>
      <c r="J60" s="3">
        <v>111</v>
      </c>
      <c r="K60" s="32" t="str">
        <f t="shared" si="1"/>
        <v>Kas</v>
      </c>
      <c r="L60" s="2"/>
      <c r="M60" s="2">
        <v>2000000</v>
      </c>
      <c r="N60" s="28"/>
      <c r="O60" s="28"/>
    </row>
    <row r="61" spans="1:15" ht="18.75" customHeight="1" x14ac:dyDescent="0.35">
      <c r="A61" s="28"/>
      <c r="B61" s="189">
        <f>IF(J61="",0,COUNTIF($J$7:J61,J61))</f>
        <v>5</v>
      </c>
      <c r="C61" s="189" t="str">
        <f t="shared" si="0"/>
        <v>5211</v>
      </c>
      <c r="D61" s="192">
        <f t="shared" si="4"/>
        <v>45703</v>
      </c>
      <c r="E61" s="189">
        <f t="shared" si="5"/>
        <v>28</v>
      </c>
      <c r="F61" s="28"/>
      <c r="G61" s="157">
        <v>45703</v>
      </c>
      <c r="H61" s="3">
        <v>28</v>
      </c>
      <c r="I61" s="7" t="s">
        <v>313</v>
      </c>
      <c r="J61" s="3">
        <v>211</v>
      </c>
      <c r="K61" s="32" t="str">
        <f t="shared" si="1"/>
        <v>Hutang Dagang</v>
      </c>
      <c r="L61" s="2">
        <v>19350000</v>
      </c>
      <c r="M61" s="2"/>
      <c r="N61" s="28"/>
      <c r="O61" s="28"/>
    </row>
    <row r="62" spans="1:15" ht="18.75" customHeight="1" x14ac:dyDescent="0.35">
      <c r="A62" s="28"/>
      <c r="B62" s="189">
        <f>IF(J62="",0,COUNTIF($J$7:J62,J62))</f>
        <v>12</v>
      </c>
      <c r="C62" s="189" t="str">
        <f t="shared" si="0"/>
        <v>12112</v>
      </c>
      <c r="D62" s="192">
        <f t="shared" si="4"/>
        <v>45703</v>
      </c>
      <c r="E62" s="189">
        <f t="shared" si="5"/>
        <v>28</v>
      </c>
      <c r="F62" s="28"/>
      <c r="G62" s="157"/>
      <c r="H62" s="3"/>
      <c r="I62" s="7" t="s">
        <v>313</v>
      </c>
      <c r="J62" s="3">
        <v>112</v>
      </c>
      <c r="K62" s="32" t="str">
        <f t="shared" si="1"/>
        <v>Bank</v>
      </c>
      <c r="L62" s="2"/>
      <c r="M62" s="2">
        <v>19350000</v>
      </c>
      <c r="N62" s="28"/>
      <c r="O62" s="28"/>
    </row>
    <row r="63" spans="1:15" ht="18.75" customHeight="1" x14ac:dyDescent="0.35">
      <c r="A63" s="28"/>
      <c r="B63" s="189">
        <f>IF(J63="",0,COUNTIF($J$7:J63,J63))</f>
        <v>3</v>
      </c>
      <c r="C63" s="189" t="str">
        <f t="shared" si="0"/>
        <v>3561</v>
      </c>
      <c r="D63" s="192">
        <f t="shared" si="4"/>
        <v>45703</v>
      </c>
      <c r="E63" s="189">
        <f t="shared" si="5"/>
        <v>29</v>
      </c>
      <c r="F63" s="28"/>
      <c r="G63" s="157">
        <v>45703</v>
      </c>
      <c r="H63" s="3">
        <v>29</v>
      </c>
      <c r="I63" s="7" t="s">
        <v>308</v>
      </c>
      <c r="J63" s="3">
        <v>561</v>
      </c>
      <c r="K63" s="32" t="str">
        <f t="shared" si="1"/>
        <v>Upah langsung</v>
      </c>
      <c r="L63" s="2">
        <v>15124000</v>
      </c>
      <c r="M63" s="2"/>
      <c r="N63" s="28"/>
      <c r="O63" s="28"/>
    </row>
    <row r="64" spans="1:15" ht="18.75" customHeight="1" x14ac:dyDescent="0.35">
      <c r="A64" s="28"/>
      <c r="B64" s="189">
        <f>IF(J64="",0,COUNTIF($J$7:J64,J64))</f>
        <v>13</v>
      </c>
      <c r="C64" s="189" t="str">
        <f t="shared" si="0"/>
        <v>13112</v>
      </c>
      <c r="D64" s="192">
        <f t="shared" si="4"/>
        <v>45703</v>
      </c>
      <c r="E64" s="189">
        <f t="shared" si="5"/>
        <v>29</v>
      </c>
      <c r="F64" s="28"/>
      <c r="G64" s="157"/>
      <c r="H64" s="3"/>
      <c r="I64" s="7" t="s">
        <v>308</v>
      </c>
      <c r="J64" s="3">
        <v>112</v>
      </c>
      <c r="K64" s="32" t="str">
        <f t="shared" si="1"/>
        <v>Bank</v>
      </c>
      <c r="L64" s="2"/>
      <c r="M64" s="2">
        <v>15124000</v>
      </c>
      <c r="N64" s="28"/>
      <c r="O64" s="28"/>
    </row>
    <row r="65" spans="1:15" ht="18.75" customHeight="1" x14ac:dyDescent="0.35">
      <c r="A65" s="28"/>
      <c r="B65" s="189">
        <f>IF(J65="",0,COUNTIF($J$7:J65,J65))</f>
        <v>3</v>
      </c>
      <c r="C65" s="189" t="str">
        <f t="shared" si="0"/>
        <v>3601</v>
      </c>
      <c r="D65" s="192">
        <f t="shared" si="4"/>
        <v>45703</v>
      </c>
      <c r="E65" s="189">
        <f t="shared" si="5"/>
        <v>30</v>
      </c>
      <c r="F65" s="28"/>
      <c r="G65" s="157">
        <v>45703</v>
      </c>
      <c r="H65" s="3">
        <v>30</v>
      </c>
      <c r="I65" s="7" t="s">
        <v>308</v>
      </c>
      <c r="J65" s="3">
        <v>601</v>
      </c>
      <c r="K65" s="32" t="str">
        <f t="shared" si="1"/>
        <v>Gaji Karyawan</v>
      </c>
      <c r="L65" s="2">
        <v>8920000</v>
      </c>
      <c r="M65" s="2"/>
      <c r="N65" s="28"/>
      <c r="O65" s="28"/>
    </row>
    <row r="66" spans="1:15" ht="18.75" customHeight="1" x14ac:dyDescent="0.35">
      <c r="A66" s="28"/>
      <c r="B66" s="189">
        <f>IF(J66="",0,COUNTIF($J$7:J66,J66))</f>
        <v>14</v>
      </c>
      <c r="C66" s="189" t="str">
        <f t="shared" si="0"/>
        <v>14112</v>
      </c>
      <c r="D66" s="192">
        <f t="shared" si="4"/>
        <v>45703</v>
      </c>
      <c r="E66" s="189">
        <f t="shared" si="5"/>
        <v>30</v>
      </c>
      <c r="F66" s="28"/>
      <c r="G66" s="157"/>
      <c r="H66" s="3"/>
      <c r="I66" s="7" t="s">
        <v>308</v>
      </c>
      <c r="J66" s="3">
        <v>112</v>
      </c>
      <c r="K66" s="32" t="str">
        <f t="shared" si="1"/>
        <v>Bank</v>
      </c>
      <c r="L66" s="2"/>
      <c r="M66" s="2">
        <v>8920000</v>
      </c>
      <c r="N66" s="28"/>
      <c r="O66" s="28"/>
    </row>
    <row r="67" spans="1:15" ht="18.75" customHeight="1" x14ac:dyDescent="0.35">
      <c r="A67" s="28"/>
      <c r="B67" s="189">
        <f>IF(J67="",0,COUNTIF($J$7:J67,J67))</f>
        <v>3</v>
      </c>
      <c r="C67" s="189" t="str">
        <f t="shared" si="0"/>
        <v>3714</v>
      </c>
      <c r="D67" s="192">
        <f t="shared" si="4"/>
        <v>45704</v>
      </c>
      <c r="E67" s="189">
        <f t="shared" si="5"/>
        <v>31</v>
      </c>
      <c r="F67" s="28"/>
      <c r="G67" s="157">
        <v>45704</v>
      </c>
      <c r="H67" s="3">
        <v>31</v>
      </c>
      <c r="I67" s="7" t="s">
        <v>309</v>
      </c>
      <c r="J67" s="3">
        <v>714</v>
      </c>
      <c r="K67" s="32" t="str">
        <f t="shared" si="1"/>
        <v>Biaya Telepon &amp; Internet</v>
      </c>
      <c r="L67" s="2">
        <v>648500</v>
      </c>
      <c r="M67" s="2"/>
      <c r="N67" s="28"/>
      <c r="O67" s="28"/>
    </row>
    <row r="68" spans="1:15" ht="18.75" customHeight="1" x14ac:dyDescent="0.35">
      <c r="A68" s="28"/>
      <c r="B68" s="189">
        <f>IF(J68="",0,COUNTIF($J$7:J68,J68))</f>
        <v>15</v>
      </c>
      <c r="C68" s="189" t="str">
        <f t="shared" si="0"/>
        <v>15112</v>
      </c>
      <c r="D68" s="192">
        <f t="shared" si="4"/>
        <v>45704</v>
      </c>
      <c r="E68" s="189">
        <f t="shared" si="5"/>
        <v>31</v>
      </c>
      <c r="F68" s="28"/>
      <c r="G68" s="157"/>
      <c r="H68" s="3"/>
      <c r="I68" s="7" t="s">
        <v>309</v>
      </c>
      <c r="J68" s="3">
        <v>112</v>
      </c>
      <c r="K68" s="32" t="str">
        <f t="shared" si="1"/>
        <v>Bank</v>
      </c>
      <c r="L68" s="2"/>
      <c r="M68" s="2">
        <v>648500</v>
      </c>
      <c r="N68" s="28"/>
      <c r="O68" s="28"/>
    </row>
    <row r="69" spans="1:15" ht="18.75" customHeight="1" x14ac:dyDescent="0.35">
      <c r="A69" s="28"/>
      <c r="B69" s="189">
        <f>IF(J69="",0,COUNTIF($J$7:J69,J69))</f>
        <v>2</v>
      </c>
      <c r="C69" s="189" t="str">
        <f t="shared" si="0"/>
        <v>2552</v>
      </c>
      <c r="D69" s="192">
        <f t="shared" si="4"/>
        <v>45705</v>
      </c>
      <c r="E69" s="189">
        <f t="shared" si="5"/>
        <v>32</v>
      </c>
      <c r="F69" s="28"/>
      <c r="G69" s="157">
        <v>45705</v>
      </c>
      <c r="H69" s="3">
        <v>32</v>
      </c>
      <c r="I69" s="7" t="s">
        <v>320</v>
      </c>
      <c r="J69" s="3">
        <v>552</v>
      </c>
      <c r="K69" s="32" t="str">
        <f t="shared" si="1"/>
        <v>Pembelian Bahan Baku</v>
      </c>
      <c r="L69" s="2">
        <v>37580000</v>
      </c>
      <c r="M69" s="2"/>
      <c r="N69" s="28"/>
      <c r="O69" s="28"/>
    </row>
    <row r="70" spans="1:15" ht="18.75" customHeight="1" x14ac:dyDescent="0.35">
      <c r="A70" s="28"/>
      <c r="B70" s="189">
        <f>IF(J70="",0,COUNTIF($J$7:J70,J70))</f>
        <v>6</v>
      </c>
      <c r="C70" s="189" t="str">
        <f t="shared" si="0"/>
        <v>6211</v>
      </c>
      <c r="D70" s="192">
        <f t="shared" si="4"/>
        <v>45705</v>
      </c>
      <c r="E70" s="189">
        <f t="shared" si="5"/>
        <v>32</v>
      </c>
      <c r="F70" s="28"/>
      <c r="G70" s="157"/>
      <c r="H70" s="3"/>
      <c r="I70" s="7" t="s">
        <v>320</v>
      </c>
      <c r="J70" s="3">
        <v>211</v>
      </c>
      <c r="K70" s="32" t="str">
        <f t="shared" si="1"/>
        <v>Hutang Dagang</v>
      </c>
      <c r="L70" s="2"/>
      <c r="M70" s="2">
        <v>37580000</v>
      </c>
      <c r="N70" s="28"/>
      <c r="O70" s="28"/>
    </row>
    <row r="71" spans="1:15" ht="18.75" customHeight="1" x14ac:dyDescent="0.35">
      <c r="A71" s="28"/>
      <c r="B71" s="189">
        <f>IF(J71="",0,COUNTIF($J$7:J71,J71))</f>
        <v>16</v>
      </c>
      <c r="C71" s="189" t="str">
        <f t="shared" ref="C71:C134" si="6">B71&amp;J71</f>
        <v>16112</v>
      </c>
      <c r="D71" s="192">
        <f t="shared" si="4"/>
        <v>45708</v>
      </c>
      <c r="E71" s="189">
        <f t="shared" si="5"/>
        <v>33</v>
      </c>
      <c r="F71" s="28"/>
      <c r="G71" s="157">
        <v>45708</v>
      </c>
      <c r="H71" s="3">
        <v>33</v>
      </c>
      <c r="I71" s="7" t="s">
        <v>302</v>
      </c>
      <c r="J71" s="3">
        <v>112</v>
      </c>
      <c r="K71" s="32" t="str">
        <f t="shared" ref="K71:K134" si="7">IF(J71&lt;&gt;"",VLOOKUP(J71,DA,2,FALSE),"")</f>
        <v>Bank</v>
      </c>
      <c r="L71" s="9">
        <v>200000000</v>
      </c>
      <c r="M71" s="2"/>
      <c r="N71" s="28"/>
      <c r="O71" s="28"/>
    </row>
    <row r="72" spans="1:15" ht="18.75" customHeight="1" x14ac:dyDescent="0.35">
      <c r="A72" s="28"/>
      <c r="B72" s="189">
        <f>IF(J72="",0,COUNTIF($J$7:J72,J72))</f>
        <v>4</v>
      </c>
      <c r="C72" s="189" t="str">
        <f t="shared" si="6"/>
        <v>4130</v>
      </c>
      <c r="D72" s="192">
        <f t="shared" si="4"/>
        <v>45708</v>
      </c>
      <c r="E72" s="189">
        <f t="shared" si="5"/>
        <v>33</v>
      </c>
      <c r="F72" s="28"/>
      <c r="G72" s="157"/>
      <c r="H72" s="3"/>
      <c r="I72" s="7" t="s">
        <v>302</v>
      </c>
      <c r="J72" s="3">
        <v>130</v>
      </c>
      <c r="K72" s="32" t="str">
        <f t="shared" si="7"/>
        <v>Piutang Dagang</v>
      </c>
      <c r="L72" s="2"/>
      <c r="M72" s="2">
        <v>200000000</v>
      </c>
      <c r="N72" s="28"/>
      <c r="O72" s="28"/>
    </row>
    <row r="73" spans="1:15" ht="18.75" customHeight="1" x14ac:dyDescent="0.35">
      <c r="A73" s="28"/>
      <c r="B73" s="189">
        <f>IF(J73="",0,COUNTIF($J$7:J73,J73))</f>
        <v>3</v>
      </c>
      <c r="C73" s="189" t="str">
        <f t="shared" si="6"/>
        <v>3552</v>
      </c>
      <c r="D73" s="192">
        <f t="shared" ref="D73:D136" si="8">IF(G73&lt;&gt;"",G73,D72)</f>
        <v>45712</v>
      </c>
      <c r="E73" s="189">
        <f t="shared" ref="E73:E136" si="9">IF(H73&lt;&gt;"",H73,E72)</f>
        <v>34</v>
      </c>
      <c r="F73" s="28"/>
      <c r="G73" s="157">
        <v>45712</v>
      </c>
      <c r="H73" s="3">
        <v>34</v>
      </c>
      <c r="I73" s="7" t="s">
        <v>321</v>
      </c>
      <c r="J73" s="3">
        <v>552</v>
      </c>
      <c r="K73" s="32" t="str">
        <f t="shared" si="7"/>
        <v>Pembelian Bahan Baku</v>
      </c>
      <c r="L73" s="2">
        <v>50050000</v>
      </c>
      <c r="M73" s="2"/>
      <c r="N73" s="28"/>
      <c r="O73" s="28"/>
    </row>
    <row r="74" spans="1:15" ht="18.75" customHeight="1" x14ac:dyDescent="0.35">
      <c r="A74" s="28"/>
      <c r="B74" s="189">
        <f>IF(J74="",0,COUNTIF($J$7:J74,J74))</f>
        <v>17</v>
      </c>
      <c r="C74" s="189" t="str">
        <f t="shared" si="6"/>
        <v>17112</v>
      </c>
      <c r="D74" s="192">
        <f t="shared" si="8"/>
        <v>45712</v>
      </c>
      <c r="E74" s="189">
        <f t="shared" si="9"/>
        <v>34</v>
      </c>
      <c r="F74" s="28"/>
      <c r="G74" s="157"/>
      <c r="H74" s="3"/>
      <c r="I74" s="7" t="s">
        <v>321</v>
      </c>
      <c r="J74" s="3">
        <v>112</v>
      </c>
      <c r="K74" s="32" t="str">
        <f t="shared" si="7"/>
        <v>Bank</v>
      </c>
      <c r="L74" s="2"/>
      <c r="M74" s="2">
        <v>50050000</v>
      </c>
      <c r="N74" s="28"/>
      <c r="O74" s="28"/>
    </row>
    <row r="75" spans="1:15" ht="18.75" customHeight="1" x14ac:dyDescent="0.35">
      <c r="A75" s="28"/>
      <c r="B75" s="189">
        <f>IF(J75="",0,COUNTIF($J$7:J75,J75))</f>
        <v>1</v>
      </c>
      <c r="C75" s="189" t="str">
        <f t="shared" si="6"/>
        <v>1613</v>
      </c>
      <c r="D75" s="192">
        <f t="shared" si="8"/>
        <v>45715</v>
      </c>
      <c r="E75" s="189">
        <f t="shared" si="9"/>
        <v>35</v>
      </c>
      <c r="F75" s="28"/>
      <c r="G75" s="157">
        <v>45715</v>
      </c>
      <c r="H75" s="3">
        <v>35</v>
      </c>
      <c r="I75" s="7" t="s">
        <v>322</v>
      </c>
      <c r="J75" s="3">
        <v>613</v>
      </c>
      <c r="K75" s="32" t="str">
        <f t="shared" si="7"/>
        <v>Biaya Alat Tulis Kantor</v>
      </c>
      <c r="L75" s="2">
        <v>210000</v>
      </c>
      <c r="M75" s="2"/>
      <c r="N75" s="28"/>
      <c r="O75" s="28"/>
    </row>
    <row r="76" spans="1:15" ht="18.75" customHeight="1" x14ac:dyDescent="0.35">
      <c r="A76" s="28"/>
      <c r="B76" s="189">
        <f>IF(J76="",0,COUNTIF($J$7:J76,J76))</f>
        <v>13</v>
      </c>
      <c r="C76" s="189" t="str">
        <f t="shared" si="6"/>
        <v>13111</v>
      </c>
      <c r="D76" s="192">
        <f t="shared" si="8"/>
        <v>45715</v>
      </c>
      <c r="E76" s="189">
        <f t="shared" si="9"/>
        <v>35</v>
      </c>
      <c r="F76" s="28"/>
      <c r="G76" s="157"/>
      <c r="H76" s="3"/>
      <c r="I76" s="7" t="s">
        <v>322</v>
      </c>
      <c r="J76" s="3">
        <v>111</v>
      </c>
      <c r="K76" s="32" t="str">
        <f t="shared" si="7"/>
        <v>Kas</v>
      </c>
      <c r="L76" s="2"/>
      <c r="M76" s="2">
        <v>210000</v>
      </c>
      <c r="N76" s="28"/>
      <c r="O76" s="28"/>
    </row>
    <row r="77" spans="1:15" ht="18.75" customHeight="1" x14ac:dyDescent="0.35">
      <c r="A77" s="28"/>
      <c r="B77" s="189">
        <f>IF(J77="",0,COUNTIF($J$7:J77,J77))</f>
        <v>4</v>
      </c>
      <c r="C77" s="189" t="str">
        <f t="shared" si="6"/>
        <v>4561</v>
      </c>
      <c r="D77" s="192">
        <f t="shared" si="8"/>
        <v>45716</v>
      </c>
      <c r="E77" s="189">
        <f t="shared" si="9"/>
        <v>36</v>
      </c>
      <c r="F77" s="28"/>
      <c r="G77" s="157">
        <v>45716</v>
      </c>
      <c r="H77" s="3">
        <v>36</v>
      </c>
      <c r="I77" s="7" t="s">
        <v>308</v>
      </c>
      <c r="J77" s="3">
        <v>561</v>
      </c>
      <c r="K77" s="32" t="str">
        <f t="shared" si="7"/>
        <v>Upah langsung</v>
      </c>
      <c r="L77" s="2">
        <v>15224000</v>
      </c>
      <c r="M77" s="2"/>
      <c r="N77" s="28"/>
      <c r="O77" s="28"/>
    </row>
    <row r="78" spans="1:15" ht="18.75" customHeight="1" x14ac:dyDescent="0.35">
      <c r="A78" s="28"/>
      <c r="B78" s="189">
        <f>IF(J78="",0,COUNTIF($J$7:J78,J78))</f>
        <v>18</v>
      </c>
      <c r="C78" s="189" t="str">
        <f t="shared" si="6"/>
        <v>18112</v>
      </c>
      <c r="D78" s="192">
        <f t="shared" si="8"/>
        <v>45716</v>
      </c>
      <c r="E78" s="189">
        <f t="shared" si="9"/>
        <v>36</v>
      </c>
      <c r="F78" s="28"/>
      <c r="G78" s="157"/>
      <c r="H78" s="3"/>
      <c r="I78" s="7" t="s">
        <v>308</v>
      </c>
      <c r="J78" s="3">
        <v>112</v>
      </c>
      <c r="K78" s="32" t="str">
        <f t="shared" si="7"/>
        <v>Bank</v>
      </c>
      <c r="L78" s="2"/>
      <c r="M78" s="2">
        <v>15224000</v>
      </c>
      <c r="N78" s="28"/>
      <c r="O78" s="28"/>
    </row>
    <row r="79" spans="1:15" ht="18.75" customHeight="1" x14ac:dyDescent="0.35">
      <c r="A79" s="28"/>
      <c r="B79" s="189">
        <f>IF(J79="",0,COUNTIF($J$7:J79,J79))</f>
        <v>4</v>
      </c>
      <c r="C79" s="189" t="str">
        <f t="shared" si="6"/>
        <v>4601</v>
      </c>
      <c r="D79" s="192">
        <f t="shared" si="8"/>
        <v>45716</v>
      </c>
      <c r="E79" s="189">
        <f t="shared" si="9"/>
        <v>37</v>
      </c>
      <c r="F79" s="28"/>
      <c r="G79" s="157">
        <v>45716</v>
      </c>
      <c r="H79" s="3">
        <v>37</v>
      </c>
      <c r="I79" s="21" t="s">
        <v>308</v>
      </c>
      <c r="J79" s="3">
        <v>601</v>
      </c>
      <c r="K79" s="32" t="str">
        <f t="shared" si="7"/>
        <v>Gaji Karyawan</v>
      </c>
      <c r="L79" s="2">
        <v>8760000</v>
      </c>
      <c r="M79" s="2"/>
      <c r="N79" s="28"/>
      <c r="O79" s="28"/>
    </row>
    <row r="80" spans="1:15" ht="18.75" customHeight="1" x14ac:dyDescent="0.35">
      <c r="A80" s="28"/>
      <c r="B80" s="189">
        <f>IF(J80="",0,COUNTIF($J$7:J80,J80))</f>
        <v>19</v>
      </c>
      <c r="C80" s="189" t="str">
        <f t="shared" si="6"/>
        <v>19112</v>
      </c>
      <c r="D80" s="192">
        <f t="shared" si="8"/>
        <v>45716</v>
      </c>
      <c r="E80" s="189">
        <f t="shared" si="9"/>
        <v>37</v>
      </c>
      <c r="F80" s="28"/>
      <c r="G80" s="157"/>
      <c r="H80" s="3"/>
      <c r="I80" s="21" t="s">
        <v>308</v>
      </c>
      <c r="J80" s="3">
        <v>112</v>
      </c>
      <c r="K80" s="32" t="str">
        <f t="shared" si="7"/>
        <v>Bank</v>
      </c>
      <c r="L80" s="2"/>
      <c r="M80" s="2">
        <v>8760000</v>
      </c>
      <c r="N80" s="28"/>
      <c r="O80" s="28"/>
    </row>
    <row r="81" spans="1:15" ht="18.75" customHeight="1" x14ac:dyDescent="0.35">
      <c r="A81" s="28"/>
      <c r="B81" s="189">
        <f>IF(J81="",0,COUNTIF($J$7:J81,J81))</f>
        <v>2</v>
      </c>
      <c r="C81" s="189" t="str">
        <f t="shared" si="6"/>
        <v>2701</v>
      </c>
      <c r="D81" s="192">
        <f t="shared" si="8"/>
        <v>45716</v>
      </c>
      <c r="E81" s="189">
        <f t="shared" si="9"/>
        <v>38</v>
      </c>
      <c r="F81" s="28"/>
      <c r="G81" s="157">
        <v>45716</v>
      </c>
      <c r="H81" s="3">
        <v>38</v>
      </c>
      <c r="I81" s="7" t="s">
        <v>314</v>
      </c>
      <c r="J81" s="3">
        <v>701</v>
      </c>
      <c r="K81" s="32" t="str">
        <f t="shared" si="7"/>
        <v>Gaji Karyawan</v>
      </c>
      <c r="L81" s="2">
        <v>11850500</v>
      </c>
      <c r="M81" s="2"/>
      <c r="N81" s="28"/>
      <c r="O81" s="28"/>
    </row>
    <row r="82" spans="1:15" ht="18.75" customHeight="1" x14ac:dyDescent="0.35">
      <c r="A82" s="28"/>
      <c r="B82" s="189">
        <f>IF(J82="",0,COUNTIF($J$7:J82,J82))</f>
        <v>20</v>
      </c>
      <c r="C82" s="189" t="str">
        <f t="shared" si="6"/>
        <v>20112</v>
      </c>
      <c r="D82" s="192">
        <f t="shared" si="8"/>
        <v>45716</v>
      </c>
      <c r="E82" s="189">
        <f t="shared" si="9"/>
        <v>38</v>
      </c>
      <c r="F82" s="28"/>
      <c r="G82" s="157"/>
      <c r="H82" s="3"/>
      <c r="I82" s="7" t="s">
        <v>314</v>
      </c>
      <c r="J82" s="3">
        <v>112</v>
      </c>
      <c r="K82" s="32" t="str">
        <f t="shared" si="7"/>
        <v>Bank</v>
      </c>
      <c r="L82" s="9"/>
      <c r="M82" s="2">
        <v>11850500</v>
      </c>
      <c r="N82" s="28"/>
      <c r="O82" s="28"/>
    </row>
    <row r="83" spans="1:15" ht="18.75" customHeight="1" x14ac:dyDescent="0.35">
      <c r="A83" s="28"/>
      <c r="B83" s="189">
        <f>IF(J83="",0,COUNTIF($J$7:J83,J83))</f>
        <v>4</v>
      </c>
      <c r="C83" s="189" t="str">
        <f t="shared" si="6"/>
        <v>4714</v>
      </c>
      <c r="D83" s="192">
        <f t="shared" si="8"/>
        <v>45718</v>
      </c>
      <c r="E83" s="189">
        <f t="shared" si="9"/>
        <v>39</v>
      </c>
      <c r="F83" s="28"/>
      <c r="G83" s="157">
        <v>45718</v>
      </c>
      <c r="H83" s="3">
        <v>39</v>
      </c>
      <c r="I83" s="7" t="s">
        <v>323</v>
      </c>
      <c r="J83" s="3">
        <v>714</v>
      </c>
      <c r="K83" s="32" t="str">
        <f t="shared" si="7"/>
        <v>Biaya Telepon &amp; Internet</v>
      </c>
      <c r="L83" s="2">
        <v>45000</v>
      </c>
      <c r="M83" s="2"/>
      <c r="N83" s="28"/>
      <c r="O83" s="28"/>
    </row>
    <row r="84" spans="1:15" ht="18.75" customHeight="1" x14ac:dyDescent="0.35">
      <c r="A84" s="28"/>
      <c r="B84" s="189">
        <f>IF(J84="",0,COUNTIF($J$7:J84,J84))</f>
        <v>14</v>
      </c>
      <c r="C84" s="189" t="str">
        <f t="shared" si="6"/>
        <v>14111</v>
      </c>
      <c r="D84" s="192">
        <f t="shared" si="8"/>
        <v>45718</v>
      </c>
      <c r="E84" s="189">
        <f t="shared" si="9"/>
        <v>39</v>
      </c>
      <c r="F84" s="28"/>
      <c r="G84" s="157"/>
      <c r="H84" s="3"/>
      <c r="I84" s="7" t="s">
        <v>323</v>
      </c>
      <c r="J84" s="3">
        <v>111</v>
      </c>
      <c r="K84" s="32" t="str">
        <f t="shared" si="7"/>
        <v>Kas</v>
      </c>
      <c r="L84" s="2"/>
      <c r="M84" s="2">
        <v>45000</v>
      </c>
      <c r="N84" s="28"/>
      <c r="O84" s="28"/>
    </row>
    <row r="85" spans="1:15" ht="18.75" customHeight="1" x14ac:dyDescent="0.35">
      <c r="A85" s="28"/>
      <c r="B85" s="189">
        <f>IF(J85="",0,COUNTIF($J$7:J85,J85))</f>
        <v>15</v>
      </c>
      <c r="C85" s="189" t="str">
        <f t="shared" si="6"/>
        <v>15111</v>
      </c>
      <c r="D85" s="192">
        <f t="shared" si="8"/>
        <v>45722</v>
      </c>
      <c r="E85" s="189">
        <f t="shared" si="9"/>
        <v>40</v>
      </c>
      <c r="F85" s="28"/>
      <c r="G85" s="157">
        <v>45722</v>
      </c>
      <c r="H85" s="3">
        <v>40</v>
      </c>
      <c r="I85" s="7" t="s">
        <v>324</v>
      </c>
      <c r="J85" s="3">
        <v>111</v>
      </c>
      <c r="K85" s="32" t="str">
        <f t="shared" si="7"/>
        <v>Kas</v>
      </c>
      <c r="L85" s="2">
        <v>148172000</v>
      </c>
      <c r="M85" s="2"/>
      <c r="N85" s="28"/>
      <c r="O85" s="28"/>
    </row>
    <row r="86" spans="1:15" ht="18.75" customHeight="1" x14ac:dyDescent="0.35">
      <c r="A86" s="28"/>
      <c r="B86" s="189">
        <f>IF(J86="",0,COUNTIF($J$7:J86,J86))</f>
        <v>3</v>
      </c>
      <c r="C86" s="189" t="str">
        <f t="shared" si="6"/>
        <v>3401</v>
      </c>
      <c r="D86" s="192">
        <f t="shared" si="8"/>
        <v>45722</v>
      </c>
      <c r="E86" s="189">
        <f t="shared" si="9"/>
        <v>40</v>
      </c>
      <c r="F86" s="28"/>
      <c r="G86" s="157"/>
      <c r="H86" s="3"/>
      <c r="I86" s="7" t="s">
        <v>324</v>
      </c>
      <c r="J86" s="3">
        <v>401</v>
      </c>
      <c r="K86" s="32" t="str">
        <f t="shared" si="7"/>
        <v>Penjualan Barang</v>
      </c>
      <c r="L86" s="2"/>
      <c r="M86" s="2">
        <v>148172000</v>
      </c>
      <c r="N86" s="28"/>
      <c r="O86" s="28"/>
    </row>
    <row r="87" spans="1:15" ht="18.75" customHeight="1" x14ac:dyDescent="0.35">
      <c r="A87" s="28"/>
      <c r="B87" s="189">
        <f>IF(J87="",0,COUNTIF($J$7:J87,J87))</f>
        <v>3</v>
      </c>
      <c r="C87" s="189" t="str">
        <f t="shared" si="6"/>
        <v>3620</v>
      </c>
      <c r="D87" s="192">
        <f t="shared" si="8"/>
        <v>45724</v>
      </c>
      <c r="E87" s="189">
        <f t="shared" si="9"/>
        <v>41</v>
      </c>
      <c r="F87" s="28"/>
      <c r="G87" s="157">
        <v>45724</v>
      </c>
      <c r="H87" s="3">
        <v>41</v>
      </c>
      <c r="I87" s="7" t="s">
        <v>315</v>
      </c>
      <c r="J87" s="3">
        <v>620</v>
      </c>
      <c r="K87" s="32" t="str">
        <f t="shared" si="7"/>
        <v>Biaya Bahan Penolong</v>
      </c>
      <c r="L87" s="2">
        <v>19635000</v>
      </c>
      <c r="M87" s="2"/>
      <c r="N87" s="28"/>
      <c r="O87" s="28"/>
    </row>
    <row r="88" spans="1:15" ht="18.75" customHeight="1" x14ac:dyDescent="0.35">
      <c r="A88" s="28"/>
      <c r="B88" s="189">
        <f>IF(J88="",0,COUNTIF($J$7:J88,J88))</f>
        <v>7</v>
      </c>
      <c r="C88" s="189" t="str">
        <f t="shared" si="6"/>
        <v>7211</v>
      </c>
      <c r="D88" s="192">
        <f t="shared" si="8"/>
        <v>45724</v>
      </c>
      <c r="E88" s="189">
        <f t="shared" si="9"/>
        <v>41</v>
      </c>
      <c r="F88" s="28"/>
      <c r="G88" s="157"/>
      <c r="H88" s="3"/>
      <c r="I88" s="7" t="s">
        <v>315</v>
      </c>
      <c r="J88" s="3">
        <v>211</v>
      </c>
      <c r="K88" s="32" t="str">
        <f t="shared" si="7"/>
        <v>Hutang Dagang</v>
      </c>
      <c r="L88" s="2"/>
      <c r="M88" s="2">
        <v>19635000</v>
      </c>
      <c r="N88" s="28"/>
      <c r="O88" s="28"/>
    </row>
    <row r="89" spans="1:15" ht="18.75" customHeight="1" x14ac:dyDescent="0.35">
      <c r="A89" s="28"/>
      <c r="B89" s="189">
        <f>IF(J89="",0,COUNTIF($J$7:J89,J89))</f>
        <v>3</v>
      </c>
      <c r="C89" s="189" t="str">
        <f t="shared" si="6"/>
        <v>3612</v>
      </c>
      <c r="D89" s="192">
        <f t="shared" si="8"/>
        <v>45726</v>
      </c>
      <c r="E89" s="189">
        <f t="shared" si="9"/>
        <v>42</v>
      </c>
      <c r="F89" s="28"/>
      <c r="G89" s="157">
        <v>45726</v>
      </c>
      <c r="H89" s="3">
        <v>42</v>
      </c>
      <c r="I89" s="7" t="s">
        <v>303</v>
      </c>
      <c r="J89" s="3">
        <v>612</v>
      </c>
      <c r="K89" s="32" t="str">
        <f t="shared" si="7"/>
        <v>Biaya Listrik dan Gas</v>
      </c>
      <c r="L89" s="2">
        <v>975000</v>
      </c>
      <c r="M89" s="2"/>
      <c r="N89" s="28"/>
      <c r="O89" s="28"/>
    </row>
    <row r="90" spans="1:15" ht="18.75" customHeight="1" x14ac:dyDescent="0.35">
      <c r="A90" s="28"/>
      <c r="B90" s="189">
        <f>IF(J90="",0,COUNTIF($J$7:J90,J90))</f>
        <v>16</v>
      </c>
      <c r="C90" s="189" t="str">
        <f t="shared" si="6"/>
        <v>16111</v>
      </c>
      <c r="D90" s="192">
        <f t="shared" si="8"/>
        <v>45726</v>
      </c>
      <c r="E90" s="189">
        <f t="shared" si="9"/>
        <v>42</v>
      </c>
      <c r="F90" s="28"/>
      <c r="G90" s="157"/>
      <c r="H90" s="3"/>
      <c r="I90" s="7" t="s">
        <v>303</v>
      </c>
      <c r="J90" s="3">
        <v>111</v>
      </c>
      <c r="K90" s="32" t="str">
        <f t="shared" si="7"/>
        <v>Kas</v>
      </c>
      <c r="L90" s="2"/>
      <c r="M90" s="2">
        <v>975000</v>
      </c>
      <c r="N90" s="28"/>
      <c r="O90" s="28"/>
    </row>
    <row r="91" spans="1:15" ht="18.75" customHeight="1" x14ac:dyDescent="0.35">
      <c r="A91" s="28"/>
      <c r="B91" s="189">
        <f>IF(J91="",0,COUNTIF($J$7:J91,J91))</f>
        <v>3</v>
      </c>
      <c r="C91" s="189" t="str">
        <f t="shared" si="6"/>
        <v>3712</v>
      </c>
      <c r="D91" s="192">
        <f t="shared" si="8"/>
        <v>45726</v>
      </c>
      <c r="E91" s="189">
        <f t="shared" si="9"/>
        <v>43</v>
      </c>
      <c r="F91" s="28"/>
      <c r="G91" s="157">
        <v>45726</v>
      </c>
      <c r="H91" s="3">
        <v>43</v>
      </c>
      <c r="I91" s="7" t="s">
        <v>304</v>
      </c>
      <c r="J91" s="3">
        <v>712</v>
      </c>
      <c r="K91" s="32" t="str">
        <f t="shared" si="7"/>
        <v>Biaya Listrik</v>
      </c>
      <c r="L91" s="9">
        <v>325000</v>
      </c>
      <c r="M91" s="2"/>
      <c r="N91" s="28"/>
      <c r="O91" s="28"/>
    </row>
    <row r="92" spans="1:15" ht="18.75" customHeight="1" x14ac:dyDescent="0.35">
      <c r="A92" s="28"/>
      <c r="B92" s="189">
        <f>IF(J92="",0,COUNTIF($J$7:J92,J92))</f>
        <v>17</v>
      </c>
      <c r="C92" s="189" t="str">
        <f t="shared" si="6"/>
        <v>17111</v>
      </c>
      <c r="D92" s="192">
        <f t="shared" si="8"/>
        <v>45726</v>
      </c>
      <c r="E92" s="189">
        <f t="shared" si="9"/>
        <v>43</v>
      </c>
      <c r="F92" s="28"/>
      <c r="G92" s="157"/>
      <c r="H92" s="3"/>
      <c r="I92" s="7" t="s">
        <v>304</v>
      </c>
      <c r="J92" s="3">
        <v>111</v>
      </c>
      <c r="K92" s="32" t="str">
        <f t="shared" si="7"/>
        <v>Kas</v>
      </c>
      <c r="L92" s="2"/>
      <c r="M92" s="2">
        <v>325000</v>
      </c>
      <c r="N92" s="28"/>
      <c r="O92" s="28"/>
    </row>
    <row r="93" spans="1:15" ht="18.75" customHeight="1" x14ac:dyDescent="0.35">
      <c r="A93" s="28"/>
      <c r="B93" s="189">
        <f>IF(J93="",0,COUNTIF($J$7:J93,J93))</f>
        <v>4</v>
      </c>
      <c r="C93" s="189" t="str">
        <f t="shared" si="6"/>
        <v>4552</v>
      </c>
      <c r="D93" s="192">
        <f t="shared" si="8"/>
        <v>45727</v>
      </c>
      <c r="E93" s="189">
        <f t="shared" si="9"/>
        <v>44</v>
      </c>
      <c r="F93" s="28"/>
      <c r="G93" s="157">
        <v>45727</v>
      </c>
      <c r="H93" s="3">
        <v>44</v>
      </c>
      <c r="I93" s="21" t="s">
        <v>325</v>
      </c>
      <c r="J93" s="3">
        <v>552</v>
      </c>
      <c r="K93" s="32" t="str">
        <f t="shared" si="7"/>
        <v>Pembelian Bahan Baku</v>
      </c>
      <c r="L93" s="2">
        <v>45870000</v>
      </c>
      <c r="M93" s="2"/>
      <c r="N93" s="28"/>
      <c r="O93" s="28"/>
    </row>
    <row r="94" spans="1:15" ht="18.75" customHeight="1" x14ac:dyDescent="0.35">
      <c r="A94" s="28"/>
      <c r="B94" s="189">
        <f>IF(J94="",0,COUNTIF($J$7:J94,J94))</f>
        <v>8</v>
      </c>
      <c r="C94" s="189" t="str">
        <f t="shared" si="6"/>
        <v>8211</v>
      </c>
      <c r="D94" s="192">
        <f t="shared" si="8"/>
        <v>45727</v>
      </c>
      <c r="E94" s="189">
        <f t="shared" si="9"/>
        <v>44</v>
      </c>
      <c r="F94" s="28"/>
      <c r="G94" s="157"/>
      <c r="H94" s="3"/>
      <c r="I94" s="21" t="s">
        <v>325</v>
      </c>
      <c r="J94" s="3">
        <v>211</v>
      </c>
      <c r="K94" s="32" t="str">
        <f t="shared" si="7"/>
        <v>Hutang Dagang</v>
      </c>
      <c r="L94" s="2"/>
      <c r="M94" s="2">
        <v>45870000</v>
      </c>
      <c r="N94" s="28"/>
      <c r="O94" s="28"/>
    </row>
    <row r="95" spans="1:15" ht="18.75" customHeight="1" x14ac:dyDescent="0.35">
      <c r="A95" s="28"/>
      <c r="B95" s="189">
        <f>IF(J95="",0,COUNTIF($J$7:J95,J95))</f>
        <v>9</v>
      </c>
      <c r="C95" s="189" t="str">
        <f t="shared" si="6"/>
        <v>9211</v>
      </c>
      <c r="D95" s="192">
        <f t="shared" si="8"/>
        <v>45730</v>
      </c>
      <c r="E95" s="189">
        <f t="shared" si="9"/>
        <v>45</v>
      </c>
      <c r="F95" s="28"/>
      <c r="G95" s="157">
        <v>45730</v>
      </c>
      <c r="H95" s="3">
        <v>45</v>
      </c>
      <c r="I95" s="7" t="s">
        <v>326</v>
      </c>
      <c r="J95" s="3">
        <v>211</v>
      </c>
      <c r="K95" s="32" t="str">
        <f t="shared" si="7"/>
        <v>Hutang Dagang</v>
      </c>
      <c r="L95" s="2">
        <v>45870000</v>
      </c>
      <c r="M95" s="2"/>
      <c r="N95" s="28"/>
      <c r="O95" s="28"/>
    </row>
    <row r="96" spans="1:15" ht="18.75" customHeight="1" x14ac:dyDescent="0.35">
      <c r="A96" s="28"/>
      <c r="B96" s="189">
        <f>IF(J96="",0,COUNTIF($J$7:J96,J96))</f>
        <v>21</v>
      </c>
      <c r="C96" s="189" t="str">
        <f t="shared" si="6"/>
        <v>21112</v>
      </c>
      <c r="D96" s="192">
        <f t="shared" si="8"/>
        <v>45730</v>
      </c>
      <c r="E96" s="189">
        <f t="shared" si="9"/>
        <v>45</v>
      </c>
      <c r="F96" s="28"/>
      <c r="G96" s="157"/>
      <c r="H96" s="3"/>
      <c r="I96" s="7" t="s">
        <v>326</v>
      </c>
      <c r="J96" s="3">
        <v>112</v>
      </c>
      <c r="K96" s="32" t="str">
        <f t="shared" si="7"/>
        <v>Bank</v>
      </c>
      <c r="L96" s="2"/>
      <c r="M96" s="2">
        <v>45870000</v>
      </c>
      <c r="N96" s="28"/>
      <c r="O96" s="28"/>
    </row>
    <row r="97" spans="1:15" ht="18.75" customHeight="1" x14ac:dyDescent="0.35">
      <c r="A97" s="28"/>
      <c r="B97" s="189">
        <f>IF(J97="",0,COUNTIF($J$7:J97,J97))</f>
        <v>5</v>
      </c>
      <c r="C97" s="189" t="str">
        <f t="shared" si="6"/>
        <v>5561</v>
      </c>
      <c r="D97" s="192">
        <f t="shared" si="8"/>
        <v>45731</v>
      </c>
      <c r="E97" s="189">
        <f t="shared" si="9"/>
        <v>46</v>
      </c>
      <c r="F97" s="28"/>
      <c r="G97" s="157">
        <v>45731</v>
      </c>
      <c r="H97" s="3">
        <v>46</v>
      </c>
      <c r="I97" s="21" t="s">
        <v>308</v>
      </c>
      <c r="J97" s="3">
        <v>561</v>
      </c>
      <c r="K97" s="32" t="str">
        <f t="shared" si="7"/>
        <v>Upah langsung</v>
      </c>
      <c r="L97" s="2">
        <v>15110500</v>
      </c>
      <c r="M97" s="2"/>
      <c r="N97" s="28"/>
      <c r="O97" s="28"/>
    </row>
    <row r="98" spans="1:15" ht="18.75" customHeight="1" x14ac:dyDescent="0.35">
      <c r="A98" s="28"/>
      <c r="B98" s="189">
        <f>IF(J98="",0,COUNTIF($J$7:J98,J98))</f>
        <v>22</v>
      </c>
      <c r="C98" s="189" t="str">
        <f t="shared" si="6"/>
        <v>22112</v>
      </c>
      <c r="D98" s="192">
        <f t="shared" si="8"/>
        <v>45731</v>
      </c>
      <c r="E98" s="189">
        <f t="shared" si="9"/>
        <v>46</v>
      </c>
      <c r="F98" s="28"/>
      <c r="G98" s="157"/>
      <c r="H98" s="3"/>
      <c r="I98" s="7" t="s">
        <v>308</v>
      </c>
      <c r="J98" s="3">
        <v>112</v>
      </c>
      <c r="K98" s="32" t="str">
        <f t="shared" si="7"/>
        <v>Bank</v>
      </c>
      <c r="L98" s="2"/>
      <c r="M98" s="2">
        <v>15110500</v>
      </c>
      <c r="N98" s="28"/>
      <c r="O98" s="28"/>
    </row>
    <row r="99" spans="1:15" ht="18.75" customHeight="1" x14ac:dyDescent="0.35">
      <c r="A99" s="28"/>
      <c r="B99" s="189">
        <f>IF(J99="",0,COUNTIF($J$7:J99,J99))</f>
        <v>5</v>
      </c>
      <c r="C99" s="189" t="str">
        <f t="shared" si="6"/>
        <v>5601</v>
      </c>
      <c r="D99" s="192">
        <f t="shared" si="8"/>
        <v>45731</v>
      </c>
      <c r="E99" s="189">
        <f t="shared" si="9"/>
        <v>47</v>
      </c>
      <c r="F99" s="28"/>
      <c r="G99" s="157">
        <v>45731</v>
      </c>
      <c r="H99" s="3">
        <v>47</v>
      </c>
      <c r="I99" s="7" t="s">
        <v>308</v>
      </c>
      <c r="J99" s="3">
        <v>601</v>
      </c>
      <c r="K99" s="32" t="str">
        <f t="shared" si="7"/>
        <v>Gaji Karyawan</v>
      </c>
      <c r="L99" s="2">
        <v>9241000</v>
      </c>
      <c r="M99" s="2"/>
      <c r="N99" s="28"/>
      <c r="O99" s="28"/>
    </row>
    <row r="100" spans="1:15" ht="18.75" customHeight="1" x14ac:dyDescent="0.35">
      <c r="A100" s="28"/>
      <c r="B100" s="189">
        <f>IF(J100="",0,COUNTIF($J$7:J100,J100))</f>
        <v>23</v>
      </c>
      <c r="C100" s="189" t="str">
        <f t="shared" si="6"/>
        <v>23112</v>
      </c>
      <c r="D100" s="192">
        <f t="shared" si="8"/>
        <v>45731</v>
      </c>
      <c r="E100" s="189">
        <f t="shared" si="9"/>
        <v>47</v>
      </c>
      <c r="F100" s="28"/>
      <c r="G100" s="157"/>
      <c r="H100" s="3"/>
      <c r="I100" s="7" t="s">
        <v>308</v>
      </c>
      <c r="J100" s="3">
        <v>112</v>
      </c>
      <c r="K100" s="32" t="str">
        <f t="shared" si="7"/>
        <v>Bank</v>
      </c>
      <c r="L100" s="2"/>
      <c r="M100" s="2">
        <v>9241000</v>
      </c>
      <c r="N100" s="28"/>
      <c r="O100" s="28"/>
    </row>
    <row r="101" spans="1:15" ht="18.75" customHeight="1" x14ac:dyDescent="0.35">
      <c r="A101" s="28"/>
      <c r="B101" s="189">
        <f>IF(J101="",0,COUNTIF($J$7:J101,J101))</f>
        <v>5</v>
      </c>
      <c r="C101" s="189" t="str">
        <f t="shared" si="6"/>
        <v>5714</v>
      </c>
      <c r="D101" s="192">
        <f t="shared" si="8"/>
        <v>45732</v>
      </c>
      <c r="E101" s="189">
        <f t="shared" si="9"/>
        <v>48</v>
      </c>
      <c r="F101" s="28"/>
      <c r="G101" s="157">
        <v>45732</v>
      </c>
      <c r="H101" s="3">
        <v>48</v>
      </c>
      <c r="I101" s="7" t="s">
        <v>309</v>
      </c>
      <c r="J101" s="3">
        <v>714</v>
      </c>
      <c r="K101" s="32" t="str">
        <f t="shared" si="7"/>
        <v>Biaya Telepon &amp; Internet</v>
      </c>
      <c r="L101" s="2">
        <v>672000</v>
      </c>
      <c r="M101" s="2"/>
      <c r="N101" s="28"/>
      <c r="O101" s="28"/>
    </row>
    <row r="102" spans="1:15" ht="18.75" customHeight="1" x14ac:dyDescent="0.35">
      <c r="A102" s="28"/>
      <c r="B102" s="189">
        <f>IF(J102="",0,COUNTIF($J$7:J102,J102))</f>
        <v>24</v>
      </c>
      <c r="C102" s="189" t="str">
        <f t="shared" si="6"/>
        <v>24112</v>
      </c>
      <c r="D102" s="192">
        <f t="shared" si="8"/>
        <v>45732</v>
      </c>
      <c r="E102" s="189">
        <f t="shared" si="9"/>
        <v>48</v>
      </c>
      <c r="F102" s="28"/>
      <c r="G102" s="157"/>
      <c r="H102" s="3"/>
      <c r="I102" s="7" t="s">
        <v>309</v>
      </c>
      <c r="J102" s="3">
        <v>112</v>
      </c>
      <c r="K102" s="32" t="str">
        <f t="shared" si="7"/>
        <v>Bank</v>
      </c>
      <c r="L102" s="2"/>
      <c r="M102" s="2">
        <v>672000</v>
      </c>
      <c r="N102" s="28"/>
      <c r="O102" s="28"/>
    </row>
    <row r="103" spans="1:15" ht="18.75" customHeight="1" x14ac:dyDescent="0.35">
      <c r="A103" s="28"/>
      <c r="B103" s="189">
        <f>IF(J103="",0,COUNTIF($J$7:J103,J103))</f>
        <v>4</v>
      </c>
      <c r="C103" s="189" t="str">
        <f t="shared" si="6"/>
        <v>4612</v>
      </c>
      <c r="D103" s="192">
        <f t="shared" si="8"/>
        <v>45733</v>
      </c>
      <c r="E103" s="189">
        <f t="shared" si="9"/>
        <v>49</v>
      </c>
      <c r="F103" s="28"/>
      <c r="G103" s="157">
        <v>45733</v>
      </c>
      <c r="H103" s="3">
        <v>49</v>
      </c>
      <c r="I103" s="7" t="s">
        <v>327</v>
      </c>
      <c r="J103" s="3">
        <v>612</v>
      </c>
      <c r="K103" s="32" t="str">
        <f t="shared" si="7"/>
        <v>Biaya Listrik dan Gas</v>
      </c>
      <c r="L103" s="2">
        <v>628631</v>
      </c>
      <c r="M103" s="2"/>
      <c r="N103" s="28"/>
      <c r="O103" s="28"/>
    </row>
    <row r="104" spans="1:15" ht="18.75" customHeight="1" x14ac:dyDescent="0.35">
      <c r="A104" s="28"/>
      <c r="B104" s="189">
        <f>IF(J104="",0,COUNTIF($J$7:J104,J104))</f>
        <v>18</v>
      </c>
      <c r="C104" s="189" t="str">
        <f t="shared" si="6"/>
        <v>18111</v>
      </c>
      <c r="D104" s="192">
        <f t="shared" si="8"/>
        <v>45733</v>
      </c>
      <c r="E104" s="189">
        <f t="shared" si="9"/>
        <v>49</v>
      </c>
      <c r="F104" s="28"/>
      <c r="G104" s="157"/>
      <c r="H104" s="3"/>
      <c r="I104" s="7" t="s">
        <v>327</v>
      </c>
      <c r="J104" s="3">
        <v>111</v>
      </c>
      <c r="K104" s="32" t="str">
        <f t="shared" si="7"/>
        <v>Kas</v>
      </c>
      <c r="L104" s="2"/>
      <c r="M104" s="2">
        <v>628631</v>
      </c>
      <c r="N104" s="28"/>
      <c r="O104" s="28"/>
    </row>
    <row r="105" spans="1:15" ht="18.75" customHeight="1" x14ac:dyDescent="0.35">
      <c r="A105" s="28"/>
      <c r="B105" s="189">
        <f>IF(J105="",0,COUNTIF($J$7:J105,J105))</f>
        <v>1</v>
      </c>
      <c r="C105" s="189" t="str">
        <f t="shared" si="6"/>
        <v>1790</v>
      </c>
      <c r="D105" s="192">
        <f t="shared" si="8"/>
        <v>45737</v>
      </c>
      <c r="E105" s="189">
        <f t="shared" si="9"/>
        <v>50</v>
      </c>
      <c r="F105" s="28"/>
      <c r="G105" s="157">
        <v>45737</v>
      </c>
      <c r="H105" s="3">
        <v>50</v>
      </c>
      <c r="I105" s="7" t="s">
        <v>292</v>
      </c>
      <c r="J105" s="3">
        <v>790</v>
      </c>
      <c r="K105" s="32" t="str">
        <f t="shared" si="7"/>
        <v>Biaya dan Bunga Bank</v>
      </c>
      <c r="L105" s="2">
        <v>5000</v>
      </c>
      <c r="M105" s="2"/>
      <c r="N105" s="28"/>
      <c r="O105" s="28"/>
    </row>
    <row r="106" spans="1:15" ht="18.75" customHeight="1" x14ac:dyDescent="0.35">
      <c r="A106" s="28"/>
      <c r="B106" s="189">
        <f>IF(J106="",0,COUNTIF($J$7:J106,J106))</f>
        <v>25</v>
      </c>
      <c r="C106" s="189" t="str">
        <f t="shared" si="6"/>
        <v>25112</v>
      </c>
      <c r="D106" s="192">
        <f t="shared" si="8"/>
        <v>45737</v>
      </c>
      <c r="E106" s="189">
        <f t="shared" si="9"/>
        <v>50</v>
      </c>
      <c r="F106" s="28"/>
      <c r="G106" s="157"/>
      <c r="H106" s="3"/>
      <c r="I106" s="7" t="s">
        <v>292</v>
      </c>
      <c r="J106" s="3">
        <v>112</v>
      </c>
      <c r="K106" s="32" t="str">
        <f t="shared" si="7"/>
        <v>Bank</v>
      </c>
      <c r="L106" s="2"/>
      <c r="M106" s="2">
        <v>5000</v>
      </c>
      <c r="N106" s="28"/>
      <c r="O106" s="28"/>
    </row>
    <row r="107" spans="1:15" ht="18.75" customHeight="1" x14ac:dyDescent="0.35">
      <c r="A107" s="28"/>
      <c r="B107" s="189">
        <f>IF(J107="",0,COUNTIF($J$7:J107,J107))</f>
        <v>19</v>
      </c>
      <c r="C107" s="189" t="str">
        <f t="shared" si="6"/>
        <v>19111</v>
      </c>
      <c r="D107" s="192">
        <f t="shared" si="8"/>
        <v>45739</v>
      </c>
      <c r="E107" s="189">
        <f t="shared" si="9"/>
        <v>51</v>
      </c>
      <c r="F107" s="28"/>
      <c r="G107" s="157">
        <v>45739</v>
      </c>
      <c r="H107" s="3">
        <v>51</v>
      </c>
      <c r="I107" s="7" t="s">
        <v>324</v>
      </c>
      <c r="J107" s="3">
        <v>111</v>
      </c>
      <c r="K107" s="32" t="str">
        <f t="shared" si="7"/>
        <v>Kas</v>
      </c>
      <c r="L107" s="2">
        <v>305500000</v>
      </c>
      <c r="M107" s="2"/>
      <c r="N107" s="28"/>
      <c r="O107" s="28"/>
    </row>
    <row r="108" spans="1:15" ht="18.75" customHeight="1" x14ac:dyDescent="0.35">
      <c r="A108" s="28"/>
      <c r="B108" s="189">
        <f>IF(J108="",0,COUNTIF($J$7:J108,J108))</f>
        <v>4</v>
      </c>
      <c r="C108" s="189" t="str">
        <f t="shared" si="6"/>
        <v>4401</v>
      </c>
      <c r="D108" s="192">
        <f t="shared" si="8"/>
        <v>45739</v>
      </c>
      <c r="E108" s="189">
        <f t="shared" si="9"/>
        <v>51</v>
      </c>
      <c r="F108" s="28"/>
      <c r="G108" s="157"/>
      <c r="H108" s="3"/>
      <c r="I108" s="7" t="s">
        <v>324</v>
      </c>
      <c r="J108" s="3">
        <v>401</v>
      </c>
      <c r="K108" s="32" t="str">
        <f t="shared" si="7"/>
        <v>Penjualan Barang</v>
      </c>
      <c r="L108" s="2"/>
      <c r="M108" s="2">
        <v>305500000</v>
      </c>
      <c r="N108" s="28"/>
      <c r="O108" s="28"/>
    </row>
    <row r="109" spans="1:15" ht="18.75" customHeight="1" x14ac:dyDescent="0.35">
      <c r="A109" s="28"/>
      <c r="B109" s="189">
        <f>IF(J109="",0,COUNTIF($J$7:J109,J109))</f>
        <v>26</v>
      </c>
      <c r="C109" s="189" t="str">
        <f t="shared" si="6"/>
        <v>26112</v>
      </c>
      <c r="D109" s="192">
        <f t="shared" si="8"/>
        <v>45740</v>
      </c>
      <c r="E109" s="189">
        <f t="shared" si="9"/>
        <v>52</v>
      </c>
      <c r="F109" s="28"/>
      <c r="G109" s="157">
        <v>45740</v>
      </c>
      <c r="H109" s="3">
        <v>52</v>
      </c>
      <c r="I109" s="7" t="s">
        <v>300</v>
      </c>
      <c r="J109" s="3">
        <v>112</v>
      </c>
      <c r="K109" s="32" t="str">
        <f t="shared" si="7"/>
        <v>Bank</v>
      </c>
      <c r="L109" s="2">
        <v>350000000</v>
      </c>
      <c r="M109" s="2"/>
      <c r="N109" s="28"/>
      <c r="O109" s="28"/>
    </row>
    <row r="110" spans="1:15" ht="18.75" customHeight="1" x14ac:dyDescent="0.35">
      <c r="A110" s="28"/>
      <c r="B110" s="189">
        <f>IF(J110="",0,COUNTIF($J$7:J110,J110))</f>
        <v>20</v>
      </c>
      <c r="C110" s="189" t="str">
        <f t="shared" si="6"/>
        <v>20111</v>
      </c>
      <c r="D110" s="192">
        <f t="shared" si="8"/>
        <v>45740</v>
      </c>
      <c r="E110" s="189">
        <f t="shared" si="9"/>
        <v>52</v>
      </c>
      <c r="F110" s="28"/>
      <c r="G110" s="157"/>
      <c r="H110" s="3"/>
      <c r="I110" s="7" t="s">
        <v>300</v>
      </c>
      <c r="J110" s="3">
        <v>111</v>
      </c>
      <c r="K110" s="32" t="str">
        <f t="shared" si="7"/>
        <v>Kas</v>
      </c>
      <c r="L110" s="2"/>
      <c r="M110" s="2">
        <v>350000000</v>
      </c>
      <c r="N110" s="28"/>
      <c r="O110" s="28"/>
    </row>
    <row r="111" spans="1:15" ht="18.75" customHeight="1" x14ac:dyDescent="0.35">
      <c r="A111" s="28"/>
      <c r="B111" s="189">
        <f>IF(J111="",0,COUNTIF($J$7:J111,J111))</f>
        <v>2</v>
      </c>
      <c r="C111" s="189" t="str">
        <f t="shared" si="6"/>
        <v>2790</v>
      </c>
      <c r="D111" s="192">
        <f t="shared" si="8"/>
        <v>45742</v>
      </c>
      <c r="E111" s="189">
        <f t="shared" si="9"/>
        <v>53</v>
      </c>
      <c r="F111" s="28"/>
      <c r="G111" s="157">
        <v>45742</v>
      </c>
      <c r="H111" s="3">
        <v>53</v>
      </c>
      <c r="I111" s="7" t="s">
        <v>292</v>
      </c>
      <c r="J111" s="3">
        <v>790</v>
      </c>
      <c r="K111" s="32" t="str">
        <f t="shared" si="7"/>
        <v>Biaya dan Bunga Bank</v>
      </c>
      <c r="L111" s="9">
        <v>5000</v>
      </c>
      <c r="M111" s="2"/>
      <c r="N111" s="28"/>
      <c r="O111" s="28"/>
    </row>
    <row r="112" spans="1:15" ht="18.75" customHeight="1" x14ac:dyDescent="0.35">
      <c r="A112" s="28"/>
      <c r="B112" s="189">
        <f>IF(J112="",0,COUNTIF($J$7:J112,J112))</f>
        <v>27</v>
      </c>
      <c r="C112" s="189" t="str">
        <f t="shared" si="6"/>
        <v>27112</v>
      </c>
      <c r="D112" s="192">
        <f t="shared" si="8"/>
        <v>45742</v>
      </c>
      <c r="E112" s="189">
        <f t="shared" si="9"/>
        <v>53</v>
      </c>
      <c r="F112" s="28"/>
      <c r="G112" s="157"/>
      <c r="H112" s="3"/>
      <c r="I112" s="7" t="s">
        <v>292</v>
      </c>
      <c r="J112" s="3">
        <v>112</v>
      </c>
      <c r="K112" s="32" t="str">
        <f t="shared" si="7"/>
        <v>Bank</v>
      </c>
      <c r="L112" s="2"/>
      <c r="M112" s="2">
        <v>5000</v>
      </c>
      <c r="N112" s="28"/>
      <c r="O112" s="28"/>
    </row>
    <row r="113" spans="1:15" ht="18.75" customHeight="1" x14ac:dyDescent="0.35">
      <c r="A113" s="28"/>
      <c r="B113" s="189">
        <f>IF(J113="",0,COUNTIF($J$7:J113,J113))</f>
        <v>5</v>
      </c>
      <c r="C113" s="189" t="str">
        <f t="shared" si="6"/>
        <v>5130</v>
      </c>
      <c r="D113" s="192">
        <f t="shared" si="8"/>
        <v>45745</v>
      </c>
      <c r="E113" s="189">
        <f t="shared" si="9"/>
        <v>54</v>
      </c>
      <c r="F113" s="28"/>
      <c r="G113" s="157">
        <v>45745</v>
      </c>
      <c r="H113" s="3">
        <v>54</v>
      </c>
      <c r="I113" s="7" t="s">
        <v>310</v>
      </c>
      <c r="J113" s="3">
        <v>130</v>
      </c>
      <c r="K113" s="32" t="str">
        <f t="shared" si="7"/>
        <v>Piutang Dagang</v>
      </c>
      <c r="L113" s="2">
        <v>218505000</v>
      </c>
      <c r="M113" s="2"/>
      <c r="N113" s="28"/>
      <c r="O113" s="28"/>
    </row>
    <row r="114" spans="1:15" ht="18.75" customHeight="1" x14ac:dyDescent="0.35">
      <c r="A114" s="28"/>
      <c r="B114" s="189">
        <f>IF(J114="",0,COUNTIF($J$7:J114,J114))</f>
        <v>5</v>
      </c>
      <c r="C114" s="189" t="str">
        <f t="shared" si="6"/>
        <v>5401</v>
      </c>
      <c r="D114" s="192">
        <f t="shared" si="8"/>
        <v>45745</v>
      </c>
      <c r="E114" s="189">
        <f t="shared" si="9"/>
        <v>54</v>
      </c>
      <c r="F114" s="28"/>
      <c r="G114" s="157"/>
      <c r="H114" s="3"/>
      <c r="I114" s="7" t="s">
        <v>310</v>
      </c>
      <c r="J114" s="3">
        <v>401</v>
      </c>
      <c r="K114" s="32" t="str">
        <f t="shared" si="7"/>
        <v>Penjualan Barang</v>
      </c>
      <c r="L114" s="2"/>
      <c r="M114" s="2">
        <v>218505000</v>
      </c>
      <c r="N114" s="28"/>
      <c r="O114" s="28"/>
    </row>
    <row r="115" spans="1:15" ht="18.75" customHeight="1" x14ac:dyDescent="0.35">
      <c r="A115" s="28"/>
      <c r="B115" s="189">
        <f>IF(J115="",0,COUNTIF($J$7:J115,J115))</f>
        <v>6</v>
      </c>
      <c r="C115" s="189" t="str">
        <f t="shared" si="6"/>
        <v>6561</v>
      </c>
      <c r="D115" s="192">
        <f t="shared" si="8"/>
        <v>45746</v>
      </c>
      <c r="E115" s="189">
        <f t="shared" si="9"/>
        <v>55</v>
      </c>
      <c r="F115" s="28"/>
      <c r="G115" s="157">
        <v>45746</v>
      </c>
      <c r="H115" s="3">
        <v>55</v>
      </c>
      <c r="I115" s="7" t="s">
        <v>308</v>
      </c>
      <c r="J115" s="3">
        <v>561</v>
      </c>
      <c r="K115" s="32" t="str">
        <f t="shared" si="7"/>
        <v>Upah langsung</v>
      </c>
      <c r="L115" s="2">
        <v>15123500</v>
      </c>
      <c r="M115" s="2"/>
      <c r="N115" s="28"/>
      <c r="O115" s="28"/>
    </row>
    <row r="116" spans="1:15" ht="18.75" customHeight="1" x14ac:dyDescent="0.35">
      <c r="A116" s="28"/>
      <c r="B116" s="189">
        <f>IF(J116="",0,COUNTIF($J$7:J116,J116))</f>
        <v>28</v>
      </c>
      <c r="C116" s="189" t="str">
        <f t="shared" si="6"/>
        <v>28112</v>
      </c>
      <c r="D116" s="192">
        <f t="shared" si="8"/>
        <v>45746</v>
      </c>
      <c r="E116" s="189">
        <f t="shared" si="9"/>
        <v>55</v>
      </c>
      <c r="F116" s="28"/>
      <c r="G116" s="157"/>
      <c r="H116" s="3"/>
      <c r="I116" s="7" t="s">
        <v>308</v>
      </c>
      <c r="J116" s="3">
        <v>112</v>
      </c>
      <c r="K116" s="32" t="str">
        <f t="shared" si="7"/>
        <v>Bank</v>
      </c>
      <c r="L116" s="2"/>
      <c r="M116" s="2">
        <v>15123500</v>
      </c>
      <c r="N116" s="28"/>
      <c r="O116" s="28"/>
    </row>
    <row r="117" spans="1:15" ht="18.75" customHeight="1" x14ac:dyDescent="0.35">
      <c r="A117" s="28"/>
      <c r="B117" s="189">
        <f>IF(J117="",0,COUNTIF($J$7:J117,J117))</f>
        <v>6</v>
      </c>
      <c r="C117" s="189" t="str">
        <f t="shared" si="6"/>
        <v>6601</v>
      </c>
      <c r="D117" s="192">
        <f t="shared" si="8"/>
        <v>45746</v>
      </c>
      <c r="E117" s="189">
        <f t="shared" si="9"/>
        <v>56</v>
      </c>
      <c r="F117" s="28"/>
      <c r="G117" s="157">
        <v>45746</v>
      </c>
      <c r="H117" s="3">
        <v>56</v>
      </c>
      <c r="I117" s="7" t="s">
        <v>308</v>
      </c>
      <c r="J117" s="3">
        <v>601</v>
      </c>
      <c r="K117" s="32" t="str">
        <f t="shared" si="7"/>
        <v>Gaji Karyawan</v>
      </c>
      <c r="L117" s="2">
        <v>9255000</v>
      </c>
      <c r="M117" s="2"/>
      <c r="N117" s="28"/>
      <c r="O117" s="28"/>
    </row>
    <row r="118" spans="1:15" ht="18.75" customHeight="1" x14ac:dyDescent="0.35">
      <c r="A118" s="28"/>
      <c r="B118" s="189">
        <f>IF(J118="",0,COUNTIF($J$7:J118,J118))</f>
        <v>29</v>
      </c>
      <c r="C118" s="189" t="str">
        <f t="shared" si="6"/>
        <v>29112</v>
      </c>
      <c r="D118" s="192">
        <f t="shared" si="8"/>
        <v>45746</v>
      </c>
      <c r="E118" s="189">
        <f t="shared" si="9"/>
        <v>56</v>
      </c>
      <c r="F118" s="28"/>
      <c r="G118" s="157"/>
      <c r="H118" s="3"/>
      <c r="I118" s="7" t="s">
        <v>308</v>
      </c>
      <c r="J118" s="3">
        <v>112</v>
      </c>
      <c r="K118" s="32" t="str">
        <f t="shared" si="7"/>
        <v>Bank</v>
      </c>
      <c r="L118" s="2"/>
      <c r="M118" s="2">
        <v>9255000</v>
      </c>
      <c r="N118" s="28"/>
      <c r="O118" s="28"/>
    </row>
    <row r="119" spans="1:15" ht="18.75" customHeight="1" x14ac:dyDescent="0.35">
      <c r="A119" s="28"/>
      <c r="B119" s="189">
        <f>IF(J119="",0,COUNTIF($J$7:J119,J119))</f>
        <v>3</v>
      </c>
      <c r="C119" s="189" t="str">
        <f t="shared" si="6"/>
        <v>3701</v>
      </c>
      <c r="D119" s="192">
        <f t="shared" si="8"/>
        <v>45746</v>
      </c>
      <c r="E119" s="189">
        <f t="shared" si="9"/>
        <v>57</v>
      </c>
      <c r="F119" s="28"/>
      <c r="G119" s="157">
        <v>45746</v>
      </c>
      <c r="H119" s="3">
        <v>57</v>
      </c>
      <c r="I119" s="7" t="s">
        <v>314</v>
      </c>
      <c r="J119" s="3">
        <v>701</v>
      </c>
      <c r="K119" s="32" t="str">
        <f t="shared" si="7"/>
        <v>Gaji Karyawan</v>
      </c>
      <c r="L119" s="2">
        <v>12214000</v>
      </c>
      <c r="M119" s="2"/>
      <c r="N119" s="28"/>
      <c r="O119" s="28"/>
    </row>
    <row r="120" spans="1:15" ht="18.75" customHeight="1" x14ac:dyDescent="0.35">
      <c r="A120" s="28"/>
      <c r="B120" s="189">
        <f>IF(J120="",0,COUNTIF($J$7:J120,J120))</f>
        <v>30</v>
      </c>
      <c r="C120" s="189" t="str">
        <f t="shared" si="6"/>
        <v>30112</v>
      </c>
      <c r="D120" s="192">
        <f t="shared" si="8"/>
        <v>45746</v>
      </c>
      <c r="E120" s="189">
        <f t="shared" si="9"/>
        <v>57</v>
      </c>
      <c r="F120" s="28"/>
      <c r="G120" s="157"/>
      <c r="H120" s="3"/>
      <c r="I120" s="7" t="s">
        <v>314</v>
      </c>
      <c r="J120" s="3">
        <v>112</v>
      </c>
      <c r="K120" s="32" t="str">
        <f t="shared" si="7"/>
        <v>Bank</v>
      </c>
      <c r="L120" s="2"/>
      <c r="M120" s="2">
        <v>12214000</v>
      </c>
      <c r="N120" s="28"/>
      <c r="O120" s="28"/>
    </row>
    <row r="121" spans="1:15" ht="18.75" customHeight="1" x14ac:dyDescent="0.35">
      <c r="A121" s="28"/>
      <c r="B121" s="189">
        <f>IF(J121="",0,COUNTIF($J$7:J121,J121))</f>
        <v>1</v>
      </c>
      <c r="C121" s="189" t="str">
        <f t="shared" si="6"/>
        <v>1138</v>
      </c>
      <c r="D121" s="192">
        <f t="shared" si="8"/>
        <v>45751</v>
      </c>
      <c r="E121" s="189">
        <f t="shared" si="9"/>
        <v>58</v>
      </c>
      <c r="F121" s="28"/>
      <c r="G121" s="157">
        <v>45751</v>
      </c>
      <c r="H121" s="3">
        <v>58</v>
      </c>
      <c r="I121" s="7" t="s">
        <v>328</v>
      </c>
      <c r="J121" s="3">
        <v>138</v>
      </c>
      <c r="K121" s="32" t="str">
        <f t="shared" si="7"/>
        <v>Piutang Karyawan</v>
      </c>
      <c r="L121" s="2">
        <v>1000000</v>
      </c>
      <c r="M121" s="2"/>
      <c r="N121" s="28"/>
      <c r="O121" s="28"/>
    </row>
    <row r="122" spans="1:15" ht="18.75" customHeight="1" x14ac:dyDescent="0.35">
      <c r="A122" s="28"/>
      <c r="B122" s="189">
        <f>IF(J122="",0,COUNTIF($J$7:J122,J122))</f>
        <v>21</v>
      </c>
      <c r="C122" s="189" t="str">
        <f t="shared" si="6"/>
        <v>21111</v>
      </c>
      <c r="D122" s="192">
        <f t="shared" si="8"/>
        <v>45751</v>
      </c>
      <c r="E122" s="189">
        <f t="shared" si="9"/>
        <v>58</v>
      </c>
      <c r="F122" s="28"/>
      <c r="G122" s="157"/>
      <c r="H122" s="3"/>
      <c r="I122" s="7" t="s">
        <v>328</v>
      </c>
      <c r="J122" s="3">
        <v>111</v>
      </c>
      <c r="K122" s="32" t="str">
        <f t="shared" si="7"/>
        <v>Kas</v>
      </c>
      <c r="L122" s="2"/>
      <c r="M122" s="2">
        <v>1000000</v>
      </c>
      <c r="N122" s="28"/>
      <c r="O122" s="28"/>
    </row>
    <row r="123" spans="1:15" ht="18.75" customHeight="1" x14ac:dyDescent="0.35">
      <c r="A123" s="28"/>
      <c r="B123" s="189">
        <f>IF(J123="",0,COUNTIF($J$7:J123,J123))</f>
        <v>2</v>
      </c>
      <c r="C123" s="189" t="str">
        <f t="shared" si="6"/>
        <v>2613</v>
      </c>
      <c r="D123" s="192">
        <f t="shared" si="8"/>
        <v>45754</v>
      </c>
      <c r="E123" s="189">
        <f t="shared" si="9"/>
        <v>59</v>
      </c>
      <c r="F123" s="28"/>
      <c r="G123" s="157">
        <v>45754</v>
      </c>
      <c r="H123" s="3">
        <v>59</v>
      </c>
      <c r="I123" s="7" t="s">
        <v>329</v>
      </c>
      <c r="J123" s="3">
        <v>613</v>
      </c>
      <c r="K123" s="32" t="str">
        <f t="shared" si="7"/>
        <v>Biaya Alat Tulis Kantor</v>
      </c>
      <c r="L123" s="2">
        <v>400000</v>
      </c>
      <c r="M123" s="2"/>
      <c r="N123" s="28"/>
      <c r="O123" s="28"/>
    </row>
    <row r="124" spans="1:15" ht="18.75" customHeight="1" x14ac:dyDescent="0.35">
      <c r="A124" s="28"/>
      <c r="B124" s="189">
        <f>IF(J124="",0,COUNTIF($J$7:J124,J124))</f>
        <v>22</v>
      </c>
      <c r="C124" s="189" t="str">
        <f t="shared" si="6"/>
        <v>22111</v>
      </c>
      <c r="D124" s="192">
        <f t="shared" si="8"/>
        <v>45754</v>
      </c>
      <c r="E124" s="189">
        <f t="shared" si="9"/>
        <v>59</v>
      </c>
      <c r="F124" s="28"/>
      <c r="G124" s="157"/>
      <c r="H124" s="3"/>
      <c r="I124" s="7" t="s">
        <v>329</v>
      </c>
      <c r="J124" s="3">
        <v>111</v>
      </c>
      <c r="K124" s="32" t="str">
        <f t="shared" si="7"/>
        <v>Kas</v>
      </c>
      <c r="L124" s="2"/>
      <c r="M124" s="2">
        <v>400000</v>
      </c>
      <c r="N124" s="28"/>
      <c r="O124" s="28"/>
    </row>
    <row r="125" spans="1:15" ht="18.75" customHeight="1" x14ac:dyDescent="0.35">
      <c r="A125" s="28"/>
      <c r="B125" s="189">
        <f>IF(J125="",0,COUNTIF($J$7:J125,J125))</f>
        <v>4</v>
      </c>
      <c r="C125" s="189" t="str">
        <f t="shared" si="6"/>
        <v>4620</v>
      </c>
      <c r="D125" s="192">
        <f t="shared" si="8"/>
        <v>45757</v>
      </c>
      <c r="E125" s="189">
        <f t="shared" si="9"/>
        <v>60</v>
      </c>
      <c r="F125" s="28"/>
      <c r="G125" s="157">
        <v>45757</v>
      </c>
      <c r="H125" s="3">
        <v>60</v>
      </c>
      <c r="I125" s="7" t="s">
        <v>330</v>
      </c>
      <c r="J125" s="3">
        <v>620</v>
      </c>
      <c r="K125" s="32" t="str">
        <f t="shared" si="7"/>
        <v>Biaya Bahan Penolong</v>
      </c>
      <c r="L125" s="2">
        <v>21543000</v>
      </c>
      <c r="M125" s="2"/>
      <c r="N125" s="28"/>
      <c r="O125" s="28"/>
    </row>
    <row r="126" spans="1:15" ht="18.75" customHeight="1" x14ac:dyDescent="0.35">
      <c r="A126" s="28"/>
      <c r="B126" s="189">
        <f>IF(J126="",0,COUNTIF($J$7:J126,J126))</f>
        <v>10</v>
      </c>
      <c r="C126" s="189" t="str">
        <f t="shared" si="6"/>
        <v>10211</v>
      </c>
      <c r="D126" s="192">
        <f t="shared" si="8"/>
        <v>45757</v>
      </c>
      <c r="E126" s="189">
        <f t="shared" si="9"/>
        <v>60</v>
      </c>
      <c r="F126" s="28"/>
      <c r="G126" s="157"/>
      <c r="H126" s="3"/>
      <c r="I126" s="7" t="s">
        <v>330</v>
      </c>
      <c r="J126" s="3">
        <v>211</v>
      </c>
      <c r="K126" s="32" t="str">
        <f t="shared" si="7"/>
        <v>Hutang Dagang</v>
      </c>
      <c r="L126" s="2"/>
      <c r="M126" s="2">
        <v>21543000</v>
      </c>
      <c r="N126" s="28"/>
      <c r="O126" s="28"/>
    </row>
    <row r="127" spans="1:15" ht="18.75" customHeight="1" x14ac:dyDescent="0.35">
      <c r="A127" s="28"/>
      <c r="B127" s="189">
        <f>IF(J127="",0,COUNTIF($J$7:J127,J127))</f>
        <v>5</v>
      </c>
      <c r="C127" s="189" t="str">
        <f t="shared" si="6"/>
        <v>5612</v>
      </c>
      <c r="D127" s="192">
        <f t="shared" si="8"/>
        <v>45757</v>
      </c>
      <c r="E127" s="189">
        <f t="shared" si="9"/>
        <v>61</v>
      </c>
      <c r="F127" s="28"/>
      <c r="G127" s="157">
        <v>45757</v>
      </c>
      <c r="H127" s="3">
        <v>61</v>
      </c>
      <c r="I127" s="7" t="s">
        <v>303</v>
      </c>
      <c r="J127" s="3">
        <v>612</v>
      </c>
      <c r="K127" s="32" t="str">
        <f t="shared" si="7"/>
        <v>Biaya Listrik dan Gas</v>
      </c>
      <c r="L127" s="2">
        <v>1042000</v>
      </c>
      <c r="M127" s="2"/>
      <c r="N127" s="28"/>
      <c r="O127" s="28"/>
    </row>
    <row r="128" spans="1:15" ht="18.75" customHeight="1" x14ac:dyDescent="0.35">
      <c r="A128" s="28"/>
      <c r="B128" s="189">
        <f>IF(J128="",0,COUNTIF($J$7:J128,J128))</f>
        <v>23</v>
      </c>
      <c r="C128" s="189" t="str">
        <f t="shared" si="6"/>
        <v>23111</v>
      </c>
      <c r="D128" s="192">
        <f t="shared" si="8"/>
        <v>45757</v>
      </c>
      <c r="E128" s="189">
        <f t="shared" si="9"/>
        <v>61</v>
      </c>
      <c r="F128" s="28"/>
      <c r="G128" s="157"/>
      <c r="H128" s="3"/>
      <c r="I128" s="7" t="s">
        <v>303</v>
      </c>
      <c r="J128" s="3">
        <v>111</v>
      </c>
      <c r="K128" s="32" t="str">
        <f t="shared" si="7"/>
        <v>Kas</v>
      </c>
      <c r="L128" s="2"/>
      <c r="M128" s="2">
        <v>1042000</v>
      </c>
      <c r="N128" s="28"/>
      <c r="O128" s="28"/>
    </row>
    <row r="129" spans="1:15" ht="18.75" customHeight="1" x14ac:dyDescent="0.35">
      <c r="A129" s="28"/>
      <c r="B129" s="189">
        <f>IF(J129="",0,COUNTIF($J$7:J129,J129))</f>
        <v>4</v>
      </c>
      <c r="C129" s="189" t="str">
        <f t="shared" si="6"/>
        <v>4712</v>
      </c>
      <c r="D129" s="192">
        <f t="shared" si="8"/>
        <v>45757</v>
      </c>
      <c r="E129" s="189">
        <f t="shared" si="9"/>
        <v>62</v>
      </c>
      <c r="F129" s="28"/>
      <c r="G129" s="157">
        <v>45757</v>
      </c>
      <c r="H129" s="3">
        <v>62</v>
      </c>
      <c r="I129" s="7" t="s">
        <v>304</v>
      </c>
      <c r="J129" s="3">
        <v>712</v>
      </c>
      <c r="K129" s="32" t="str">
        <f t="shared" si="7"/>
        <v>Biaya Listrik</v>
      </c>
      <c r="L129" s="2">
        <v>287000</v>
      </c>
      <c r="M129" s="2"/>
      <c r="N129" s="28"/>
      <c r="O129" s="28"/>
    </row>
    <row r="130" spans="1:15" ht="18.75" customHeight="1" x14ac:dyDescent="0.35">
      <c r="A130" s="28"/>
      <c r="B130" s="189">
        <f>IF(J130="",0,COUNTIF($J$7:J130,J130))</f>
        <v>24</v>
      </c>
      <c r="C130" s="189" t="str">
        <f t="shared" si="6"/>
        <v>24111</v>
      </c>
      <c r="D130" s="192">
        <f t="shared" si="8"/>
        <v>45757</v>
      </c>
      <c r="E130" s="189">
        <f t="shared" si="9"/>
        <v>62</v>
      </c>
      <c r="F130" s="28"/>
      <c r="G130" s="157"/>
      <c r="H130" s="3"/>
      <c r="I130" s="7" t="s">
        <v>304</v>
      </c>
      <c r="J130" s="3">
        <v>111</v>
      </c>
      <c r="K130" s="32" t="str">
        <f t="shared" si="7"/>
        <v>Kas</v>
      </c>
      <c r="L130" s="2"/>
      <c r="M130" s="2">
        <v>287000</v>
      </c>
      <c r="N130" s="28"/>
      <c r="O130" s="28"/>
    </row>
    <row r="131" spans="1:15" ht="18.75" customHeight="1" x14ac:dyDescent="0.35">
      <c r="A131" s="28"/>
      <c r="B131" s="189">
        <f>IF(J131="",0,COUNTIF($J$7:J131,J131))</f>
        <v>3</v>
      </c>
      <c r="C131" s="189" t="str">
        <f t="shared" si="6"/>
        <v>3790</v>
      </c>
      <c r="D131" s="192">
        <f t="shared" si="8"/>
        <v>45760</v>
      </c>
      <c r="E131" s="189">
        <f t="shared" si="9"/>
        <v>63</v>
      </c>
      <c r="F131" s="28"/>
      <c r="G131" s="157">
        <v>45760</v>
      </c>
      <c r="H131" s="3">
        <v>63</v>
      </c>
      <c r="I131" s="7" t="s">
        <v>292</v>
      </c>
      <c r="J131" s="3">
        <v>790</v>
      </c>
      <c r="K131" s="32" t="str">
        <f t="shared" si="7"/>
        <v>Biaya dan Bunga Bank</v>
      </c>
      <c r="L131" s="2">
        <v>5000</v>
      </c>
      <c r="M131" s="2"/>
      <c r="N131" s="28"/>
      <c r="O131" s="28"/>
    </row>
    <row r="132" spans="1:15" ht="18.75" customHeight="1" x14ac:dyDescent="0.35">
      <c r="A132" s="28"/>
      <c r="B132" s="189">
        <f>IF(J132="",0,COUNTIF($J$7:J132,J132))</f>
        <v>31</v>
      </c>
      <c r="C132" s="189" t="str">
        <f t="shared" si="6"/>
        <v>31112</v>
      </c>
      <c r="D132" s="192">
        <f t="shared" si="8"/>
        <v>45760</v>
      </c>
      <c r="E132" s="189">
        <f t="shared" si="9"/>
        <v>63</v>
      </c>
      <c r="F132" s="28"/>
      <c r="G132" s="157"/>
      <c r="H132" s="3"/>
      <c r="I132" s="7" t="s">
        <v>292</v>
      </c>
      <c r="J132" s="3">
        <v>112</v>
      </c>
      <c r="K132" s="32" t="str">
        <f t="shared" si="7"/>
        <v>Bank</v>
      </c>
      <c r="L132" s="2"/>
      <c r="M132" s="2">
        <v>5000</v>
      </c>
      <c r="N132" s="28"/>
      <c r="O132" s="28"/>
    </row>
    <row r="133" spans="1:15" ht="18.75" customHeight="1" x14ac:dyDescent="0.35">
      <c r="A133" s="28"/>
      <c r="B133" s="189">
        <f>IF(J133="",0,COUNTIF($J$7:J133,J133))</f>
        <v>7</v>
      </c>
      <c r="C133" s="189" t="str">
        <f t="shared" si="6"/>
        <v>7561</v>
      </c>
      <c r="D133" s="192">
        <f t="shared" si="8"/>
        <v>45762</v>
      </c>
      <c r="E133" s="189">
        <f t="shared" si="9"/>
        <v>64</v>
      </c>
      <c r="F133" s="28"/>
      <c r="G133" s="157">
        <v>45762</v>
      </c>
      <c r="H133" s="3">
        <v>64</v>
      </c>
      <c r="I133" s="7" t="s">
        <v>308</v>
      </c>
      <c r="J133" s="3">
        <v>561</v>
      </c>
      <c r="K133" s="32" t="str">
        <f t="shared" si="7"/>
        <v>Upah langsung</v>
      </c>
      <c r="L133" s="2">
        <v>15310000</v>
      </c>
      <c r="M133" s="2"/>
      <c r="N133" s="28"/>
      <c r="O133" s="28"/>
    </row>
    <row r="134" spans="1:15" ht="18.75" customHeight="1" x14ac:dyDescent="0.35">
      <c r="A134" s="28"/>
      <c r="B134" s="189">
        <f>IF(J134="",0,COUNTIF($J$7:J134,J134))</f>
        <v>32</v>
      </c>
      <c r="C134" s="189" t="str">
        <f t="shared" si="6"/>
        <v>32112</v>
      </c>
      <c r="D134" s="192">
        <f t="shared" si="8"/>
        <v>45762</v>
      </c>
      <c r="E134" s="189">
        <f t="shared" si="9"/>
        <v>64</v>
      </c>
      <c r="F134" s="28"/>
      <c r="G134" s="157"/>
      <c r="H134" s="3"/>
      <c r="I134" s="7" t="s">
        <v>308</v>
      </c>
      <c r="J134" s="3">
        <v>112</v>
      </c>
      <c r="K134" s="32" t="str">
        <f t="shared" si="7"/>
        <v>Bank</v>
      </c>
      <c r="L134" s="2"/>
      <c r="M134" s="2">
        <v>15310000</v>
      </c>
      <c r="N134" s="28"/>
      <c r="O134" s="28"/>
    </row>
    <row r="135" spans="1:15" ht="18.75" customHeight="1" x14ac:dyDescent="0.35">
      <c r="A135" s="28"/>
      <c r="B135" s="189">
        <f>IF(J135="",0,COUNTIF($J$7:J135,J135))</f>
        <v>7</v>
      </c>
      <c r="C135" s="189" t="str">
        <f t="shared" ref="C135:C198" si="10">B135&amp;J135</f>
        <v>7601</v>
      </c>
      <c r="D135" s="192">
        <f t="shared" si="8"/>
        <v>45762</v>
      </c>
      <c r="E135" s="189">
        <f t="shared" si="9"/>
        <v>65</v>
      </c>
      <c r="F135" s="28"/>
      <c r="G135" s="157">
        <v>45762</v>
      </c>
      <c r="H135" s="3">
        <v>65</v>
      </c>
      <c r="I135" s="7" t="s">
        <v>308</v>
      </c>
      <c r="J135" s="3">
        <v>601</v>
      </c>
      <c r="K135" s="32" t="str">
        <f t="shared" ref="K135:K198" si="11">IF(J135&lt;&gt;"",VLOOKUP(J135,DA,2,FALSE),"")</f>
        <v>Gaji Karyawan</v>
      </c>
      <c r="L135" s="2">
        <v>9056000</v>
      </c>
      <c r="M135" s="2"/>
      <c r="N135" s="28"/>
      <c r="O135" s="28"/>
    </row>
    <row r="136" spans="1:15" ht="18.75" customHeight="1" x14ac:dyDescent="0.35">
      <c r="A136" s="28"/>
      <c r="B136" s="189">
        <f>IF(J136="",0,COUNTIF($J$7:J136,J136))</f>
        <v>33</v>
      </c>
      <c r="C136" s="189" t="str">
        <f t="shared" si="10"/>
        <v>33112</v>
      </c>
      <c r="D136" s="192">
        <f t="shared" si="8"/>
        <v>45762</v>
      </c>
      <c r="E136" s="189">
        <f t="shared" si="9"/>
        <v>65</v>
      </c>
      <c r="F136" s="28"/>
      <c r="G136" s="157"/>
      <c r="H136" s="3"/>
      <c r="I136" s="7" t="s">
        <v>308</v>
      </c>
      <c r="J136" s="3">
        <v>112</v>
      </c>
      <c r="K136" s="32" t="str">
        <f t="shared" si="11"/>
        <v>Bank</v>
      </c>
      <c r="L136" s="2"/>
      <c r="M136" s="2">
        <v>9056000</v>
      </c>
      <c r="N136" s="28"/>
      <c r="O136" s="28"/>
    </row>
    <row r="137" spans="1:15" ht="18.75" customHeight="1" x14ac:dyDescent="0.35">
      <c r="A137" s="28"/>
      <c r="B137" s="189">
        <f>IF(J137="",0,COUNTIF($J$7:J137,J137))</f>
        <v>6</v>
      </c>
      <c r="C137" s="189" t="str">
        <f t="shared" si="10"/>
        <v>6714</v>
      </c>
      <c r="D137" s="192">
        <f t="shared" ref="D137:D200" si="12">IF(G137&lt;&gt;"",G137,D136)</f>
        <v>45763</v>
      </c>
      <c r="E137" s="189">
        <f t="shared" ref="E137:E200" si="13">IF(H137&lt;&gt;"",H137,E136)</f>
        <v>66</v>
      </c>
      <c r="F137" s="28"/>
      <c r="G137" s="157">
        <v>45763</v>
      </c>
      <c r="H137" s="3">
        <v>66</v>
      </c>
      <c r="I137" s="7" t="s">
        <v>309</v>
      </c>
      <c r="J137" s="3">
        <v>714</v>
      </c>
      <c r="K137" s="32" t="str">
        <f t="shared" si="11"/>
        <v>Biaya Telepon &amp; Internet</v>
      </c>
      <c r="L137" s="2">
        <v>658200</v>
      </c>
      <c r="M137" s="2"/>
      <c r="N137" s="28"/>
      <c r="O137" s="28"/>
    </row>
    <row r="138" spans="1:15" ht="18.75" customHeight="1" x14ac:dyDescent="0.35">
      <c r="A138" s="28"/>
      <c r="B138" s="189">
        <f>IF(J138="",0,COUNTIF($J$7:J138,J138))</f>
        <v>34</v>
      </c>
      <c r="C138" s="189" t="str">
        <f t="shared" si="10"/>
        <v>34112</v>
      </c>
      <c r="D138" s="192">
        <f t="shared" si="12"/>
        <v>45763</v>
      </c>
      <c r="E138" s="189">
        <f t="shared" si="13"/>
        <v>66</v>
      </c>
      <c r="F138" s="28"/>
      <c r="G138" s="157"/>
      <c r="H138" s="3"/>
      <c r="I138" s="7" t="s">
        <v>309</v>
      </c>
      <c r="J138" s="3">
        <v>112</v>
      </c>
      <c r="K138" s="32" t="str">
        <f t="shared" si="11"/>
        <v>Bank</v>
      </c>
      <c r="L138" s="2"/>
      <c r="M138" s="2">
        <v>658200</v>
      </c>
      <c r="N138" s="28"/>
      <c r="O138" s="28"/>
    </row>
    <row r="139" spans="1:15" ht="18.75" customHeight="1" x14ac:dyDescent="0.35">
      <c r="A139" s="28"/>
      <c r="B139" s="189">
        <f>IF(J139="",0,COUNTIF($J$7:J139,J139))</f>
        <v>35</v>
      </c>
      <c r="C139" s="189" t="str">
        <f t="shared" si="10"/>
        <v>35112</v>
      </c>
      <c r="D139" s="192">
        <f t="shared" si="12"/>
        <v>45763</v>
      </c>
      <c r="E139" s="189">
        <f t="shared" si="13"/>
        <v>67</v>
      </c>
      <c r="F139" s="28"/>
      <c r="G139" s="157">
        <v>45763</v>
      </c>
      <c r="H139" s="3">
        <v>67</v>
      </c>
      <c r="I139" s="7" t="s">
        <v>302</v>
      </c>
      <c r="J139" s="3">
        <v>112</v>
      </c>
      <c r="K139" s="32" t="str">
        <f t="shared" si="11"/>
        <v>Bank</v>
      </c>
      <c r="L139" s="2">
        <v>232525000</v>
      </c>
      <c r="M139" s="2"/>
      <c r="N139" s="28"/>
      <c r="O139" s="28"/>
    </row>
    <row r="140" spans="1:15" ht="18.75" customHeight="1" x14ac:dyDescent="0.35">
      <c r="A140" s="28"/>
      <c r="B140" s="189">
        <f>IF(J140="",0,COUNTIF($J$7:J140,J140))</f>
        <v>6</v>
      </c>
      <c r="C140" s="189" t="str">
        <f t="shared" si="10"/>
        <v>6130</v>
      </c>
      <c r="D140" s="192">
        <f t="shared" si="12"/>
        <v>45763</v>
      </c>
      <c r="E140" s="189">
        <f t="shared" si="13"/>
        <v>67</v>
      </c>
      <c r="F140" s="28"/>
      <c r="G140" s="157"/>
      <c r="H140" s="3"/>
      <c r="I140" s="7" t="s">
        <v>302</v>
      </c>
      <c r="J140" s="3">
        <v>130</v>
      </c>
      <c r="K140" s="32" t="str">
        <f t="shared" si="11"/>
        <v>Piutang Dagang</v>
      </c>
      <c r="L140" s="2"/>
      <c r="M140" s="2">
        <v>232525000</v>
      </c>
      <c r="N140" s="28"/>
      <c r="O140" s="28"/>
    </row>
    <row r="141" spans="1:15" ht="18.75" customHeight="1" x14ac:dyDescent="0.35">
      <c r="A141" s="28"/>
      <c r="B141" s="189">
        <f>IF(J141="",0,COUNTIF($J$7:J141,J141))</f>
        <v>1</v>
      </c>
      <c r="C141" s="189" t="str">
        <f t="shared" si="10"/>
        <v>1765</v>
      </c>
      <c r="D141" s="192">
        <f t="shared" si="12"/>
        <v>45766</v>
      </c>
      <c r="E141" s="189">
        <f t="shared" si="13"/>
        <v>68</v>
      </c>
      <c r="F141" s="28"/>
      <c r="G141" s="157">
        <v>45766</v>
      </c>
      <c r="H141" s="3">
        <v>68</v>
      </c>
      <c r="I141" s="21" t="s">
        <v>331</v>
      </c>
      <c r="J141" s="3">
        <v>765</v>
      </c>
      <c r="K141" s="32" t="str">
        <f t="shared" si="11"/>
        <v>Zakat, Infaq dan Shodaqoh</v>
      </c>
      <c r="L141" s="9">
        <v>250000</v>
      </c>
      <c r="M141" s="2"/>
      <c r="N141" s="28"/>
      <c r="O141" s="28"/>
    </row>
    <row r="142" spans="1:15" ht="18.75" customHeight="1" x14ac:dyDescent="0.35">
      <c r="A142" s="28"/>
      <c r="B142" s="189">
        <f>IF(J142="",0,COUNTIF($J$7:J142,J142))</f>
        <v>25</v>
      </c>
      <c r="C142" s="189" t="str">
        <f t="shared" si="10"/>
        <v>25111</v>
      </c>
      <c r="D142" s="192">
        <f t="shared" si="12"/>
        <v>45766</v>
      </c>
      <c r="E142" s="189">
        <f t="shared" si="13"/>
        <v>68</v>
      </c>
      <c r="F142" s="28"/>
      <c r="G142" s="157"/>
      <c r="H142" s="3"/>
      <c r="I142" s="21" t="s">
        <v>331</v>
      </c>
      <c r="J142" s="3">
        <v>111</v>
      </c>
      <c r="K142" s="32" t="str">
        <f t="shared" si="11"/>
        <v>Kas</v>
      </c>
      <c r="L142" s="2"/>
      <c r="M142" s="2">
        <v>250000</v>
      </c>
      <c r="N142" s="28"/>
      <c r="O142" s="28"/>
    </row>
    <row r="143" spans="1:15" ht="18.75" customHeight="1" x14ac:dyDescent="0.35">
      <c r="A143" s="28"/>
      <c r="B143" s="189">
        <f>IF(J143="",0,COUNTIF($J$7:J143,J143))</f>
        <v>3</v>
      </c>
      <c r="C143" s="189" t="str">
        <f t="shared" si="10"/>
        <v>3619</v>
      </c>
      <c r="D143" s="192">
        <f t="shared" si="12"/>
        <v>45770</v>
      </c>
      <c r="E143" s="189">
        <f t="shared" si="13"/>
        <v>69</v>
      </c>
      <c r="F143" s="28"/>
      <c r="G143" s="157">
        <v>45770</v>
      </c>
      <c r="H143" s="3">
        <v>69</v>
      </c>
      <c r="I143" s="7" t="s">
        <v>301</v>
      </c>
      <c r="J143" s="3">
        <v>619</v>
      </c>
      <c r="K143" s="32" t="str">
        <f t="shared" si="11"/>
        <v>Biaya Transportasi</v>
      </c>
      <c r="L143" s="9">
        <v>165000</v>
      </c>
      <c r="M143" s="2"/>
      <c r="N143" s="28"/>
      <c r="O143" s="28"/>
    </row>
    <row r="144" spans="1:15" ht="18.75" customHeight="1" x14ac:dyDescent="0.35">
      <c r="A144" s="28"/>
      <c r="B144" s="189">
        <f>IF(J144="",0,COUNTIF($J$7:J144,J144))</f>
        <v>26</v>
      </c>
      <c r="C144" s="189" t="str">
        <f t="shared" si="10"/>
        <v>26111</v>
      </c>
      <c r="D144" s="192">
        <f t="shared" si="12"/>
        <v>45770</v>
      </c>
      <c r="E144" s="189">
        <f t="shared" si="13"/>
        <v>69</v>
      </c>
      <c r="F144" s="28"/>
      <c r="G144" s="157"/>
      <c r="H144" s="3"/>
      <c r="I144" s="7" t="s">
        <v>301</v>
      </c>
      <c r="J144" s="3">
        <v>111</v>
      </c>
      <c r="K144" s="32" t="str">
        <f t="shared" si="11"/>
        <v>Kas</v>
      </c>
      <c r="L144" s="9"/>
      <c r="M144" s="2">
        <v>165000</v>
      </c>
      <c r="N144" s="28"/>
      <c r="O144" s="28"/>
    </row>
    <row r="145" spans="1:15" ht="18.75" customHeight="1" x14ac:dyDescent="0.35">
      <c r="A145" s="28"/>
      <c r="B145" s="189">
        <f>IF(J145="",0,COUNTIF($J$7:J145,J145))</f>
        <v>5</v>
      </c>
      <c r="C145" s="189" t="str">
        <f t="shared" si="10"/>
        <v>5552</v>
      </c>
      <c r="D145" s="192">
        <f t="shared" si="12"/>
        <v>45773</v>
      </c>
      <c r="E145" s="189">
        <f t="shared" si="13"/>
        <v>70</v>
      </c>
      <c r="F145" s="28"/>
      <c r="G145" s="157">
        <v>45773</v>
      </c>
      <c r="H145" s="3">
        <v>70</v>
      </c>
      <c r="I145" s="7" t="s">
        <v>320</v>
      </c>
      <c r="J145" s="3">
        <v>552</v>
      </c>
      <c r="K145" s="32" t="str">
        <f t="shared" si="11"/>
        <v>Pembelian Bahan Baku</v>
      </c>
      <c r="L145" s="2">
        <v>45850000</v>
      </c>
      <c r="M145" s="2"/>
      <c r="N145" s="28"/>
      <c r="O145" s="28"/>
    </row>
    <row r="146" spans="1:15" ht="18.75" customHeight="1" x14ac:dyDescent="0.35">
      <c r="A146" s="28"/>
      <c r="B146" s="189">
        <f>IF(J146="",0,COUNTIF($J$7:J146,J146))</f>
        <v>11</v>
      </c>
      <c r="C146" s="189" t="str">
        <f t="shared" si="10"/>
        <v>11211</v>
      </c>
      <c r="D146" s="192">
        <f t="shared" si="12"/>
        <v>45773</v>
      </c>
      <c r="E146" s="189">
        <f t="shared" si="13"/>
        <v>70</v>
      </c>
      <c r="F146" s="28"/>
      <c r="G146" s="157"/>
      <c r="H146" s="3"/>
      <c r="I146" s="7" t="s">
        <v>320</v>
      </c>
      <c r="J146" s="3">
        <v>211</v>
      </c>
      <c r="K146" s="32" t="str">
        <f t="shared" si="11"/>
        <v>Hutang Dagang</v>
      </c>
      <c r="L146" s="2"/>
      <c r="M146" s="2">
        <v>45850000</v>
      </c>
      <c r="N146" s="28"/>
      <c r="O146" s="28"/>
    </row>
    <row r="147" spans="1:15" ht="18.75" customHeight="1" x14ac:dyDescent="0.35">
      <c r="A147" s="28"/>
      <c r="B147" s="189">
        <f>IF(J147="",0,COUNTIF($J$7:J147,J147))</f>
        <v>12</v>
      </c>
      <c r="C147" s="189" t="str">
        <f t="shared" si="10"/>
        <v>12211</v>
      </c>
      <c r="D147" s="192">
        <f t="shared" si="12"/>
        <v>45774</v>
      </c>
      <c r="E147" s="189">
        <f t="shared" si="13"/>
        <v>71</v>
      </c>
      <c r="F147" s="28"/>
      <c r="G147" s="157">
        <v>45774</v>
      </c>
      <c r="H147" s="3">
        <v>71</v>
      </c>
      <c r="I147" s="7" t="s">
        <v>332</v>
      </c>
      <c r="J147" s="3">
        <v>211</v>
      </c>
      <c r="K147" s="32" t="str">
        <f t="shared" si="11"/>
        <v>Hutang Dagang</v>
      </c>
      <c r="L147" s="2">
        <v>3106500</v>
      </c>
      <c r="M147" s="2"/>
      <c r="N147" s="28"/>
      <c r="O147" s="28"/>
    </row>
    <row r="148" spans="1:15" ht="18.75" customHeight="1" x14ac:dyDescent="0.35">
      <c r="A148" s="28"/>
      <c r="B148" s="189">
        <f>IF(J148="",0,COUNTIF($J$7:J148,J148))</f>
        <v>1</v>
      </c>
      <c r="C148" s="189" t="str">
        <f t="shared" si="10"/>
        <v>1554</v>
      </c>
      <c r="D148" s="192">
        <f t="shared" si="12"/>
        <v>45774</v>
      </c>
      <c r="E148" s="189">
        <f t="shared" si="13"/>
        <v>71</v>
      </c>
      <c r="F148" s="28"/>
      <c r="G148" s="157"/>
      <c r="H148" s="3"/>
      <c r="I148" s="7" t="s">
        <v>332</v>
      </c>
      <c r="J148" s="3">
        <v>554</v>
      </c>
      <c r="K148" s="32" t="str">
        <f t="shared" si="11"/>
        <v>Potongan Pembelian Bahan Baku</v>
      </c>
      <c r="L148" s="2"/>
      <c r="M148" s="2">
        <v>3106500</v>
      </c>
      <c r="N148" s="28"/>
      <c r="O148" s="28"/>
    </row>
    <row r="149" spans="1:15" ht="18.75" customHeight="1" x14ac:dyDescent="0.35">
      <c r="A149" s="28"/>
      <c r="B149" s="189">
        <f>IF(J149="",0,COUNTIF($J$7:J149,J149))</f>
        <v>13</v>
      </c>
      <c r="C149" s="189" t="str">
        <f t="shared" si="10"/>
        <v>13211</v>
      </c>
      <c r="D149" s="192">
        <f t="shared" si="12"/>
        <v>45777</v>
      </c>
      <c r="E149" s="189">
        <f t="shared" si="13"/>
        <v>72</v>
      </c>
      <c r="F149" s="28"/>
      <c r="G149" s="157">
        <v>45777</v>
      </c>
      <c r="H149" s="3">
        <v>72</v>
      </c>
      <c r="I149" s="7" t="s">
        <v>313</v>
      </c>
      <c r="J149" s="3">
        <v>211</v>
      </c>
      <c r="K149" s="32" t="str">
        <f t="shared" si="11"/>
        <v>Hutang Dagang</v>
      </c>
      <c r="L149" s="2">
        <v>12030000</v>
      </c>
      <c r="M149" s="2"/>
      <c r="N149" s="28"/>
      <c r="O149" s="28"/>
    </row>
    <row r="150" spans="1:15" ht="18.75" customHeight="1" x14ac:dyDescent="0.35">
      <c r="A150" s="28"/>
      <c r="B150" s="189">
        <f>IF(J150="",0,COUNTIF($J$7:J150,J150))</f>
        <v>36</v>
      </c>
      <c r="C150" s="189" t="str">
        <f t="shared" si="10"/>
        <v>36112</v>
      </c>
      <c r="D150" s="192">
        <f t="shared" si="12"/>
        <v>45777</v>
      </c>
      <c r="E150" s="189">
        <f t="shared" si="13"/>
        <v>72</v>
      </c>
      <c r="F150" s="28"/>
      <c r="G150" s="157"/>
      <c r="H150" s="3"/>
      <c r="I150" s="7" t="s">
        <v>313</v>
      </c>
      <c r="J150" s="3">
        <v>112</v>
      </c>
      <c r="K150" s="32" t="str">
        <f t="shared" si="11"/>
        <v>Bank</v>
      </c>
      <c r="L150" s="2"/>
      <c r="M150" s="2">
        <v>12030000</v>
      </c>
      <c r="N150" s="28"/>
      <c r="O150" s="28"/>
    </row>
    <row r="151" spans="1:15" ht="18.75" customHeight="1" x14ac:dyDescent="0.35">
      <c r="A151" s="28"/>
      <c r="B151" s="189">
        <f>IF(J151="",0,COUNTIF($J$7:J151,J151))</f>
        <v>8</v>
      </c>
      <c r="C151" s="189" t="str">
        <f t="shared" si="10"/>
        <v>8561</v>
      </c>
      <c r="D151" s="192">
        <f t="shared" si="12"/>
        <v>45777</v>
      </c>
      <c r="E151" s="189">
        <f t="shared" si="13"/>
        <v>73</v>
      </c>
      <c r="F151" s="28"/>
      <c r="G151" s="157">
        <v>45777</v>
      </c>
      <c r="H151" s="3">
        <v>73</v>
      </c>
      <c r="I151" s="7" t="s">
        <v>308</v>
      </c>
      <c r="J151" s="3">
        <v>561</v>
      </c>
      <c r="K151" s="32" t="str">
        <f t="shared" si="11"/>
        <v>Upah langsung</v>
      </c>
      <c r="L151" s="2">
        <v>15211500</v>
      </c>
      <c r="M151" s="2"/>
      <c r="N151" s="28"/>
      <c r="O151" s="28"/>
    </row>
    <row r="152" spans="1:15" ht="18.75" customHeight="1" x14ac:dyDescent="0.35">
      <c r="A152" s="28"/>
      <c r="B152" s="189">
        <f>IF(J152="",0,COUNTIF($J$7:J152,J152))</f>
        <v>37</v>
      </c>
      <c r="C152" s="189" t="str">
        <f t="shared" si="10"/>
        <v>37112</v>
      </c>
      <c r="D152" s="192">
        <f t="shared" si="12"/>
        <v>45777</v>
      </c>
      <c r="E152" s="189">
        <f t="shared" si="13"/>
        <v>73</v>
      </c>
      <c r="F152" s="28"/>
      <c r="G152" s="157"/>
      <c r="H152" s="3"/>
      <c r="I152" s="7" t="s">
        <v>308</v>
      </c>
      <c r="J152" s="3">
        <v>112</v>
      </c>
      <c r="K152" s="32" t="str">
        <f t="shared" si="11"/>
        <v>Bank</v>
      </c>
      <c r="L152" s="2"/>
      <c r="M152" s="2">
        <v>15211500</v>
      </c>
      <c r="N152" s="28"/>
      <c r="O152" s="28"/>
    </row>
    <row r="153" spans="1:15" ht="18.75" customHeight="1" x14ac:dyDescent="0.35">
      <c r="A153" s="28"/>
      <c r="B153" s="189">
        <f>IF(J153="",0,COUNTIF($J$7:J153,J153))</f>
        <v>8</v>
      </c>
      <c r="C153" s="189" t="str">
        <f t="shared" si="10"/>
        <v>8601</v>
      </c>
      <c r="D153" s="192">
        <f t="shared" si="12"/>
        <v>45777</v>
      </c>
      <c r="E153" s="189">
        <f t="shared" si="13"/>
        <v>74</v>
      </c>
      <c r="F153" s="28"/>
      <c r="G153" s="157">
        <v>45777</v>
      </c>
      <c r="H153" s="3">
        <v>74</v>
      </c>
      <c r="I153" s="7" t="s">
        <v>308</v>
      </c>
      <c r="J153" s="3">
        <v>601</v>
      </c>
      <c r="K153" s="32" t="str">
        <f t="shared" si="11"/>
        <v>Gaji Karyawan</v>
      </c>
      <c r="L153" s="2">
        <v>9175000</v>
      </c>
      <c r="M153" s="2"/>
      <c r="N153" s="28"/>
      <c r="O153" s="28"/>
    </row>
    <row r="154" spans="1:15" ht="18.75" customHeight="1" x14ac:dyDescent="0.35">
      <c r="A154" s="28"/>
      <c r="B154" s="189">
        <f>IF(J154="",0,COUNTIF($J$7:J154,J154))</f>
        <v>38</v>
      </c>
      <c r="C154" s="189" t="str">
        <f t="shared" si="10"/>
        <v>38112</v>
      </c>
      <c r="D154" s="192">
        <f t="shared" si="12"/>
        <v>45777</v>
      </c>
      <c r="E154" s="189">
        <f t="shared" si="13"/>
        <v>74</v>
      </c>
      <c r="F154" s="28"/>
      <c r="G154" s="157"/>
      <c r="H154" s="3"/>
      <c r="I154" s="7" t="s">
        <v>308</v>
      </c>
      <c r="J154" s="3">
        <v>112</v>
      </c>
      <c r="K154" s="32" t="str">
        <f t="shared" si="11"/>
        <v>Bank</v>
      </c>
      <c r="L154" s="2"/>
      <c r="M154" s="2">
        <v>9175000</v>
      </c>
      <c r="N154" s="28"/>
      <c r="O154" s="28"/>
    </row>
    <row r="155" spans="1:15" ht="18.75" customHeight="1" x14ac:dyDescent="0.35">
      <c r="A155" s="28"/>
      <c r="B155" s="189">
        <f>IF(J155="",0,COUNTIF($J$7:J155,J155))</f>
        <v>4</v>
      </c>
      <c r="C155" s="189" t="str">
        <f t="shared" si="10"/>
        <v>4701</v>
      </c>
      <c r="D155" s="192">
        <f t="shared" si="12"/>
        <v>45777</v>
      </c>
      <c r="E155" s="189">
        <f t="shared" si="13"/>
        <v>75</v>
      </c>
      <c r="F155" s="28"/>
      <c r="G155" s="157">
        <v>45777</v>
      </c>
      <c r="H155" s="3">
        <v>75</v>
      </c>
      <c r="I155" s="7" t="s">
        <v>314</v>
      </c>
      <c r="J155" s="3">
        <v>701</v>
      </c>
      <c r="K155" s="32" t="str">
        <f t="shared" si="11"/>
        <v>Gaji Karyawan</v>
      </c>
      <c r="L155" s="2">
        <v>12225000</v>
      </c>
      <c r="M155" s="2"/>
      <c r="N155" s="28"/>
      <c r="O155" s="28"/>
    </row>
    <row r="156" spans="1:15" ht="18.75" customHeight="1" x14ac:dyDescent="0.35">
      <c r="A156" s="28"/>
      <c r="B156" s="189">
        <f>IF(J156="",0,COUNTIF($J$7:J156,J156))</f>
        <v>39</v>
      </c>
      <c r="C156" s="189" t="str">
        <f t="shared" si="10"/>
        <v>39112</v>
      </c>
      <c r="D156" s="192">
        <f t="shared" si="12"/>
        <v>45777</v>
      </c>
      <c r="E156" s="189">
        <f t="shared" si="13"/>
        <v>75</v>
      </c>
      <c r="F156" s="28"/>
      <c r="G156" s="157"/>
      <c r="H156" s="3"/>
      <c r="I156" s="7" t="s">
        <v>314</v>
      </c>
      <c r="J156" s="3">
        <v>112</v>
      </c>
      <c r="K156" s="32" t="str">
        <f t="shared" si="11"/>
        <v>Bank</v>
      </c>
      <c r="L156" s="2"/>
      <c r="M156" s="2">
        <v>12225000</v>
      </c>
      <c r="N156" s="28"/>
      <c r="O156" s="28"/>
    </row>
    <row r="157" spans="1:15" ht="18.75" customHeight="1" x14ac:dyDescent="0.35">
      <c r="A157" s="28"/>
      <c r="B157" s="189">
        <f>IF(J157="",0,COUNTIF($J$7:J157,J157))</f>
        <v>6</v>
      </c>
      <c r="C157" s="189" t="str">
        <f t="shared" si="10"/>
        <v>6552</v>
      </c>
      <c r="D157" s="192">
        <f t="shared" si="12"/>
        <v>45779</v>
      </c>
      <c r="E157" s="189">
        <f t="shared" si="13"/>
        <v>76</v>
      </c>
      <c r="F157" s="28"/>
      <c r="G157" s="157">
        <v>45779</v>
      </c>
      <c r="H157" s="3">
        <v>76</v>
      </c>
      <c r="I157" s="7" t="s">
        <v>320</v>
      </c>
      <c r="J157" s="3">
        <v>552</v>
      </c>
      <c r="K157" s="32" t="str">
        <f t="shared" si="11"/>
        <v>Pembelian Bahan Baku</v>
      </c>
      <c r="L157" s="2">
        <v>134650000</v>
      </c>
      <c r="M157" s="2"/>
      <c r="N157" s="28"/>
      <c r="O157" s="28"/>
    </row>
    <row r="158" spans="1:15" ht="18.75" customHeight="1" x14ac:dyDescent="0.35">
      <c r="A158" s="28"/>
      <c r="B158" s="189">
        <f>IF(J158="",0,COUNTIF($J$7:J158,J158))</f>
        <v>14</v>
      </c>
      <c r="C158" s="189" t="str">
        <f t="shared" si="10"/>
        <v>14211</v>
      </c>
      <c r="D158" s="192">
        <f t="shared" si="12"/>
        <v>45779</v>
      </c>
      <c r="E158" s="189">
        <f t="shared" si="13"/>
        <v>76</v>
      </c>
      <c r="F158" s="28"/>
      <c r="G158" s="157"/>
      <c r="H158" s="3"/>
      <c r="I158" s="7" t="s">
        <v>320</v>
      </c>
      <c r="J158" s="3">
        <v>211</v>
      </c>
      <c r="K158" s="32" t="str">
        <f t="shared" si="11"/>
        <v>Hutang Dagang</v>
      </c>
      <c r="L158" s="2"/>
      <c r="M158" s="2">
        <v>134650000</v>
      </c>
      <c r="N158" s="28"/>
      <c r="O158" s="28"/>
    </row>
    <row r="159" spans="1:15" ht="18.75" customHeight="1" x14ac:dyDescent="0.35">
      <c r="A159" s="28"/>
      <c r="B159" s="189">
        <f>IF(J159="",0,COUNTIF($J$7:J159,J159))</f>
        <v>5</v>
      </c>
      <c r="C159" s="189" t="str">
        <f t="shared" si="10"/>
        <v>5620</v>
      </c>
      <c r="D159" s="192">
        <f t="shared" si="12"/>
        <v>45780</v>
      </c>
      <c r="E159" s="189">
        <f t="shared" si="13"/>
        <v>77</v>
      </c>
      <c r="F159" s="28"/>
      <c r="G159" s="157">
        <v>45780</v>
      </c>
      <c r="H159" s="3">
        <v>77</v>
      </c>
      <c r="I159" s="7" t="s">
        <v>333</v>
      </c>
      <c r="J159" s="3">
        <v>620</v>
      </c>
      <c r="K159" s="32" t="str">
        <f t="shared" si="11"/>
        <v>Biaya Bahan Penolong</v>
      </c>
      <c r="L159" s="2">
        <v>200000</v>
      </c>
      <c r="M159" s="2"/>
      <c r="N159" s="28"/>
      <c r="O159" s="28"/>
    </row>
    <row r="160" spans="1:15" ht="18.75" customHeight="1" x14ac:dyDescent="0.35">
      <c r="A160" s="28"/>
      <c r="B160" s="189">
        <f>IF(J160="",0,COUNTIF($J$7:J160,J160))</f>
        <v>27</v>
      </c>
      <c r="C160" s="189" t="str">
        <f t="shared" si="10"/>
        <v>27111</v>
      </c>
      <c r="D160" s="192">
        <f t="shared" si="12"/>
        <v>45780</v>
      </c>
      <c r="E160" s="189">
        <f t="shared" si="13"/>
        <v>77</v>
      </c>
      <c r="F160" s="28"/>
      <c r="G160" s="157"/>
      <c r="H160" s="3"/>
      <c r="I160" s="7" t="s">
        <v>333</v>
      </c>
      <c r="J160" s="3">
        <v>111</v>
      </c>
      <c r="K160" s="32" t="str">
        <f t="shared" si="11"/>
        <v>Kas</v>
      </c>
      <c r="L160" s="2"/>
      <c r="M160" s="2">
        <v>200000</v>
      </c>
      <c r="N160" s="28"/>
      <c r="O160" s="28"/>
    </row>
    <row r="161" spans="1:15" ht="18.75" customHeight="1" x14ac:dyDescent="0.35">
      <c r="A161" s="28"/>
      <c r="B161" s="189">
        <f>IF(J161="",0,COUNTIF($J$7:J161,J161))</f>
        <v>4</v>
      </c>
      <c r="C161" s="189" t="str">
        <f t="shared" si="10"/>
        <v>4619</v>
      </c>
      <c r="D161" s="192">
        <f t="shared" si="12"/>
        <v>45784</v>
      </c>
      <c r="E161" s="189">
        <f t="shared" si="13"/>
        <v>78</v>
      </c>
      <c r="F161" s="28"/>
      <c r="G161" s="157">
        <v>45784</v>
      </c>
      <c r="H161" s="3">
        <v>78</v>
      </c>
      <c r="I161" s="7" t="s">
        <v>301</v>
      </c>
      <c r="J161" s="3">
        <v>619</v>
      </c>
      <c r="K161" s="32" t="str">
        <f t="shared" si="11"/>
        <v>Biaya Transportasi</v>
      </c>
      <c r="L161" s="2">
        <v>183000</v>
      </c>
      <c r="M161" s="2"/>
      <c r="N161" s="28"/>
      <c r="O161" s="28"/>
    </row>
    <row r="162" spans="1:15" ht="18.75" customHeight="1" x14ac:dyDescent="0.35">
      <c r="A162" s="28"/>
      <c r="B162" s="189">
        <f>IF(J162="",0,COUNTIF($J$7:J162,J162))</f>
        <v>28</v>
      </c>
      <c r="C162" s="189" t="str">
        <f t="shared" si="10"/>
        <v>28111</v>
      </c>
      <c r="D162" s="192">
        <f t="shared" si="12"/>
        <v>45784</v>
      </c>
      <c r="E162" s="189">
        <f t="shared" si="13"/>
        <v>78</v>
      </c>
      <c r="F162" s="28"/>
      <c r="G162" s="157"/>
      <c r="H162" s="3"/>
      <c r="I162" s="7" t="s">
        <v>301</v>
      </c>
      <c r="J162" s="3">
        <v>111</v>
      </c>
      <c r="K162" s="32" t="str">
        <f t="shared" si="11"/>
        <v>Kas</v>
      </c>
      <c r="L162" s="2"/>
      <c r="M162" s="2">
        <v>183000</v>
      </c>
      <c r="N162" s="28"/>
      <c r="O162" s="28"/>
    </row>
    <row r="163" spans="1:15" ht="18.75" customHeight="1" x14ac:dyDescent="0.35">
      <c r="A163" s="28"/>
      <c r="B163" s="189">
        <f>IF(J163="",0,COUNTIF($J$7:J163,J163))</f>
        <v>1</v>
      </c>
      <c r="C163" s="189" t="str">
        <f t="shared" si="10"/>
        <v>1553</v>
      </c>
      <c r="D163" s="192">
        <f t="shared" si="12"/>
        <v>45787</v>
      </c>
      <c r="E163" s="189">
        <f t="shared" si="13"/>
        <v>79</v>
      </c>
      <c r="F163" s="28"/>
      <c r="G163" s="157">
        <v>45787</v>
      </c>
      <c r="H163" s="3">
        <v>79</v>
      </c>
      <c r="I163" s="7" t="s">
        <v>334</v>
      </c>
      <c r="J163" s="3">
        <v>553</v>
      </c>
      <c r="K163" s="32" t="str">
        <f t="shared" si="11"/>
        <v>Ongkos Angkut Bahan Baku</v>
      </c>
      <c r="L163" s="2">
        <v>350000</v>
      </c>
      <c r="M163" s="2"/>
      <c r="N163" s="28"/>
      <c r="O163" s="28"/>
    </row>
    <row r="164" spans="1:15" ht="18.75" customHeight="1" x14ac:dyDescent="0.35">
      <c r="A164" s="28"/>
      <c r="B164" s="189">
        <f>IF(J164="",0,COUNTIF($J$7:J164,J164))</f>
        <v>29</v>
      </c>
      <c r="C164" s="189" t="str">
        <f t="shared" si="10"/>
        <v>29111</v>
      </c>
      <c r="D164" s="192">
        <f t="shared" si="12"/>
        <v>45787</v>
      </c>
      <c r="E164" s="189">
        <f t="shared" si="13"/>
        <v>79</v>
      </c>
      <c r="F164" s="28"/>
      <c r="G164" s="157"/>
      <c r="H164" s="3"/>
      <c r="I164" s="7" t="s">
        <v>334</v>
      </c>
      <c r="J164" s="3">
        <v>111</v>
      </c>
      <c r="K164" s="32" t="str">
        <f t="shared" si="11"/>
        <v>Kas</v>
      </c>
      <c r="L164" s="2"/>
      <c r="M164" s="2">
        <v>350000</v>
      </c>
      <c r="N164" s="28"/>
      <c r="O164" s="28"/>
    </row>
    <row r="165" spans="1:15" ht="18.75" customHeight="1" x14ac:dyDescent="0.35">
      <c r="A165" s="28"/>
      <c r="B165" s="189">
        <f>IF(J165="",0,COUNTIF($J$7:J165,J165))</f>
        <v>6</v>
      </c>
      <c r="C165" s="189" t="str">
        <f t="shared" si="10"/>
        <v>6612</v>
      </c>
      <c r="D165" s="192">
        <f t="shared" si="12"/>
        <v>45787</v>
      </c>
      <c r="E165" s="189">
        <f t="shared" si="13"/>
        <v>80</v>
      </c>
      <c r="F165" s="28"/>
      <c r="G165" s="157">
        <v>45787</v>
      </c>
      <c r="H165" s="3">
        <v>80</v>
      </c>
      <c r="I165" s="7" t="s">
        <v>303</v>
      </c>
      <c r="J165" s="3">
        <v>612</v>
      </c>
      <c r="K165" s="32" t="str">
        <f t="shared" si="11"/>
        <v>Biaya Listrik dan Gas</v>
      </c>
      <c r="L165" s="2">
        <v>984500</v>
      </c>
      <c r="M165" s="2"/>
      <c r="N165" s="28"/>
      <c r="O165" s="28"/>
    </row>
    <row r="166" spans="1:15" ht="18.75" customHeight="1" x14ac:dyDescent="0.35">
      <c r="A166" s="28"/>
      <c r="B166" s="189">
        <f>IF(J166="",0,COUNTIF($J$7:J166,J166))</f>
        <v>30</v>
      </c>
      <c r="C166" s="189" t="str">
        <f t="shared" si="10"/>
        <v>30111</v>
      </c>
      <c r="D166" s="192">
        <f t="shared" si="12"/>
        <v>45787</v>
      </c>
      <c r="E166" s="189">
        <f t="shared" si="13"/>
        <v>80</v>
      </c>
      <c r="F166" s="28"/>
      <c r="G166" s="157"/>
      <c r="H166" s="3"/>
      <c r="I166" s="7" t="s">
        <v>303</v>
      </c>
      <c r="J166" s="3">
        <v>111</v>
      </c>
      <c r="K166" s="32" t="str">
        <f t="shared" si="11"/>
        <v>Kas</v>
      </c>
      <c r="L166" s="2"/>
      <c r="M166" s="2">
        <v>984500</v>
      </c>
      <c r="N166" s="28"/>
      <c r="O166" s="28"/>
    </row>
    <row r="167" spans="1:15" ht="18.75" customHeight="1" x14ac:dyDescent="0.35">
      <c r="A167" s="28"/>
      <c r="B167" s="189">
        <f>IF(J167="",0,COUNTIF($J$7:J167,J167))</f>
        <v>5</v>
      </c>
      <c r="C167" s="189" t="str">
        <f t="shared" si="10"/>
        <v>5712</v>
      </c>
      <c r="D167" s="192">
        <f t="shared" si="12"/>
        <v>45787</v>
      </c>
      <c r="E167" s="189">
        <f t="shared" si="13"/>
        <v>81</v>
      </c>
      <c r="F167" s="28"/>
      <c r="G167" s="157">
        <v>45787</v>
      </c>
      <c r="H167" s="3">
        <v>81</v>
      </c>
      <c r="I167" s="7" t="s">
        <v>304</v>
      </c>
      <c r="J167" s="3">
        <v>712</v>
      </c>
      <c r="K167" s="32" t="str">
        <f t="shared" si="11"/>
        <v>Biaya Listrik</v>
      </c>
      <c r="L167" s="2">
        <v>322000</v>
      </c>
      <c r="M167" s="2"/>
      <c r="N167" s="28"/>
      <c r="O167" s="28"/>
    </row>
    <row r="168" spans="1:15" ht="18.75" customHeight="1" x14ac:dyDescent="0.35">
      <c r="A168" s="28"/>
      <c r="B168" s="189">
        <f>IF(J168="",0,COUNTIF($J$7:J168,J168))</f>
        <v>31</v>
      </c>
      <c r="C168" s="189" t="str">
        <f t="shared" si="10"/>
        <v>31111</v>
      </c>
      <c r="D168" s="192">
        <f t="shared" si="12"/>
        <v>45787</v>
      </c>
      <c r="E168" s="189">
        <f t="shared" si="13"/>
        <v>81</v>
      </c>
      <c r="F168" s="28"/>
      <c r="G168" s="157"/>
      <c r="H168" s="3"/>
      <c r="I168" s="7" t="s">
        <v>304</v>
      </c>
      <c r="J168" s="3">
        <v>111</v>
      </c>
      <c r="K168" s="32" t="str">
        <f t="shared" si="11"/>
        <v>Kas</v>
      </c>
      <c r="L168" s="2"/>
      <c r="M168" s="2">
        <v>322000</v>
      </c>
      <c r="N168" s="28"/>
      <c r="O168" s="28"/>
    </row>
    <row r="169" spans="1:15" ht="18.75" customHeight="1" x14ac:dyDescent="0.35">
      <c r="A169" s="28"/>
      <c r="B169" s="189">
        <f>IF(J169="",0,COUNTIF($J$7:J169,J169))</f>
        <v>3</v>
      </c>
      <c r="C169" s="189" t="str">
        <f t="shared" si="10"/>
        <v>3613</v>
      </c>
      <c r="D169" s="192">
        <f t="shared" si="12"/>
        <v>45790</v>
      </c>
      <c r="E169" s="189">
        <f t="shared" si="13"/>
        <v>82</v>
      </c>
      <c r="F169" s="28"/>
      <c r="G169" s="157">
        <v>45790</v>
      </c>
      <c r="H169" s="3">
        <v>82</v>
      </c>
      <c r="I169" s="7" t="s">
        <v>335</v>
      </c>
      <c r="J169" s="3">
        <v>613</v>
      </c>
      <c r="K169" s="32" t="str">
        <f t="shared" si="11"/>
        <v>Biaya Alat Tulis Kantor</v>
      </c>
      <c r="L169" s="2">
        <v>80000</v>
      </c>
      <c r="M169" s="2"/>
      <c r="N169" s="28"/>
      <c r="O169" s="28"/>
    </row>
    <row r="170" spans="1:15" ht="18.75" customHeight="1" x14ac:dyDescent="0.35">
      <c r="A170" s="28"/>
      <c r="B170" s="189">
        <f>IF(J170="",0,COUNTIF($J$7:J170,J170))</f>
        <v>32</v>
      </c>
      <c r="C170" s="189" t="str">
        <f t="shared" si="10"/>
        <v>32111</v>
      </c>
      <c r="D170" s="192">
        <f t="shared" si="12"/>
        <v>45790</v>
      </c>
      <c r="E170" s="189">
        <f t="shared" si="13"/>
        <v>82</v>
      </c>
      <c r="F170" s="28"/>
      <c r="G170" s="157"/>
      <c r="H170" s="3"/>
      <c r="I170" s="7" t="s">
        <v>335</v>
      </c>
      <c r="J170" s="3">
        <v>111</v>
      </c>
      <c r="K170" s="32" t="str">
        <f t="shared" si="11"/>
        <v>Kas</v>
      </c>
      <c r="L170" s="2"/>
      <c r="M170" s="2">
        <v>80000</v>
      </c>
      <c r="N170" s="28"/>
      <c r="O170" s="28"/>
    </row>
    <row r="171" spans="1:15" ht="18.75" customHeight="1" x14ac:dyDescent="0.35">
      <c r="A171" s="28"/>
      <c r="B171" s="189">
        <f>IF(J171="",0,COUNTIF($J$7:J171,J171))</f>
        <v>9</v>
      </c>
      <c r="C171" s="189" t="str">
        <f t="shared" si="10"/>
        <v>9561</v>
      </c>
      <c r="D171" s="192">
        <f t="shared" si="12"/>
        <v>45792</v>
      </c>
      <c r="E171" s="189">
        <f t="shared" si="13"/>
        <v>83</v>
      </c>
      <c r="F171" s="28"/>
      <c r="G171" s="157">
        <v>45792</v>
      </c>
      <c r="H171" s="3">
        <v>83</v>
      </c>
      <c r="I171" s="7" t="s">
        <v>308</v>
      </c>
      <c r="J171" s="3">
        <v>561</v>
      </c>
      <c r="K171" s="32" t="str">
        <f t="shared" si="11"/>
        <v>Upah langsung</v>
      </c>
      <c r="L171" s="9">
        <v>15142000</v>
      </c>
      <c r="M171" s="2"/>
      <c r="N171" s="28"/>
      <c r="O171" s="28"/>
    </row>
    <row r="172" spans="1:15" ht="18.75" customHeight="1" x14ac:dyDescent="0.35">
      <c r="A172" s="28"/>
      <c r="B172" s="189">
        <f>IF(J172="",0,COUNTIF($J$7:J172,J172))</f>
        <v>40</v>
      </c>
      <c r="C172" s="189" t="str">
        <f t="shared" si="10"/>
        <v>40112</v>
      </c>
      <c r="D172" s="192">
        <f t="shared" si="12"/>
        <v>45792</v>
      </c>
      <c r="E172" s="189">
        <f t="shared" si="13"/>
        <v>83</v>
      </c>
      <c r="F172" s="28"/>
      <c r="G172" s="157"/>
      <c r="H172" s="3"/>
      <c r="I172" s="7" t="s">
        <v>308</v>
      </c>
      <c r="J172" s="3">
        <v>112</v>
      </c>
      <c r="K172" s="32" t="str">
        <f t="shared" si="11"/>
        <v>Bank</v>
      </c>
      <c r="L172" s="9"/>
      <c r="M172" s="9">
        <v>15142000</v>
      </c>
      <c r="N172" s="28"/>
      <c r="O172" s="28"/>
    </row>
    <row r="173" spans="1:15" ht="18.75" customHeight="1" x14ac:dyDescent="0.35">
      <c r="A173" s="28"/>
      <c r="B173" s="189">
        <f>IF(J173="",0,COUNTIF($J$7:J173,J173))</f>
        <v>9</v>
      </c>
      <c r="C173" s="189" t="str">
        <f t="shared" si="10"/>
        <v>9601</v>
      </c>
      <c r="D173" s="192">
        <f t="shared" si="12"/>
        <v>45792</v>
      </c>
      <c r="E173" s="189">
        <f t="shared" si="13"/>
        <v>84</v>
      </c>
      <c r="F173" s="28"/>
      <c r="G173" s="157">
        <v>45792</v>
      </c>
      <c r="H173" s="3">
        <v>84</v>
      </c>
      <c r="I173" s="7" t="s">
        <v>308</v>
      </c>
      <c r="J173" s="3">
        <v>601</v>
      </c>
      <c r="K173" s="32" t="str">
        <f t="shared" si="11"/>
        <v>Gaji Karyawan</v>
      </c>
      <c r="L173" s="2">
        <v>9421000</v>
      </c>
      <c r="M173" s="2"/>
      <c r="N173" s="28"/>
      <c r="O173" s="28"/>
    </row>
    <row r="174" spans="1:15" ht="18.75" customHeight="1" x14ac:dyDescent="0.35">
      <c r="A174" s="28"/>
      <c r="B174" s="189">
        <f>IF(J174="",0,COUNTIF($J$7:J174,J174))</f>
        <v>41</v>
      </c>
      <c r="C174" s="189" t="str">
        <f t="shared" si="10"/>
        <v>41112</v>
      </c>
      <c r="D174" s="192">
        <f t="shared" si="12"/>
        <v>45792</v>
      </c>
      <c r="E174" s="189">
        <f t="shared" si="13"/>
        <v>84</v>
      </c>
      <c r="F174" s="28"/>
      <c r="G174" s="157"/>
      <c r="H174" s="3"/>
      <c r="I174" s="7" t="s">
        <v>308</v>
      </c>
      <c r="J174" s="3">
        <v>112</v>
      </c>
      <c r="K174" s="32" t="str">
        <f t="shared" si="11"/>
        <v>Bank</v>
      </c>
      <c r="L174" s="2"/>
      <c r="M174" s="2">
        <v>9421000</v>
      </c>
      <c r="N174" s="28"/>
      <c r="O174" s="28"/>
    </row>
    <row r="175" spans="1:15" ht="18.75" customHeight="1" x14ac:dyDescent="0.35">
      <c r="A175" s="28"/>
      <c r="B175" s="189">
        <f>IF(J175="",0,COUNTIF($J$7:J175,J175))</f>
        <v>7</v>
      </c>
      <c r="C175" s="189" t="str">
        <f t="shared" si="10"/>
        <v>7714</v>
      </c>
      <c r="D175" s="192">
        <f t="shared" si="12"/>
        <v>45793</v>
      </c>
      <c r="E175" s="189">
        <f t="shared" si="13"/>
        <v>85</v>
      </c>
      <c r="F175" s="28"/>
      <c r="G175" s="157">
        <v>45793</v>
      </c>
      <c r="H175" s="3">
        <v>85</v>
      </c>
      <c r="I175" s="7" t="s">
        <v>309</v>
      </c>
      <c r="J175" s="3">
        <v>714</v>
      </c>
      <c r="K175" s="32" t="str">
        <f t="shared" si="11"/>
        <v>Biaya Telepon &amp; Internet</v>
      </c>
      <c r="L175" s="2">
        <v>639400</v>
      </c>
      <c r="M175" s="2"/>
      <c r="N175" s="28"/>
      <c r="O175" s="28"/>
    </row>
    <row r="176" spans="1:15" ht="18.75" customHeight="1" x14ac:dyDescent="0.35">
      <c r="A176" s="28"/>
      <c r="B176" s="189">
        <f>IF(J176="",0,COUNTIF($J$7:J176,J176))</f>
        <v>42</v>
      </c>
      <c r="C176" s="189" t="str">
        <f t="shared" si="10"/>
        <v>42112</v>
      </c>
      <c r="D176" s="192">
        <f t="shared" si="12"/>
        <v>45793</v>
      </c>
      <c r="E176" s="189">
        <f t="shared" si="13"/>
        <v>85</v>
      </c>
      <c r="F176" s="28"/>
      <c r="G176" s="157"/>
      <c r="H176" s="3"/>
      <c r="I176" s="7" t="s">
        <v>309</v>
      </c>
      <c r="J176" s="3">
        <v>112</v>
      </c>
      <c r="K176" s="32" t="str">
        <f t="shared" si="11"/>
        <v>Bank</v>
      </c>
      <c r="L176" s="2"/>
      <c r="M176" s="2">
        <v>639400</v>
      </c>
      <c r="N176" s="28"/>
      <c r="O176" s="28"/>
    </row>
    <row r="177" spans="1:15" ht="18.75" customHeight="1" x14ac:dyDescent="0.35">
      <c r="A177" s="28"/>
      <c r="B177" s="189">
        <f>IF(J177="",0,COUNTIF($J$7:J177,J177))</f>
        <v>1</v>
      </c>
      <c r="C177" s="189" t="str">
        <f t="shared" si="10"/>
        <v>1174</v>
      </c>
      <c r="D177" s="192">
        <f t="shared" si="12"/>
        <v>45794</v>
      </c>
      <c r="E177" s="189">
        <f t="shared" si="13"/>
        <v>86</v>
      </c>
      <c r="F177" s="28"/>
      <c r="G177" s="157">
        <v>45794</v>
      </c>
      <c r="H177" s="3">
        <v>86</v>
      </c>
      <c r="I177" s="7" t="s">
        <v>336</v>
      </c>
      <c r="J177" s="3">
        <v>174</v>
      </c>
      <c r="K177" s="32" t="str">
        <f t="shared" si="11"/>
        <v>Inventaris Pabrik</v>
      </c>
      <c r="L177" s="2">
        <v>3295000</v>
      </c>
      <c r="M177" s="2"/>
      <c r="N177" s="28"/>
      <c r="O177" s="28"/>
    </row>
    <row r="178" spans="1:15" ht="18.75" customHeight="1" x14ac:dyDescent="0.35">
      <c r="A178" s="28"/>
      <c r="B178" s="189">
        <f>IF(J178="",0,COUNTIF($J$7:J178,J178))</f>
        <v>33</v>
      </c>
      <c r="C178" s="189" t="str">
        <f t="shared" si="10"/>
        <v>33111</v>
      </c>
      <c r="D178" s="192">
        <f t="shared" si="12"/>
        <v>45794</v>
      </c>
      <c r="E178" s="189">
        <f t="shared" si="13"/>
        <v>86</v>
      </c>
      <c r="F178" s="28"/>
      <c r="G178" s="157"/>
      <c r="H178" s="3"/>
      <c r="I178" s="7" t="s">
        <v>336</v>
      </c>
      <c r="J178" s="3">
        <v>111</v>
      </c>
      <c r="K178" s="32" t="str">
        <f t="shared" si="11"/>
        <v>Kas</v>
      </c>
      <c r="L178" s="2"/>
      <c r="M178" s="2">
        <v>3295000</v>
      </c>
      <c r="N178" s="28"/>
      <c r="O178" s="28"/>
    </row>
    <row r="179" spans="1:15" ht="18.75" customHeight="1" x14ac:dyDescent="0.35">
      <c r="A179" s="28"/>
      <c r="B179" s="189">
        <f>IF(J179="",0,COUNTIF($J$7:J179,J179))</f>
        <v>6</v>
      </c>
      <c r="C179" s="189" t="str">
        <f t="shared" si="10"/>
        <v>6620</v>
      </c>
      <c r="D179" s="192">
        <f t="shared" si="12"/>
        <v>45798</v>
      </c>
      <c r="E179" s="189">
        <f t="shared" si="13"/>
        <v>87</v>
      </c>
      <c r="F179" s="28"/>
      <c r="G179" s="157">
        <v>45798</v>
      </c>
      <c r="H179" s="3">
        <v>87</v>
      </c>
      <c r="I179" s="7" t="s">
        <v>330</v>
      </c>
      <c r="J179" s="3">
        <v>620</v>
      </c>
      <c r="K179" s="32" t="str">
        <f t="shared" si="11"/>
        <v>Biaya Bahan Penolong</v>
      </c>
      <c r="L179" s="2">
        <v>17486000</v>
      </c>
      <c r="M179" s="2"/>
      <c r="N179" s="28"/>
      <c r="O179" s="28"/>
    </row>
    <row r="180" spans="1:15" ht="18.75" customHeight="1" x14ac:dyDescent="0.35">
      <c r="A180" s="28"/>
      <c r="B180" s="189">
        <f>IF(J180="",0,COUNTIF($J$7:J180,J180))</f>
        <v>15</v>
      </c>
      <c r="C180" s="189" t="str">
        <f t="shared" si="10"/>
        <v>15211</v>
      </c>
      <c r="D180" s="192">
        <f t="shared" si="12"/>
        <v>45798</v>
      </c>
      <c r="E180" s="189">
        <f t="shared" si="13"/>
        <v>87</v>
      </c>
      <c r="F180" s="28"/>
      <c r="G180" s="157"/>
      <c r="H180" s="3"/>
      <c r="I180" s="7" t="s">
        <v>330</v>
      </c>
      <c r="J180" s="3">
        <v>211</v>
      </c>
      <c r="K180" s="32" t="str">
        <f t="shared" si="11"/>
        <v>Hutang Dagang</v>
      </c>
      <c r="L180" s="2"/>
      <c r="M180" s="2">
        <v>17486000</v>
      </c>
      <c r="N180" s="28"/>
      <c r="O180" s="28"/>
    </row>
    <row r="181" spans="1:15" ht="18.75" customHeight="1" x14ac:dyDescent="0.35">
      <c r="A181" s="28"/>
      <c r="B181" s="189">
        <f>IF(J181="",0,COUNTIF($J$7:J181,J181))</f>
        <v>2</v>
      </c>
      <c r="C181" s="189" t="str">
        <f t="shared" si="10"/>
        <v>2553</v>
      </c>
      <c r="D181" s="192">
        <f t="shared" si="12"/>
        <v>45799</v>
      </c>
      <c r="E181" s="189">
        <f t="shared" si="13"/>
        <v>88</v>
      </c>
      <c r="F181" s="28"/>
      <c r="G181" s="157">
        <v>45799</v>
      </c>
      <c r="H181" s="3">
        <v>88</v>
      </c>
      <c r="I181" s="7" t="s">
        <v>334</v>
      </c>
      <c r="J181" s="3">
        <v>553</v>
      </c>
      <c r="K181" s="32" t="str">
        <f t="shared" si="11"/>
        <v>Ongkos Angkut Bahan Baku</v>
      </c>
      <c r="L181" s="9">
        <v>100000</v>
      </c>
      <c r="M181" s="2"/>
      <c r="N181" s="28"/>
      <c r="O181" s="28"/>
    </row>
    <row r="182" spans="1:15" ht="18.75" customHeight="1" x14ac:dyDescent="0.35">
      <c r="A182" s="28"/>
      <c r="B182" s="189">
        <f>IF(J182="",0,COUNTIF($J$7:J182,J182))</f>
        <v>34</v>
      </c>
      <c r="C182" s="189" t="str">
        <f t="shared" si="10"/>
        <v>34111</v>
      </c>
      <c r="D182" s="192">
        <f t="shared" si="12"/>
        <v>45799</v>
      </c>
      <c r="E182" s="189">
        <f t="shared" si="13"/>
        <v>88</v>
      </c>
      <c r="F182" s="28"/>
      <c r="G182" s="157"/>
      <c r="H182" s="3"/>
      <c r="I182" s="7" t="s">
        <v>334</v>
      </c>
      <c r="J182" s="3">
        <v>111</v>
      </c>
      <c r="K182" s="32" t="str">
        <f t="shared" si="11"/>
        <v>Kas</v>
      </c>
      <c r="L182" s="2"/>
      <c r="M182" s="9">
        <v>100000</v>
      </c>
      <c r="N182" s="28"/>
      <c r="O182" s="28"/>
    </row>
    <row r="183" spans="1:15" ht="18.75" customHeight="1" x14ac:dyDescent="0.35">
      <c r="A183" s="28"/>
      <c r="B183" s="189">
        <f>IF(J183="",0,COUNTIF($J$7:J183,J183))</f>
        <v>7</v>
      </c>
      <c r="C183" s="189" t="str">
        <f t="shared" si="10"/>
        <v>7130</v>
      </c>
      <c r="D183" s="192">
        <f t="shared" si="12"/>
        <v>45801</v>
      </c>
      <c r="E183" s="189">
        <f t="shared" si="13"/>
        <v>89</v>
      </c>
      <c r="F183" s="28"/>
      <c r="G183" s="157">
        <v>45801</v>
      </c>
      <c r="H183" s="3">
        <v>89</v>
      </c>
      <c r="I183" s="7" t="s">
        <v>310</v>
      </c>
      <c r="J183" s="3">
        <v>130</v>
      </c>
      <c r="K183" s="32" t="str">
        <f t="shared" si="11"/>
        <v>Piutang Dagang</v>
      </c>
      <c r="L183" s="2">
        <v>173300000</v>
      </c>
      <c r="M183" s="2"/>
      <c r="N183" s="28"/>
      <c r="O183" s="28"/>
    </row>
    <row r="184" spans="1:15" ht="18.75" customHeight="1" x14ac:dyDescent="0.35">
      <c r="A184" s="28"/>
      <c r="B184" s="189">
        <f>IF(J184="",0,COUNTIF($J$7:J184,J184))</f>
        <v>6</v>
      </c>
      <c r="C184" s="189" t="str">
        <f t="shared" si="10"/>
        <v>6401</v>
      </c>
      <c r="D184" s="192">
        <f t="shared" si="12"/>
        <v>45801</v>
      </c>
      <c r="E184" s="189">
        <f t="shared" si="13"/>
        <v>89</v>
      </c>
      <c r="F184" s="28"/>
      <c r="G184" s="157"/>
      <c r="H184" s="3"/>
      <c r="I184" s="7" t="s">
        <v>310</v>
      </c>
      <c r="J184" s="3">
        <v>401</v>
      </c>
      <c r="K184" s="32" t="str">
        <f t="shared" si="11"/>
        <v>Penjualan Barang</v>
      </c>
      <c r="L184" s="2"/>
      <c r="M184" s="2">
        <v>173300000</v>
      </c>
      <c r="N184" s="28"/>
      <c r="O184" s="28"/>
    </row>
    <row r="185" spans="1:15" ht="18.75" customHeight="1" x14ac:dyDescent="0.35">
      <c r="A185" s="28"/>
      <c r="B185" s="189">
        <f>IF(J185="",0,COUNTIF($J$7:J185,J185))</f>
        <v>43</v>
      </c>
      <c r="C185" s="189" t="str">
        <f t="shared" si="10"/>
        <v>43112</v>
      </c>
      <c r="D185" s="192">
        <f t="shared" si="12"/>
        <v>45803</v>
      </c>
      <c r="E185" s="189">
        <f t="shared" si="13"/>
        <v>90</v>
      </c>
      <c r="F185" s="28"/>
      <c r="G185" s="157">
        <v>45803</v>
      </c>
      <c r="H185" s="3">
        <v>90</v>
      </c>
      <c r="I185" s="7" t="s">
        <v>324</v>
      </c>
      <c r="J185" s="3">
        <v>112</v>
      </c>
      <c r="K185" s="32" t="str">
        <f t="shared" si="11"/>
        <v>Bank</v>
      </c>
      <c r="L185" s="2">
        <v>112050000</v>
      </c>
      <c r="M185" s="2"/>
      <c r="N185" s="28"/>
      <c r="O185" s="28"/>
    </row>
    <row r="186" spans="1:15" ht="18.75" customHeight="1" x14ac:dyDescent="0.35">
      <c r="A186" s="28"/>
      <c r="B186" s="189">
        <f>IF(J186="",0,COUNTIF($J$7:J186,J186))</f>
        <v>7</v>
      </c>
      <c r="C186" s="189" t="str">
        <f t="shared" si="10"/>
        <v>7401</v>
      </c>
      <c r="D186" s="192">
        <f t="shared" si="12"/>
        <v>45803</v>
      </c>
      <c r="E186" s="189">
        <f t="shared" si="13"/>
        <v>90</v>
      </c>
      <c r="F186" s="28"/>
      <c r="G186" s="157"/>
      <c r="H186" s="3"/>
      <c r="I186" s="7" t="s">
        <v>324</v>
      </c>
      <c r="J186" s="3">
        <v>401</v>
      </c>
      <c r="K186" s="32" t="str">
        <f t="shared" si="11"/>
        <v>Penjualan Barang</v>
      </c>
      <c r="L186" s="2"/>
      <c r="M186" s="2">
        <v>112050000</v>
      </c>
      <c r="N186" s="28"/>
      <c r="O186" s="28"/>
    </row>
    <row r="187" spans="1:15" ht="18.75" customHeight="1" x14ac:dyDescent="0.35">
      <c r="A187" s="28"/>
      <c r="B187" s="189">
        <f>IF(J187="",0,COUNTIF($J$7:J187,J187))</f>
        <v>16</v>
      </c>
      <c r="C187" s="189" t="str">
        <f t="shared" si="10"/>
        <v>16211</v>
      </c>
      <c r="D187" s="192">
        <f t="shared" si="12"/>
        <v>45805</v>
      </c>
      <c r="E187" s="189">
        <f t="shared" si="13"/>
        <v>91</v>
      </c>
      <c r="F187" s="28"/>
      <c r="G187" s="157">
        <v>45805</v>
      </c>
      <c r="H187" s="3">
        <v>91</v>
      </c>
      <c r="I187" s="7" t="s">
        <v>313</v>
      </c>
      <c r="J187" s="3">
        <v>211</v>
      </c>
      <c r="K187" s="32" t="str">
        <f t="shared" si="11"/>
        <v>Hutang Dagang</v>
      </c>
      <c r="L187" s="2">
        <v>100000000</v>
      </c>
      <c r="M187" s="2"/>
      <c r="N187" s="28"/>
      <c r="O187" s="28"/>
    </row>
    <row r="188" spans="1:15" ht="18.75" customHeight="1" x14ac:dyDescent="0.35">
      <c r="A188" s="28"/>
      <c r="B188" s="189">
        <f>IF(J188="",0,COUNTIF($J$7:J188,J188))</f>
        <v>35</v>
      </c>
      <c r="C188" s="189" t="str">
        <f t="shared" si="10"/>
        <v>35111</v>
      </c>
      <c r="D188" s="192">
        <f t="shared" si="12"/>
        <v>45805</v>
      </c>
      <c r="E188" s="189">
        <f t="shared" si="13"/>
        <v>91</v>
      </c>
      <c r="F188" s="28"/>
      <c r="G188" s="157"/>
      <c r="H188" s="3"/>
      <c r="I188" s="7" t="s">
        <v>313</v>
      </c>
      <c r="J188" s="3">
        <v>111</v>
      </c>
      <c r="K188" s="32" t="str">
        <f t="shared" si="11"/>
        <v>Kas</v>
      </c>
      <c r="L188" s="2"/>
      <c r="M188" s="2">
        <v>100000000</v>
      </c>
      <c r="N188" s="28"/>
      <c r="O188" s="28"/>
    </row>
    <row r="189" spans="1:15" ht="18.75" customHeight="1" x14ac:dyDescent="0.35">
      <c r="A189" s="28"/>
      <c r="B189" s="189">
        <f>IF(J189="",0,COUNTIF($J$7:J189,J189))</f>
        <v>10</v>
      </c>
      <c r="C189" s="189" t="str">
        <f t="shared" si="10"/>
        <v>10561</v>
      </c>
      <c r="D189" s="192">
        <f t="shared" si="12"/>
        <v>45807</v>
      </c>
      <c r="E189" s="189">
        <f t="shared" si="13"/>
        <v>92</v>
      </c>
      <c r="F189" s="28"/>
      <c r="G189" s="157">
        <v>45807</v>
      </c>
      <c r="H189" s="3">
        <v>92</v>
      </c>
      <c r="I189" s="7" t="s">
        <v>308</v>
      </c>
      <c r="J189" s="3">
        <v>561</v>
      </c>
      <c r="K189" s="32" t="str">
        <f t="shared" si="11"/>
        <v>Upah langsung</v>
      </c>
      <c r="L189" s="2">
        <v>15104000</v>
      </c>
      <c r="M189" s="2"/>
      <c r="N189" s="28"/>
      <c r="O189" s="28"/>
    </row>
    <row r="190" spans="1:15" ht="18.75" customHeight="1" x14ac:dyDescent="0.35">
      <c r="A190" s="28"/>
      <c r="B190" s="189">
        <f>IF(J190="",0,COUNTIF($J$7:J190,J190))</f>
        <v>44</v>
      </c>
      <c r="C190" s="189" t="str">
        <f t="shared" si="10"/>
        <v>44112</v>
      </c>
      <c r="D190" s="192">
        <f t="shared" si="12"/>
        <v>45807</v>
      </c>
      <c r="E190" s="189">
        <f t="shared" si="13"/>
        <v>92</v>
      </c>
      <c r="F190" s="28"/>
      <c r="G190" s="157"/>
      <c r="H190" s="3"/>
      <c r="I190" s="7" t="s">
        <v>308</v>
      </c>
      <c r="J190" s="3">
        <v>112</v>
      </c>
      <c r="K190" s="32" t="str">
        <f t="shared" si="11"/>
        <v>Bank</v>
      </c>
      <c r="L190" s="2"/>
      <c r="M190" s="2">
        <v>15104000</v>
      </c>
      <c r="N190" s="28"/>
      <c r="O190" s="28"/>
    </row>
    <row r="191" spans="1:15" ht="18.75" customHeight="1" x14ac:dyDescent="0.35">
      <c r="A191" s="28"/>
      <c r="B191" s="189">
        <f>IF(J191="",0,COUNTIF($J$7:J191,J191))</f>
        <v>10</v>
      </c>
      <c r="C191" s="189" t="str">
        <f t="shared" si="10"/>
        <v>10601</v>
      </c>
      <c r="D191" s="192">
        <f t="shared" si="12"/>
        <v>45807</v>
      </c>
      <c r="E191" s="189">
        <f t="shared" si="13"/>
        <v>93</v>
      </c>
      <c r="F191" s="28"/>
      <c r="G191" s="157">
        <v>45807</v>
      </c>
      <c r="H191" s="3">
        <v>93</v>
      </c>
      <c r="I191" s="7" t="s">
        <v>308</v>
      </c>
      <c r="J191" s="3">
        <v>601</v>
      </c>
      <c r="K191" s="32" t="str">
        <f t="shared" si="11"/>
        <v>Gaji Karyawan</v>
      </c>
      <c r="L191" s="2">
        <v>9210000</v>
      </c>
      <c r="M191" s="2"/>
      <c r="N191" s="28"/>
      <c r="O191" s="28"/>
    </row>
    <row r="192" spans="1:15" ht="18.75" customHeight="1" x14ac:dyDescent="0.35">
      <c r="A192" s="28"/>
      <c r="B192" s="189">
        <f>IF(J192="",0,COUNTIF($J$7:J192,J192))</f>
        <v>45</v>
      </c>
      <c r="C192" s="189" t="str">
        <f t="shared" si="10"/>
        <v>45112</v>
      </c>
      <c r="D192" s="192">
        <f t="shared" si="12"/>
        <v>45807</v>
      </c>
      <c r="E192" s="189">
        <f t="shared" si="13"/>
        <v>93</v>
      </c>
      <c r="F192" s="28"/>
      <c r="G192" s="157"/>
      <c r="H192" s="3"/>
      <c r="I192" s="7" t="s">
        <v>308</v>
      </c>
      <c r="J192" s="3">
        <v>112</v>
      </c>
      <c r="K192" s="32" t="str">
        <f t="shared" si="11"/>
        <v>Bank</v>
      </c>
      <c r="L192" s="2"/>
      <c r="M192" s="2">
        <v>9210000</v>
      </c>
      <c r="N192" s="28"/>
      <c r="O192" s="28"/>
    </row>
    <row r="193" spans="1:15" ht="18.75" customHeight="1" x14ac:dyDescent="0.35">
      <c r="A193" s="28"/>
      <c r="B193" s="189">
        <f>IF(J193="",0,COUNTIF($J$7:J193,J193))</f>
        <v>5</v>
      </c>
      <c r="C193" s="189" t="str">
        <f t="shared" si="10"/>
        <v>5701</v>
      </c>
      <c r="D193" s="192">
        <f t="shared" si="12"/>
        <v>45807</v>
      </c>
      <c r="E193" s="189">
        <f t="shared" si="13"/>
        <v>94</v>
      </c>
      <c r="F193" s="28"/>
      <c r="G193" s="157">
        <v>45807</v>
      </c>
      <c r="H193" s="3">
        <v>94</v>
      </c>
      <c r="I193" s="7" t="s">
        <v>314</v>
      </c>
      <c r="J193" s="3">
        <v>701</v>
      </c>
      <c r="K193" s="32" t="str">
        <f t="shared" si="11"/>
        <v>Gaji Karyawan</v>
      </c>
      <c r="L193" s="2">
        <v>12250000</v>
      </c>
      <c r="M193" s="2"/>
      <c r="N193" s="28"/>
      <c r="O193" s="28"/>
    </row>
    <row r="194" spans="1:15" ht="18.75" customHeight="1" x14ac:dyDescent="0.35">
      <c r="A194" s="28"/>
      <c r="B194" s="189">
        <f>IF(J194="",0,COUNTIF($J$7:J194,J194))</f>
        <v>46</v>
      </c>
      <c r="C194" s="189" t="str">
        <f t="shared" si="10"/>
        <v>46112</v>
      </c>
      <c r="D194" s="192">
        <f t="shared" si="12"/>
        <v>45807</v>
      </c>
      <c r="E194" s="189">
        <f t="shared" si="13"/>
        <v>94</v>
      </c>
      <c r="F194" s="28"/>
      <c r="G194" s="157"/>
      <c r="H194" s="3"/>
      <c r="I194" s="7" t="s">
        <v>314</v>
      </c>
      <c r="J194" s="3">
        <v>112</v>
      </c>
      <c r="K194" s="32" t="str">
        <f t="shared" si="11"/>
        <v>Bank</v>
      </c>
      <c r="L194" s="2"/>
      <c r="M194" s="2">
        <v>12250000</v>
      </c>
      <c r="N194" s="28"/>
      <c r="O194" s="28"/>
    </row>
    <row r="195" spans="1:15" ht="18.75" customHeight="1" x14ac:dyDescent="0.35">
      <c r="A195" s="28"/>
      <c r="B195" s="189">
        <f>IF(J195="",0,COUNTIF($J$7:J195,J195))</f>
        <v>2</v>
      </c>
      <c r="C195" s="189" t="str">
        <f t="shared" si="10"/>
        <v>2711</v>
      </c>
      <c r="D195" s="192">
        <f t="shared" si="12"/>
        <v>45808</v>
      </c>
      <c r="E195" s="189">
        <f t="shared" si="13"/>
        <v>95</v>
      </c>
      <c r="F195" s="28"/>
      <c r="G195" s="157">
        <v>45808</v>
      </c>
      <c r="H195" s="3">
        <v>95</v>
      </c>
      <c r="I195" s="7" t="s">
        <v>337</v>
      </c>
      <c r="J195" s="3">
        <v>711</v>
      </c>
      <c r="K195" s="32" t="str">
        <f t="shared" si="11"/>
        <v>Biaya Expedisi</v>
      </c>
      <c r="L195" s="2">
        <v>450000</v>
      </c>
      <c r="M195" s="12"/>
      <c r="N195" s="28"/>
      <c r="O195" s="28"/>
    </row>
    <row r="196" spans="1:15" ht="18.75" customHeight="1" x14ac:dyDescent="0.35">
      <c r="A196" s="28"/>
      <c r="B196" s="189">
        <f>IF(J196="",0,COUNTIF($J$7:J196,J196))</f>
        <v>36</v>
      </c>
      <c r="C196" s="189" t="str">
        <f t="shared" si="10"/>
        <v>36111</v>
      </c>
      <c r="D196" s="192">
        <f t="shared" si="12"/>
        <v>45808</v>
      </c>
      <c r="E196" s="189">
        <f t="shared" si="13"/>
        <v>95</v>
      </c>
      <c r="F196" s="28"/>
      <c r="G196" s="157"/>
      <c r="H196" s="3"/>
      <c r="I196" s="7" t="s">
        <v>337</v>
      </c>
      <c r="J196" s="3">
        <v>111</v>
      </c>
      <c r="K196" s="32" t="str">
        <f t="shared" si="11"/>
        <v>Kas</v>
      </c>
      <c r="L196" s="2"/>
      <c r="M196" s="2">
        <v>450000</v>
      </c>
      <c r="N196" s="28"/>
      <c r="O196" s="28"/>
    </row>
    <row r="197" spans="1:15" ht="18.75" customHeight="1" x14ac:dyDescent="0.35">
      <c r="A197" s="28"/>
      <c r="B197" s="189">
        <f>IF(J197="",0,COUNTIF($J$7:J197,J197))</f>
        <v>37</v>
      </c>
      <c r="C197" s="189" t="str">
        <f t="shared" si="10"/>
        <v>37111</v>
      </c>
      <c r="D197" s="192">
        <f t="shared" si="12"/>
        <v>45809</v>
      </c>
      <c r="E197" s="189">
        <f t="shared" si="13"/>
        <v>96</v>
      </c>
      <c r="F197" s="28"/>
      <c r="G197" s="157">
        <v>45809</v>
      </c>
      <c r="H197" s="3">
        <v>96</v>
      </c>
      <c r="I197" s="7" t="s">
        <v>324</v>
      </c>
      <c r="J197" s="3">
        <v>111</v>
      </c>
      <c r="K197" s="32" t="str">
        <f t="shared" si="11"/>
        <v>Kas</v>
      </c>
      <c r="L197" s="2">
        <v>160720000</v>
      </c>
      <c r="M197" s="2"/>
      <c r="N197" s="28"/>
      <c r="O197" s="28"/>
    </row>
    <row r="198" spans="1:15" ht="18.75" customHeight="1" x14ac:dyDescent="0.35">
      <c r="A198" s="28"/>
      <c r="B198" s="189">
        <f>IF(J198="",0,COUNTIF($J$7:J198,J198))</f>
        <v>8</v>
      </c>
      <c r="C198" s="189" t="str">
        <f t="shared" si="10"/>
        <v>8401</v>
      </c>
      <c r="D198" s="192">
        <f t="shared" si="12"/>
        <v>45809</v>
      </c>
      <c r="E198" s="189">
        <f t="shared" si="13"/>
        <v>96</v>
      </c>
      <c r="F198" s="28"/>
      <c r="G198" s="157"/>
      <c r="H198" s="3"/>
      <c r="I198" s="7" t="s">
        <v>324</v>
      </c>
      <c r="J198" s="3">
        <v>401</v>
      </c>
      <c r="K198" s="32" t="str">
        <f t="shared" si="11"/>
        <v>Penjualan Barang</v>
      </c>
      <c r="L198" s="2"/>
      <c r="M198" s="2">
        <v>160720000</v>
      </c>
      <c r="N198" s="28"/>
      <c r="O198" s="28"/>
    </row>
    <row r="199" spans="1:15" ht="18.75" customHeight="1" x14ac:dyDescent="0.35">
      <c r="A199" s="28"/>
      <c r="B199" s="189">
        <f>IF(J199="",0,COUNTIF($J$7:J199,J199))</f>
        <v>47</v>
      </c>
      <c r="C199" s="189" t="str">
        <f t="shared" ref="C199:C262" si="14">B199&amp;J199</f>
        <v>47112</v>
      </c>
      <c r="D199" s="192">
        <f t="shared" si="12"/>
        <v>45811</v>
      </c>
      <c r="E199" s="189">
        <f t="shared" si="13"/>
        <v>97</v>
      </c>
      <c r="F199" s="28"/>
      <c r="G199" s="157">
        <v>45811</v>
      </c>
      <c r="H199" s="3">
        <v>97</v>
      </c>
      <c r="I199" s="7" t="s">
        <v>302</v>
      </c>
      <c r="J199" s="3">
        <v>112</v>
      </c>
      <c r="K199" s="32" t="str">
        <f t="shared" ref="K199:K262" si="15">IF(J199&lt;&gt;"",VLOOKUP(J199,DA,2,FALSE),"")</f>
        <v>Bank</v>
      </c>
      <c r="L199" s="2">
        <v>142350000</v>
      </c>
      <c r="M199" s="2"/>
      <c r="N199" s="28"/>
      <c r="O199" s="28"/>
    </row>
    <row r="200" spans="1:15" ht="18.75" customHeight="1" x14ac:dyDescent="0.35">
      <c r="A200" s="28"/>
      <c r="B200" s="189">
        <f>IF(J200="",0,COUNTIF($J$7:J200,J200))</f>
        <v>8</v>
      </c>
      <c r="C200" s="189" t="str">
        <f t="shared" si="14"/>
        <v>8130</v>
      </c>
      <c r="D200" s="192">
        <f t="shared" si="12"/>
        <v>45811</v>
      </c>
      <c r="E200" s="189">
        <f t="shared" si="13"/>
        <v>97</v>
      </c>
      <c r="F200" s="28"/>
      <c r="G200" s="157"/>
      <c r="H200" s="3"/>
      <c r="I200" s="7" t="s">
        <v>302</v>
      </c>
      <c r="J200" s="3">
        <v>130</v>
      </c>
      <c r="K200" s="32" t="str">
        <f t="shared" si="15"/>
        <v>Piutang Dagang</v>
      </c>
      <c r="L200" s="2"/>
      <c r="M200" s="2">
        <v>142350000</v>
      </c>
      <c r="N200" s="28"/>
      <c r="O200" s="28"/>
    </row>
    <row r="201" spans="1:15" ht="18.75" customHeight="1" x14ac:dyDescent="0.35">
      <c r="A201" s="28"/>
      <c r="B201" s="189">
        <f>IF(J201="",0,COUNTIF($J$7:J201,J201))</f>
        <v>1</v>
      </c>
      <c r="C201" s="189" t="str">
        <f t="shared" si="14"/>
        <v>1618</v>
      </c>
      <c r="D201" s="192">
        <f t="shared" ref="D201:D264" si="16">IF(G201&lt;&gt;"",G201,D200)</f>
        <v>45813</v>
      </c>
      <c r="E201" s="189">
        <f t="shared" ref="E201:E264" si="17">IF(H201&lt;&gt;"",H201,E200)</f>
        <v>98</v>
      </c>
      <c r="F201" s="28"/>
      <c r="G201" s="157">
        <v>45813</v>
      </c>
      <c r="H201" s="3">
        <v>98</v>
      </c>
      <c r="I201" s="5" t="s">
        <v>338</v>
      </c>
      <c r="J201" s="3">
        <v>618</v>
      </c>
      <c r="K201" s="32" t="str">
        <f t="shared" si="15"/>
        <v>Biaya Kendaraan</v>
      </c>
      <c r="L201" s="2">
        <v>65000</v>
      </c>
      <c r="M201" s="2"/>
      <c r="N201" s="28"/>
      <c r="O201" s="28"/>
    </row>
    <row r="202" spans="1:15" ht="18.75" customHeight="1" x14ac:dyDescent="0.35">
      <c r="A202" s="28"/>
      <c r="B202" s="189">
        <f>IF(J202="",0,COUNTIF($J$7:J202,J202))</f>
        <v>38</v>
      </c>
      <c r="C202" s="189" t="str">
        <f t="shared" si="14"/>
        <v>38111</v>
      </c>
      <c r="D202" s="192">
        <f t="shared" si="16"/>
        <v>45813</v>
      </c>
      <c r="E202" s="189">
        <f t="shared" si="17"/>
        <v>98</v>
      </c>
      <c r="F202" s="28"/>
      <c r="G202" s="157"/>
      <c r="H202" s="3"/>
      <c r="I202" s="7" t="s">
        <v>338</v>
      </c>
      <c r="J202" s="3">
        <v>111</v>
      </c>
      <c r="K202" s="32" t="str">
        <f t="shared" si="15"/>
        <v>Kas</v>
      </c>
      <c r="L202" s="2"/>
      <c r="M202" s="2">
        <v>65000</v>
      </c>
      <c r="N202" s="28"/>
      <c r="O202" s="28"/>
    </row>
    <row r="203" spans="1:15" ht="18.75" customHeight="1" x14ac:dyDescent="0.35">
      <c r="A203" s="28"/>
      <c r="B203" s="189">
        <f>IF(J203="",0,COUNTIF($J$7:J203,J203))</f>
        <v>8</v>
      </c>
      <c r="C203" s="189" t="str">
        <f t="shared" si="14"/>
        <v>8714</v>
      </c>
      <c r="D203" s="192">
        <f t="shared" si="16"/>
        <v>45816</v>
      </c>
      <c r="E203" s="189">
        <f t="shared" si="17"/>
        <v>99</v>
      </c>
      <c r="F203" s="28"/>
      <c r="G203" s="157">
        <v>45816</v>
      </c>
      <c r="H203" s="3">
        <v>99</v>
      </c>
      <c r="I203" s="7" t="s">
        <v>323</v>
      </c>
      <c r="J203" s="3">
        <v>714</v>
      </c>
      <c r="K203" s="32" t="str">
        <f t="shared" si="15"/>
        <v>Biaya Telepon &amp; Internet</v>
      </c>
      <c r="L203" s="2">
        <v>45000</v>
      </c>
      <c r="M203" s="2"/>
      <c r="N203" s="28"/>
      <c r="O203" s="28"/>
    </row>
    <row r="204" spans="1:15" ht="18.75" customHeight="1" x14ac:dyDescent="0.35">
      <c r="A204" s="28"/>
      <c r="B204" s="189">
        <f>IF(J204="",0,COUNTIF($J$7:J204,J204))</f>
        <v>39</v>
      </c>
      <c r="C204" s="189" t="str">
        <f t="shared" si="14"/>
        <v>39111</v>
      </c>
      <c r="D204" s="192">
        <f t="shared" si="16"/>
        <v>45816</v>
      </c>
      <c r="E204" s="189">
        <f t="shared" si="17"/>
        <v>99</v>
      </c>
      <c r="F204" s="28"/>
      <c r="G204" s="157"/>
      <c r="H204" s="3"/>
      <c r="I204" s="7" t="s">
        <v>323</v>
      </c>
      <c r="J204" s="3">
        <v>111</v>
      </c>
      <c r="K204" s="32" t="str">
        <f t="shared" si="15"/>
        <v>Kas</v>
      </c>
      <c r="L204" s="2"/>
      <c r="M204" s="2">
        <v>45000</v>
      </c>
      <c r="N204" s="28"/>
      <c r="O204" s="28"/>
    </row>
    <row r="205" spans="1:15" ht="18.75" customHeight="1" x14ac:dyDescent="0.35">
      <c r="A205" s="28"/>
      <c r="B205" s="189">
        <f>IF(J205="",0,COUNTIF($J$7:J205,J205))</f>
        <v>7</v>
      </c>
      <c r="C205" s="189" t="str">
        <f t="shared" si="14"/>
        <v>7612</v>
      </c>
      <c r="D205" s="192">
        <f t="shared" si="16"/>
        <v>45818</v>
      </c>
      <c r="E205" s="189">
        <f t="shared" si="17"/>
        <v>100</v>
      </c>
      <c r="F205" s="28"/>
      <c r="G205" s="157">
        <v>45818</v>
      </c>
      <c r="H205" s="3">
        <v>100</v>
      </c>
      <c r="I205" s="7" t="s">
        <v>303</v>
      </c>
      <c r="J205" s="3">
        <v>612</v>
      </c>
      <c r="K205" s="32" t="str">
        <f t="shared" si="15"/>
        <v>Biaya Listrik dan Gas</v>
      </c>
      <c r="L205" s="2">
        <v>1021000</v>
      </c>
      <c r="M205" s="2"/>
      <c r="N205" s="28"/>
      <c r="O205" s="28"/>
    </row>
    <row r="206" spans="1:15" ht="18.75" customHeight="1" x14ac:dyDescent="0.35">
      <c r="A206" s="28"/>
      <c r="B206" s="189">
        <f>IF(J206="",0,COUNTIF($J$7:J206,J206))</f>
        <v>40</v>
      </c>
      <c r="C206" s="189" t="str">
        <f t="shared" si="14"/>
        <v>40111</v>
      </c>
      <c r="D206" s="192">
        <f t="shared" si="16"/>
        <v>45818</v>
      </c>
      <c r="E206" s="189">
        <f t="shared" si="17"/>
        <v>100</v>
      </c>
      <c r="F206" s="28"/>
      <c r="G206" s="157"/>
      <c r="H206" s="3"/>
      <c r="I206" s="7" t="s">
        <v>303</v>
      </c>
      <c r="J206" s="3">
        <v>111</v>
      </c>
      <c r="K206" s="32" t="str">
        <f t="shared" si="15"/>
        <v>Kas</v>
      </c>
      <c r="L206" s="2"/>
      <c r="M206" s="2">
        <v>1021000</v>
      </c>
      <c r="N206" s="28"/>
      <c r="O206" s="28"/>
    </row>
    <row r="207" spans="1:15" ht="18.75" customHeight="1" x14ac:dyDescent="0.35">
      <c r="A207" s="28"/>
      <c r="B207" s="189">
        <f>IF(J207="",0,COUNTIF($J$7:J207,J207))</f>
        <v>6</v>
      </c>
      <c r="C207" s="189" t="str">
        <f t="shared" si="14"/>
        <v>6712</v>
      </c>
      <c r="D207" s="192">
        <f t="shared" si="16"/>
        <v>45818</v>
      </c>
      <c r="E207" s="189">
        <f t="shared" si="17"/>
        <v>101</v>
      </c>
      <c r="F207" s="28"/>
      <c r="G207" s="157">
        <v>45818</v>
      </c>
      <c r="H207" s="3">
        <v>101</v>
      </c>
      <c r="I207" s="7" t="s">
        <v>304</v>
      </c>
      <c r="J207" s="3">
        <v>712</v>
      </c>
      <c r="K207" s="32" t="str">
        <f t="shared" si="15"/>
        <v>Biaya Listrik</v>
      </c>
      <c r="L207" s="2">
        <v>297000</v>
      </c>
      <c r="M207" s="2"/>
      <c r="N207" s="28"/>
      <c r="O207" s="28"/>
    </row>
    <row r="208" spans="1:15" ht="18.75" customHeight="1" x14ac:dyDescent="0.35">
      <c r="A208" s="28"/>
      <c r="B208" s="189">
        <f>IF(J208="",0,COUNTIF($J$7:J208,J208))</f>
        <v>41</v>
      </c>
      <c r="C208" s="189" t="str">
        <f t="shared" si="14"/>
        <v>41111</v>
      </c>
      <c r="D208" s="192">
        <f t="shared" si="16"/>
        <v>45818</v>
      </c>
      <c r="E208" s="189">
        <f t="shared" si="17"/>
        <v>101</v>
      </c>
      <c r="F208" s="28"/>
      <c r="G208" s="157"/>
      <c r="H208" s="3"/>
      <c r="I208" s="7" t="s">
        <v>304</v>
      </c>
      <c r="J208" s="3">
        <v>111</v>
      </c>
      <c r="K208" s="32" t="str">
        <f t="shared" si="15"/>
        <v>Kas</v>
      </c>
      <c r="L208" s="2"/>
      <c r="M208" s="2">
        <v>297000</v>
      </c>
      <c r="N208" s="28"/>
      <c r="O208" s="28"/>
    </row>
    <row r="209" spans="1:15" ht="18.75" customHeight="1" x14ac:dyDescent="0.35">
      <c r="A209" s="28"/>
      <c r="B209" s="189">
        <f>IF(J209="",0,COUNTIF($J$7:J209,J209))</f>
        <v>9</v>
      </c>
      <c r="C209" s="189" t="str">
        <f t="shared" si="14"/>
        <v>9714</v>
      </c>
      <c r="D209" s="192">
        <f t="shared" si="16"/>
        <v>45820</v>
      </c>
      <c r="E209" s="189">
        <f t="shared" si="17"/>
        <v>102</v>
      </c>
      <c r="F209" s="28"/>
      <c r="G209" s="157">
        <v>45820</v>
      </c>
      <c r="H209" s="3">
        <v>102</v>
      </c>
      <c r="I209" s="7" t="s">
        <v>339</v>
      </c>
      <c r="J209" s="3">
        <v>714</v>
      </c>
      <c r="K209" s="32" t="str">
        <f t="shared" si="15"/>
        <v>Biaya Telepon &amp; Internet</v>
      </c>
      <c r="L209" s="2">
        <v>16325</v>
      </c>
      <c r="M209" s="2"/>
      <c r="N209" s="28"/>
      <c r="O209" s="28"/>
    </row>
    <row r="210" spans="1:15" ht="18.75" customHeight="1" x14ac:dyDescent="0.35">
      <c r="A210" s="28"/>
      <c r="B210" s="189">
        <f>IF(J210="",0,COUNTIF($J$7:J210,J210))</f>
        <v>42</v>
      </c>
      <c r="C210" s="189" t="str">
        <f t="shared" si="14"/>
        <v>42111</v>
      </c>
      <c r="D210" s="192">
        <f t="shared" si="16"/>
        <v>45820</v>
      </c>
      <c r="E210" s="189">
        <f t="shared" si="17"/>
        <v>102</v>
      </c>
      <c r="F210" s="28"/>
      <c r="G210" s="157"/>
      <c r="H210" s="3"/>
      <c r="I210" s="7" t="s">
        <v>339</v>
      </c>
      <c r="J210" s="3">
        <v>111</v>
      </c>
      <c r="K210" s="32" t="str">
        <f t="shared" si="15"/>
        <v>Kas</v>
      </c>
      <c r="L210" s="2"/>
      <c r="M210" s="2">
        <v>16325</v>
      </c>
      <c r="N210" s="28"/>
      <c r="O210" s="28"/>
    </row>
    <row r="211" spans="1:15" ht="18.75" customHeight="1" x14ac:dyDescent="0.35">
      <c r="A211" s="28"/>
      <c r="B211" s="189">
        <f>IF(J211="",0,COUNTIF($J$7:J211,J211))</f>
        <v>7</v>
      </c>
      <c r="C211" s="189" t="str">
        <f t="shared" si="14"/>
        <v>7620</v>
      </c>
      <c r="D211" s="192">
        <f t="shared" si="16"/>
        <v>45823</v>
      </c>
      <c r="E211" s="189">
        <f t="shared" si="17"/>
        <v>103</v>
      </c>
      <c r="F211" s="28"/>
      <c r="G211" s="157">
        <v>45823</v>
      </c>
      <c r="H211" s="3">
        <v>103</v>
      </c>
      <c r="I211" s="7" t="s">
        <v>340</v>
      </c>
      <c r="J211" s="3">
        <v>620</v>
      </c>
      <c r="K211" s="32" t="str">
        <f t="shared" si="15"/>
        <v>Biaya Bahan Penolong</v>
      </c>
      <c r="L211" s="2">
        <v>155420000</v>
      </c>
      <c r="M211" s="2"/>
      <c r="N211" s="28"/>
      <c r="O211" s="28"/>
    </row>
    <row r="212" spans="1:15" ht="18.75" customHeight="1" x14ac:dyDescent="0.35">
      <c r="A212" s="28"/>
      <c r="B212" s="189">
        <f>IF(J212="",0,COUNTIF($J$7:J212,J212))</f>
        <v>17</v>
      </c>
      <c r="C212" s="189" t="str">
        <f t="shared" si="14"/>
        <v>17211</v>
      </c>
      <c r="D212" s="192">
        <f t="shared" si="16"/>
        <v>45823</v>
      </c>
      <c r="E212" s="189">
        <f t="shared" si="17"/>
        <v>103</v>
      </c>
      <c r="F212" s="28"/>
      <c r="G212" s="157"/>
      <c r="H212" s="3"/>
      <c r="I212" s="7" t="s">
        <v>340</v>
      </c>
      <c r="J212" s="3">
        <v>211</v>
      </c>
      <c r="K212" s="32" t="str">
        <f t="shared" si="15"/>
        <v>Hutang Dagang</v>
      </c>
      <c r="L212" s="2"/>
      <c r="M212" s="2">
        <v>155420000</v>
      </c>
      <c r="N212" s="28"/>
      <c r="O212" s="28"/>
    </row>
    <row r="213" spans="1:15" ht="18.75" customHeight="1" x14ac:dyDescent="0.35">
      <c r="A213" s="28"/>
      <c r="B213" s="189">
        <f>IF(J213="",0,COUNTIF($J$7:J213,J213))</f>
        <v>11</v>
      </c>
      <c r="C213" s="189" t="str">
        <f t="shared" si="14"/>
        <v>11561</v>
      </c>
      <c r="D213" s="192">
        <f t="shared" si="16"/>
        <v>45823</v>
      </c>
      <c r="E213" s="189">
        <f t="shared" si="17"/>
        <v>104</v>
      </c>
      <c r="F213" s="28"/>
      <c r="G213" s="157">
        <v>45823</v>
      </c>
      <c r="H213" s="3">
        <v>104</v>
      </c>
      <c r="I213" s="7" t="s">
        <v>308</v>
      </c>
      <c r="J213" s="3">
        <v>561</v>
      </c>
      <c r="K213" s="32" t="str">
        <f t="shared" si="15"/>
        <v>Upah langsung</v>
      </c>
      <c r="L213" s="2">
        <v>15123000</v>
      </c>
      <c r="M213" s="2"/>
      <c r="N213" s="28"/>
      <c r="O213" s="28"/>
    </row>
    <row r="214" spans="1:15" ht="18.75" customHeight="1" x14ac:dyDescent="0.35">
      <c r="A214" s="28"/>
      <c r="B214" s="189">
        <f>IF(J214="",0,COUNTIF($J$7:J214,J214))</f>
        <v>48</v>
      </c>
      <c r="C214" s="189" t="str">
        <f t="shared" si="14"/>
        <v>48112</v>
      </c>
      <c r="D214" s="192">
        <f t="shared" si="16"/>
        <v>45823</v>
      </c>
      <c r="E214" s="189">
        <f t="shared" si="17"/>
        <v>104</v>
      </c>
      <c r="F214" s="28"/>
      <c r="G214" s="157"/>
      <c r="H214" s="3"/>
      <c r="I214" s="7" t="s">
        <v>308</v>
      </c>
      <c r="J214" s="3">
        <v>112</v>
      </c>
      <c r="K214" s="32" t="str">
        <f t="shared" si="15"/>
        <v>Bank</v>
      </c>
      <c r="L214" s="2"/>
      <c r="M214" s="2">
        <v>15123000</v>
      </c>
      <c r="N214" s="28"/>
      <c r="O214" s="28"/>
    </row>
    <row r="215" spans="1:15" ht="18.75" customHeight="1" x14ac:dyDescent="0.35">
      <c r="A215" s="28"/>
      <c r="B215" s="189">
        <f>IF(J215="",0,COUNTIF($J$7:J215,J215))</f>
        <v>11</v>
      </c>
      <c r="C215" s="189" t="str">
        <f t="shared" si="14"/>
        <v>11601</v>
      </c>
      <c r="D215" s="192">
        <f t="shared" si="16"/>
        <v>45823</v>
      </c>
      <c r="E215" s="189">
        <f t="shared" si="17"/>
        <v>105</v>
      </c>
      <c r="F215" s="28"/>
      <c r="G215" s="157">
        <v>45823</v>
      </c>
      <c r="H215" s="3">
        <v>105</v>
      </c>
      <c r="I215" s="7" t="s">
        <v>308</v>
      </c>
      <c r="J215" s="3">
        <v>601</v>
      </c>
      <c r="K215" s="32" t="str">
        <f t="shared" si="15"/>
        <v>Gaji Karyawan</v>
      </c>
      <c r="L215" s="2">
        <v>9060000</v>
      </c>
      <c r="M215" s="2"/>
      <c r="N215" s="28"/>
      <c r="O215" s="28"/>
    </row>
    <row r="216" spans="1:15" ht="18.75" customHeight="1" x14ac:dyDescent="0.35">
      <c r="A216" s="28"/>
      <c r="B216" s="189">
        <f>IF(J216="",0,COUNTIF($J$7:J216,J216))</f>
        <v>49</v>
      </c>
      <c r="C216" s="189" t="str">
        <f t="shared" si="14"/>
        <v>49112</v>
      </c>
      <c r="D216" s="192">
        <f t="shared" si="16"/>
        <v>45823</v>
      </c>
      <c r="E216" s="189">
        <f t="shared" si="17"/>
        <v>105</v>
      </c>
      <c r="F216" s="28"/>
      <c r="G216" s="157"/>
      <c r="H216" s="3"/>
      <c r="I216" s="7" t="s">
        <v>308</v>
      </c>
      <c r="J216" s="3">
        <v>112</v>
      </c>
      <c r="K216" s="32" t="str">
        <f t="shared" si="15"/>
        <v>Bank</v>
      </c>
      <c r="L216" s="2"/>
      <c r="M216" s="2">
        <v>9060000</v>
      </c>
      <c r="N216" s="28"/>
      <c r="O216" s="28"/>
    </row>
    <row r="217" spans="1:15" ht="18.75" customHeight="1" x14ac:dyDescent="0.35">
      <c r="A217" s="28"/>
      <c r="B217" s="189">
        <f>IF(J217="",0,COUNTIF($J$7:J217,J217))</f>
        <v>10</v>
      </c>
      <c r="C217" s="189" t="str">
        <f t="shared" si="14"/>
        <v>10714</v>
      </c>
      <c r="D217" s="192">
        <f t="shared" si="16"/>
        <v>45824</v>
      </c>
      <c r="E217" s="189">
        <f t="shared" si="17"/>
        <v>106</v>
      </c>
      <c r="F217" s="28"/>
      <c r="G217" s="157">
        <v>45824</v>
      </c>
      <c r="H217" s="3">
        <v>106</v>
      </c>
      <c r="I217" s="7" t="s">
        <v>309</v>
      </c>
      <c r="J217" s="3">
        <v>714</v>
      </c>
      <c r="K217" s="32" t="str">
        <f t="shared" si="15"/>
        <v>Biaya Telepon &amp; Internet</v>
      </c>
      <c r="L217" s="2">
        <v>673500</v>
      </c>
      <c r="M217" s="2"/>
      <c r="N217" s="28"/>
      <c r="O217" s="28"/>
    </row>
    <row r="218" spans="1:15" ht="18.75" customHeight="1" x14ac:dyDescent="0.35">
      <c r="A218" s="28"/>
      <c r="B218" s="189">
        <f>IF(J218="",0,COUNTIF($J$7:J218,J218))</f>
        <v>50</v>
      </c>
      <c r="C218" s="189" t="str">
        <f t="shared" si="14"/>
        <v>50112</v>
      </c>
      <c r="D218" s="192">
        <f t="shared" si="16"/>
        <v>45824</v>
      </c>
      <c r="E218" s="189">
        <f t="shared" si="17"/>
        <v>106</v>
      </c>
      <c r="F218" s="28"/>
      <c r="G218" s="157"/>
      <c r="H218" s="3"/>
      <c r="I218" s="7" t="s">
        <v>309</v>
      </c>
      <c r="J218" s="3">
        <v>112</v>
      </c>
      <c r="K218" s="32" t="str">
        <f t="shared" si="15"/>
        <v>Bank</v>
      </c>
      <c r="L218" s="2"/>
      <c r="M218" s="2">
        <v>673500</v>
      </c>
      <c r="N218" s="28"/>
      <c r="O218" s="28"/>
    </row>
    <row r="219" spans="1:15" ht="18.75" customHeight="1" x14ac:dyDescent="0.35">
      <c r="A219" s="28"/>
      <c r="B219" s="189">
        <f>IF(J219="",0,COUNTIF($J$7:J219,J219))</f>
        <v>11</v>
      </c>
      <c r="C219" s="189" t="str">
        <f t="shared" si="14"/>
        <v>11714</v>
      </c>
      <c r="D219" s="192">
        <f t="shared" si="16"/>
        <v>45826</v>
      </c>
      <c r="E219" s="189">
        <f t="shared" si="17"/>
        <v>107</v>
      </c>
      <c r="F219" s="28"/>
      <c r="G219" s="157">
        <v>45826</v>
      </c>
      <c r="H219" s="3">
        <v>107</v>
      </c>
      <c r="I219" s="7" t="s">
        <v>323</v>
      </c>
      <c r="J219" s="3">
        <v>714</v>
      </c>
      <c r="K219" s="32" t="str">
        <f t="shared" si="15"/>
        <v>Biaya Telepon &amp; Internet</v>
      </c>
      <c r="L219" s="2">
        <v>25000</v>
      </c>
      <c r="M219" s="2"/>
      <c r="N219" s="28"/>
      <c r="O219" s="28"/>
    </row>
    <row r="220" spans="1:15" ht="18.75" customHeight="1" x14ac:dyDescent="0.35">
      <c r="A220" s="28"/>
      <c r="B220" s="189">
        <f>IF(J220="",0,COUNTIF($J$7:J220,J220))</f>
        <v>43</v>
      </c>
      <c r="C220" s="189" t="str">
        <f t="shared" si="14"/>
        <v>43111</v>
      </c>
      <c r="D220" s="192">
        <f t="shared" si="16"/>
        <v>45826</v>
      </c>
      <c r="E220" s="189">
        <f t="shared" si="17"/>
        <v>107</v>
      </c>
      <c r="F220" s="28"/>
      <c r="G220" s="157"/>
      <c r="H220" s="3"/>
      <c r="I220" s="7" t="s">
        <v>323</v>
      </c>
      <c r="J220" s="3">
        <v>111</v>
      </c>
      <c r="K220" s="32" t="str">
        <f t="shared" si="15"/>
        <v>Kas</v>
      </c>
      <c r="L220" s="2"/>
      <c r="M220" s="2">
        <v>25000</v>
      </c>
      <c r="N220" s="28"/>
      <c r="O220" s="28"/>
    </row>
    <row r="221" spans="1:15" ht="18.75" customHeight="1" x14ac:dyDescent="0.35">
      <c r="A221" s="28"/>
      <c r="B221" s="189">
        <f>IF(J221="",0,COUNTIF($J$7:J221,J221))</f>
        <v>8</v>
      </c>
      <c r="C221" s="189" t="str">
        <f t="shared" si="14"/>
        <v>8620</v>
      </c>
      <c r="D221" s="192">
        <f t="shared" si="16"/>
        <v>45831</v>
      </c>
      <c r="E221" s="189">
        <f t="shared" si="17"/>
        <v>108</v>
      </c>
      <c r="F221" s="28"/>
      <c r="G221" s="157">
        <v>45831</v>
      </c>
      <c r="H221" s="3">
        <v>108</v>
      </c>
      <c r="I221" s="7" t="s">
        <v>315</v>
      </c>
      <c r="J221" s="3">
        <v>620</v>
      </c>
      <c r="K221" s="32" t="str">
        <f t="shared" si="15"/>
        <v>Biaya Bahan Penolong</v>
      </c>
      <c r="L221" s="2">
        <v>17410000</v>
      </c>
      <c r="M221" s="2"/>
      <c r="N221" s="28"/>
      <c r="O221" s="28"/>
    </row>
    <row r="222" spans="1:15" ht="18.75" customHeight="1" x14ac:dyDescent="0.35">
      <c r="A222" s="28"/>
      <c r="B222" s="189">
        <f>IF(J222="",0,COUNTIF($J$7:J222,J222))</f>
        <v>18</v>
      </c>
      <c r="C222" s="189" t="str">
        <f t="shared" si="14"/>
        <v>18211</v>
      </c>
      <c r="D222" s="192">
        <f t="shared" si="16"/>
        <v>45831</v>
      </c>
      <c r="E222" s="189">
        <f t="shared" si="17"/>
        <v>108</v>
      </c>
      <c r="F222" s="28"/>
      <c r="G222" s="157"/>
      <c r="H222" s="3"/>
      <c r="I222" s="7" t="s">
        <v>315</v>
      </c>
      <c r="J222" s="3">
        <v>211</v>
      </c>
      <c r="K222" s="32" t="str">
        <f t="shared" si="15"/>
        <v>Hutang Dagang</v>
      </c>
      <c r="L222" s="2"/>
      <c r="M222" s="2">
        <v>17410000</v>
      </c>
      <c r="N222" s="28"/>
      <c r="O222" s="28"/>
    </row>
    <row r="223" spans="1:15" ht="18.75" customHeight="1" x14ac:dyDescent="0.35">
      <c r="A223" s="28"/>
      <c r="B223" s="189">
        <f>IF(J223="",0,COUNTIF($J$7:J223,J223))</f>
        <v>9</v>
      </c>
      <c r="C223" s="189" t="str">
        <f t="shared" si="14"/>
        <v>9130</v>
      </c>
      <c r="D223" s="192">
        <f t="shared" si="16"/>
        <v>45834</v>
      </c>
      <c r="E223" s="189">
        <f t="shared" si="17"/>
        <v>109</v>
      </c>
      <c r="F223" s="28"/>
      <c r="G223" s="157">
        <v>45834</v>
      </c>
      <c r="H223" s="3">
        <v>109</v>
      </c>
      <c r="I223" s="7" t="s">
        <v>310</v>
      </c>
      <c r="J223" s="3">
        <v>130</v>
      </c>
      <c r="K223" s="32" t="str">
        <f t="shared" si="15"/>
        <v>Piutang Dagang</v>
      </c>
      <c r="L223" s="2">
        <v>123800000</v>
      </c>
      <c r="M223" s="2"/>
      <c r="N223" s="28"/>
      <c r="O223" s="28"/>
    </row>
    <row r="224" spans="1:15" ht="18.75" customHeight="1" x14ac:dyDescent="0.35">
      <c r="A224" s="28"/>
      <c r="B224" s="189">
        <f>IF(J224="",0,COUNTIF($J$7:J224,J224))</f>
        <v>9</v>
      </c>
      <c r="C224" s="189" t="str">
        <f t="shared" si="14"/>
        <v>9401</v>
      </c>
      <c r="D224" s="192">
        <f t="shared" si="16"/>
        <v>45834</v>
      </c>
      <c r="E224" s="189">
        <f t="shared" si="17"/>
        <v>109</v>
      </c>
      <c r="F224" s="28"/>
      <c r="G224" s="157"/>
      <c r="H224" s="3"/>
      <c r="I224" s="7" t="s">
        <v>310</v>
      </c>
      <c r="J224" s="3">
        <v>401</v>
      </c>
      <c r="K224" s="32" t="str">
        <f t="shared" si="15"/>
        <v>Penjualan Barang</v>
      </c>
      <c r="L224" s="2"/>
      <c r="M224" s="2">
        <v>123800000</v>
      </c>
      <c r="N224" s="28"/>
      <c r="O224" s="28"/>
    </row>
    <row r="225" spans="1:15" ht="18.75" customHeight="1" x14ac:dyDescent="0.35">
      <c r="A225" s="28"/>
      <c r="B225" s="189">
        <f>IF(J225="",0,COUNTIF($J$7:J225,J225))</f>
        <v>19</v>
      </c>
      <c r="C225" s="189" t="str">
        <f t="shared" si="14"/>
        <v>19211</v>
      </c>
      <c r="D225" s="192">
        <f t="shared" si="16"/>
        <v>45837</v>
      </c>
      <c r="E225" s="189">
        <f t="shared" si="17"/>
        <v>110</v>
      </c>
      <c r="F225" s="28"/>
      <c r="G225" s="157">
        <v>45837</v>
      </c>
      <c r="H225" s="3">
        <v>110</v>
      </c>
      <c r="I225" s="7" t="s">
        <v>313</v>
      </c>
      <c r="J225" s="3">
        <v>211</v>
      </c>
      <c r="K225" s="32" t="str">
        <f t="shared" si="15"/>
        <v>Hutang Dagang</v>
      </c>
      <c r="L225" s="2">
        <v>18850000</v>
      </c>
      <c r="M225" s="2"/>
      <c r="N225" s="28"/>
      <c r="O225" s="28"/>
    </row>
    <row r="226" spans="1:15" ht="18.75" customHeight="1" x14ac:dyDescent="0.35">
      <c r="A226" s="28"/>
      <c r="B226" s="189">
        <f>IF(J226="",0,COUNTIF($J$7:J226,J226))</f>
        <v>44</v>
      </c>
      <c r="C226" s="189" t="str">
        <f t="shared" si="14"/>
        <v>44111</v>
      </c>
      <c r="D226" s="192">
        <f t="shared" si="16"/>
        <v>45837</v>
      </c>
      <c r="E226" s="189">
        <f t="shared" si="17"/>
        <v>110</v>
      </c>
      <c r="F226" s="28"/>
      <c r="G226" s="157"/>
      <c r="H226" s="3"/>
      <c r="I226" s="7" t="s">
        <v>313</v>
      </c>
      <c r="J226" s="3">
        <v>111</v>
      </c>
      <c r="K226" s="32" t="str">
        <f t="shared" si="15"/>
        <v>Kas</v>
      </c>
      <c r="L226" s="2"/>
      <c r="M226" s="2">
        <v>18850000</v>
      </c>
      <c r="N226" s="28"/>
      <c r="O226" s="28"/>
    </row>
    <row r="227" spans="1:15" ht="18.75" customHeight="1" x14ac:dyDescent="0.35">
      <c r="A227" s="28"/>
      <c r="B227" s="189">
        <f>IF(J227="",0,COUNTIF($J$7:J227,J227))</f>
        <v>12</v>
      </c>
      <c r="C227" s="189" t="str">
        <f t="shared" si="14"/>
        <v>12561</v>
      </c>
      <c r="D227" s="192">
        <f t="shared" si="16"/>
        <v>45838</v>
      </c>
      <c r="E227" s="189">
        <f t="shared" si="17"/>
        <v>111</v>
      </c>
      <c r="F227" s="28"/>
      <c r="G227" s="157">
        <v>45838</v>
      </c>
      <c r="H227" s="3">
        <v>111</v>
      </c>
      <c r="I227" s="7" t="s">
        <v>308</v>
      </c>
      <c r="J227" s="3">
        <v>561</v>
      </c>
      <c r="K227" s="32" t="str">
        <f t="shared" si="15"/>
        <v>Upah langsung</v>
      </c>
      <c r="L227" s="2">
        <v>15232000</v>
      </c>
      <c r="M227" s="2"/>
      <c r="N227" s="28"/>
      <c r="O227" s="28"/>
    </row>
    <row r="228" spans="1:15" ht="18.75" customHeight="1" x14ac:dyDescent="0.35">
      <c r="A228" s="28"/>
      <c r="B228" s="189">
        <f>IF(J228="",0,COUNTIF($J$7:J228,J228))</f>
        <v>51</v>
      </c>
      <c r="C228" s="189" t="str">
        <f t="shared" si="14"/>
        <v>51112</v>
      </c>
      <c r="D228" s="192">
        <f t="shared" si="16"/>
        <v>45838</v>
      </c>
      <c r="E228" s="189">
        <f t="shared" si="17"/>
        <v>111</v>
      </c>
      <c r="F228" s="28"/>
      <c r="G228" s="157"/>
      <c r="H228" s="3"/>
      <c r="I228" s="7" t="s">
        <v>308</v>
      </c>
      <c r="J228" s="3">
        <v>112</v>
      </c>
      <c r="K228" s="32" t="str">
        <f t="shared" si="15"/>
        <v>Bank</v>
      </c>
      <c r="L228" s="2"/>
      <c r="M228" s="2">
        <v>15232000</v>
      </c>
      <c r="N228" s="28"/>
      <c r="O228" s="28"/>
    </row>
    <row r="229" spans="1:15" ht="18.75" customHeight="1" x14ac:dyDescent="0.35">
      <c r="A229" s="28"/>
      <c r="B229" s="189">
        <f>IF(J229="",0,COUNTIF($J$7:J229,J229))</f>
        <v>12</v>
      </c>
      <c r="C229" s="189" t="str">
        <f t="shared" si="14"/>
        <v>12601</v>
      </c>
      <c r="D229" s="192">
        <f t="shared" si="16"/>
        <v>45838</v>
      </c>
      <c r="E229" s="189">
        <f t="shared" si="17"/>
        <v>112</v>
      </c>
      <c r="F229" s="28"/>
      <c r="G229" s="157">
        <v>45838</v>
      </c>
      <c r="H229" s="3">
        <v>112</v>
      </c>
      <c r="I229" s="7" t="s">
        <v>308</v>
      </c>
      <c r="J229" s="3">
        <v>601</v>
      </c>
      <c r="K229" s="32" t="str">
        <f t="shared" si="15"/>
        <v>Gaji Karyawan</v>
      </c>
      <c r="L229" s="2">
        <v>9175000</v>
      </c>
      <c r="M229" s="2"/>
      <c r="N229" s="28"/>
      <c r="O229" s="28"/>
    </row>
    <row r="230" spans="1:15" ht="18.75" customHeight="1" x14ac:dyDescent="0.35">
      <c r="A230" s="28"/>
      <c r="B230" s="189">
        <f>IF(J230="",0,COUNTIF($J$7:J230,J230))</f>
        <v>52</v>
      </c>
      <c r="C230" s="189" t="str">
        <f t="shared" si="14"/>
        <v>52112</v>
      </c>
      <c r="D230" s="192">
        <f t="shared" si="16"/>
        <v>45838</v>
      </c>
      <c r="E230" s="189">
        <f t="shared" si="17"/>
        <v>112</v>
      </c>
      <c r="F230" s="28"/>
      <c r="G230" s="157"/>
      <c r="H230" s="3"/>
      <c r="I230" s="7" t="s">
        <v>308</v>
      </c>
      <c r="J230" s="3">
        <v>112</v>
      </c>
      <c r="K230" s="32" t="str">
        <f t="shared" si="15"/>
        <v>Bank</v>
      </c>
      <c r="L230" s="2"/>
      <c r="M230" s="2">
        <v>9175000</v>
      </c>
      <c r="N230" s="28"/>
      <c r="O230" s="28"/>
    </row>
    <row r="231" spans="1:15" ht="18.75" customHeight="1" x14ac:dyDescent="0.35">
      <c r="A231" s="28"/>
      <c r="B231" s="189">
        <f>IF(J231="",0,COUNTIF($J$7:J231,J231))</f>
        <v>6</v>
      </c>
      <c r="C231" s="189" t="str">
        <f t="shared" si="14"/>
        <v>6701</v>
      </c>
      <c r="D231" s="192">
        <f t="shared" si="16"/>
        <v>45838</v>
      </c>
      <c r="E231" s="189">
        <f t="shared" si="17"/>
        <v>113</v>
      </c>
      <c r="F231" s="28"/>
      <c r="G231" s="157">
        <v>45838</v>
      </c>
      <c r="H231" s="3">
        <v>113</v>
      </c>
      <c r="I231" s="7" t="s">
        <v>314</v>
      </c>
      <c r="J231" s="3">
        <v>701</v>
      </c>
      <c r="K231" s="32" t="str">
        <f t="shared" si="15"/>
        <v>Gaji Karyawan</v>
      </c>
      <c r="L231" s="2">
        <v>12235000</v>
      </c>
      <c r="M231" s="2"/>
      <c r="N231" s="28"/>
      <c r="O231" s="28"/>
    </row>
    <row r="232" spans="1:15" ht="18.75" customHeight="1" x14ac:dyDescent="0.35">
      <c r="A232" s="28"/>
      <c r="B232" s="189">
        <f>IF(J232="",0,COUNTIF($J$7:J232,J232))</f>
        <v>53</v>
      </c>
      <c r="C232" s="189" t="str">
        <f t="shared" si="14"/>
        <v>53112</v>
      </c>
      <c r="D232" s="192">
        <f t="shared" si="16"/>
        <v>45838</v>
      </c>
      <c r="E232" s="189">
        <f t="shared" si="17"/>
        <v>113</v>
      </c>
      <c r="F232" s="28"/>
      <c r="G232" s="157"/>
      <c r="H232" s="3"/>
      <c r="I232" s="7" t="s">
        <v>314</v>
      </c>
      <c r="J232" s="3">
        <v>112</v>
      </c>
      <c r="K232" s="32" t="str">
        <f t="shared" si="15"/>
        <v>Bank</v>
      </c>
      <c r="L232" s="2"/>
      <c r="M232" s="2">
        <v>12235000</v>
      </c>
      <c r="N232" s="28"/>
      <c r="O232" s="28"/>
    </row>
    <row r="233" spans="1:15" ht="18.75" customHeight="1" x14ac:dyDescent="0.35">
      <c r="A233" s="28"/>
      <c r="B233" s="189">
        <f>IF(J233="",0,COUNTIF($J$7:J233,J233))</f>
        <v>5</v>
      </c>
      <c r="C233" s="189" t="str">
        <f t="shared" si="14"/>
        <v>5619</v>
      </c>
      <c r="D233" s="192">
        <f t="shared" si="16"/>
        <v>45839</v>
      </c>
      <c r="E233" s="189">
        <f t="shared" si="17"/>
        <v>114</v>
      </c>
      <c r="F233" s="28"/>
      <c r="G233" s="157">
        <v>45839</v>
      </c>
      <c r="H233" s="3">
        <v>114</v>
      </c>
      <c r="I233" s="7" t="s">
        <v>301</v>
      </c>
      <c r="J233" s="3">
        <v>619</v>
      </c>
      <c r="K233" s="32" t="str">
        <f t="shared" si="15"/>
        <v>Biaya Transportasi</v>
      </c>
      <c r="L233" s="2">
        <v>144000</v>
      </c>
      <c r="M233" s="2"/>
      <c r="N233" s="28"/>
      <c r="O233" s="28"/>
    </row>
    <row r="234" spans="1:15" ht="18.75" customHeight="1" x14ac:dyDescent="0.35">
      <c r="A234" s="28"/>
      <c r="B234" s="189">
        <f>IF(J234="",0,COUNTIF($J$7:J234,J234))</f>
        <v>45</v>
      </c>
      <c r="C234" s="189" t="str">
        <f t="shared" si="14"/>
        <v>45111</v>
      </c>
      <c r="D234" s="192">
        <f t="shared" si="16"/>
        <v>45839</v>
      </c>
      <c r="E234" s="189">
        <f t="shared" si="17"/>
        <v>114</v>
      </c>
      <c r="F234" s="28"/>
      <c r="G234" s="157"/>
      <c r="H234" s="3"/>
      <c r="I234" s="7" t="s">
        <v>301</v>
      </c>
      <c r="J234" s="3">
        <v>111</v>
      </c>
      <c r="K234" s="32" t="str">
        <f t="shared" si="15"/>
        <v>Kas</v>
      </c>
      <c r="L234" s="2"/>
      <c r="M234" s="2">
        <v>144000</v>
      </c>
      <c r="N234" s="28"/>
      <c r="O234" s="28"/>
    </row>
    <row r="235" spans="1:15" ht="18.75" customHeight="1" x14ac:dyDescent="0.35">
      <c r="A235" s="28"/>
      <c r="B235" s="189">
        <f>IF(J235="",0,COUNTIF($J$7:J235,J235))</f>
        <v>4</v>
      </c>
      <c r="C235" s="189" t="str">
        <f t="shared" si="14"/>
        <v>4790</v>
      </c>
      <c r="D235" s="192">
        <f t="shared" si="16"/>
        <v>45841</v>
      </c>
      <c r="E235" s="189">
        <f t="shared" si="17"/>
        <v>115</v>
      </c>
      <c r="F235" s="28"/>
      <c r="G235" s="157">
        <v>45841</v>
      </c>
      <c r="H235" s="3">
        <v>115</v>
      </c>
      <c r="I235" s="7" t="s">
        <v>292</v>
      </c>
      <c r="J235" s="3">
        <v>790</v>
      </c>
      <c r="K235" s="32" t="str">
        <f t="shared" si="15"/>
        <v>Biaya dan Bunga Bank</v>
      </c>
      <c r="L235" s="2">
        <v>10000</v>
      </c>
      <c r="M235" s="2"/>
      <c r="N235" s="28"/>
      <c r="O235" s="28"/>
    </row>
    <row r="236" spans="1:15" ht="18.75" customHeight="1" x14ac:dyDescent="0.35">
      <c r="A236" s="28"/>
      <c r="B236" s="189">
        <f>IF(J236="",0,COUNTIF($J$7:J236,J236))</f>
        <v>54</v>
      </c>
      <c r="C236" s="189" t="str">
        <f t="shared" si="14"/>
        <v>54112</v>
      </c>
      <c r="D236" s="192">
        <f t="shared" si="16"/>
        <v>45841</v>
      </c>
      <c r="E236" s="189">
        <f t="shared" si="17"/>
        <v>115</v>
      </c>
      <c r="F236" s="28"/>
      <c r="G236" s="157"/>
      <c r="H236" s="3"/>
      <c r="I236" s="7" t="s">
        <v>292</v>
      </c>
      <c r="J236" s="3">
        <v>112</v>
      </c>
      <c r="K236" s="32" t="str">
        <f t="shared" si="15"/>
        <v>Bank</v>
      </c>
      <c r="L236" s="2"/>
      <c r="M236" s="2">
        <v>10000</v>
      </c>
      <c r="N236" s="28"/>
      <c r="O236" s="28"/>
    </row>
    <row r="237" spans="1:15" ht="18.75" customHeight="1" x14ac:dyDescent="0.35">
      <c r="A237" s="28"/>
      <c r="B237" s="189">
        <f>IF(J237="",0,COUNTIF($J$7:J237,J237))</f>
        <v>55</v>
      </c>
      <c r="C237" s="189" t="str">
        <f t="shared" si="14"/>
        <v>55112</v>
      </c>
      <c r="D237" s="192">
        <f t="shared" si="16"/>
        <v>45844</v>
      </c>
      <c r="E237" s="189">
        <f t="shared" si="17"/>
        <v>116</v>
      </c>
      <c r="F237" s="28"/>
      <c r="G237" s="157">
        <v>45844</v>
      </c>
      <c r="H237" s="3">
        <v>116</v>
      </c>
      <c r="I237" s="7" t="s">
        <v>302</v>
      </c>
      <c r="J237" s="3">
        <v>112</v>
      </c>
      <c r="K237" s="32" t="str">
        <f t="shared" si="15"/>
        <v>Bank</v>
      </c>
      <c r="L237" s="2">
        <v>100000000</v>
      </c>
      <c r="M237" s="2"/>
      <c r="N237" s="28"/>
      <c r="O237" s="28"/>
    </row>
    <row r="238" spans="1:15" ht="18.75" customHeight="1" x14ac:dyDescent="0.35">
      <c r="A238" s="28"/>
      <c r="B238" s="189">
        <f>IF(J238="",0,COUNTIF($J$7:J238,J238))</f>
        <v>10</v>
      </c>
      <c r="C238" s="189" t="str">
        <f t="shared" si="14"/>
        <v>10130</v>
      </c>
      <c r="D238" s="192">
        <f t="shared" si="16"/>
        <v>45844</v>
      </c>
      <c r="E238" s="189">
        <f t="shared" si="17"/>
        <v>116</v>
      </c>
      <c r="F238" s="28"/>
      <c r="G238" s="157"/>
      <c r="H238" s="3"/>
      <c r="I238" s="7" t="s">
        <v>302</v>
      </c>
      <c r="J238" s="3">
        <v>130</v>
      </c>
      <c r="K238" s="32" t="str">
        <f t="shared" si="15"/>
        <v>Piutang Dagang</v>
      </c>
      <c r="L238" s="2"/>
      <c r="M238" s="2">
        <v>100000000</v>
      </c>
      <c r="N238" s="28"/>
      <c r="O238" s="28"/>
    </row>
    <row r="239" spans="1:15" ht="18.75" customHeight="1" x14ac:dyDescent="0.35">
      <c r="A239" s="28"/>
      <c r="B239" s="189">
        <f>IF(J239="",0,COUNTIF($J$7:J239,J239))</f>
        <v>2</v>
      </c>
      <c r="C239" s="189" t="str">
        <f t="shared" si="14"/>
        <v>2215</v>
      </c>
      <c r="D239" s="192">
        <f t="shared" si="16"/>
        <v>45847</v>
      </c>
      <c r="E239" s="189">
        <f t="shared" si="17"/>
        <v>117</v>
      </c>
      <c r="F239" s="28"/>
      <c r="G239" s="157">
        <v>45847</v>
      </c>
      <c r="H239" s="3">
        <v>117</v>
      </c>
      <c r="I239" s="7" t="s">
        <v>341</v>
      </c>
      <c r="J239" s="3">
        <v>215</v>
      </c>
      <c r="K239" s="32" t="str">
        <f t="shared" si="15"/>
        <v>Hutang Pihak Ketiga</v>
      </c>
      <c r="L239" s="2">
        <v>1000000</v>
      </c>
      <c r="M239" s="2"/>
      <c r="N239" s="28"/>
      <c r="O239" s="28"/>
    </row>
    <row r="240" spans="1:15" ht="18.75" customHeight="1" x14ac:dyDescent="0.35">
      <c r="A240" s="28"/>
      <c r="B240" s="189">
        <f>IF(J240="",0,COUNTIF($J$7:J240,J240))</f>
        <v>46</v>
      </c>
      <c r="C240" s="189" t="str">
        <f t="shared" si="14"/>
        <v>46111</v>
      </c>
      <c r="D240" s="192">
        <f t="shared" si="16"/>
        <v>45847</v>
      </c>
      <c r="E240" s="189">
        <f t="shared" si="17"/>
        <v>117</v>
      </c>
      <c r="F240" s="28"/>
      <c r="G240" s="157"/>
      <c r="H240" s="3"/>
      <c r="I240" s="7" t="s">
        <v>341</v>
      </c>
      <c r="J240" s="3">
        <v>111</v>
      </c>
      <c r="K240" s="32" t="str">
        <f t="shared" si="15"/>
        <v>Kas</v>
      </c>
      <c r="L240" s="2"/>
      <c r="M240" s="2">
        <v>1000000</v>
      </c>
      <c r="N240" s="28"/>
      <c r="O240" s="28"/>
    </row>
    <row r="241" spans="1:15" ht="18.75" customHeight="1" x14ac:dyDescent="0.35">
      <c r="A241" s="28"/>
      <c r="B241" s="189">
        <f>IF(J241="",0,COUNTIF($J$7:J241,J241))</f>
        <v>8</v>
      </c>
      <c r="C241" s="189" t="str">
        <f t="shared" si="14"/>
        <v>8612</v>
      </c>
      <c r="D241" s="192">
        <f t="shared" si="16"/>
        <v>45848</v>
      </c>
      <c r="E241" s="189">
        <f t="shared" si="17"/>
        <v>118</v>
      </c>
      <c r="F241" s="28"/>
      <c r="G241" s="157">
        <v>45848</v>
      </c>
      <c r="H241" s="3">
        <v>118</v>
      </c>
      <c r="I241" s="7" t="s">
        <v>303</v>
      </c>
      <c r="J241" s="3">
        <v>612</v>
      </c>
      <c r="K241" s="32" t="str">
        <f t="shared" si="15"/>
        <v>Biaya Listrik dan Gas</v>
      </c>
      <c r="L241" s="2">
        <v>968000</v>
      </c>
      <c r="M241" s="2"/>
      <c r="N241" s="28"/>
      <c r="O241" s="28"/>
    </row>
    <row r="242" spans="1:15" ht="18.75" customHeight="1" x14ac:dyDescent="0.35">
      <c r="A242" s="28"/>
      <c r="B242" s="189">
        <f>IF(J242="",0,COUNTIF($J$7:J242,J242))</f>
        <v>47</v>
      </c>
      <c r="C242" s="189" t="str">
        <f t="shared" si="14"/>
        <v>47111</v>
      </c>
      <c r="D242" s="192">
        <f t="shared" si="16"/>
        <v>45848</v>
      </c>
      <c r="E242" s="189">
        <f t="shared" si="17"/>
        <v>118</v>
      </c>
      <c r="F242" s="28"/>
      <c r="G242" s="157"/>
      <c r="H242" s="3"/>
      <c r="I242" s="7" t="s">
        <v>303</v>
      </c>
      <c r="J242" s="3">
        <v>111</v>
      </c>
      <c r="K242" s="32" t="str">
        <f t="shared" si="15"/>
        <v>Kas</v>
      </c>
      <c r="L242" s="2"/>
      <c r="M242" s="2">
        <v>968000</v>
      </c>
      <c r="N242" s="28"/>
      <c r="O242" s="28"/>
    </row>
    <row r="243" spans="1:15" ht="18.75" customHeight="1" x14ac:dyDescent="0.35">
      <c r="A243" s="28"/>
      <c r="B243" s="189">
        <f>IF(J243="",0,COUNTIF($J$7:J243,J243))</f>
        <v>7</v>
      </c>
      <c r="C243" s="189" t="str">
        <f t="shared" si="14"/>
        <v>7712</v>
      </c>
      <c r="D243" s="192">
        <f t="shared" si="16"/>
        <v>45848</v>
      </c>
      <c r="E243" s="189">
        <f t="shared" si="17"/>
        <v>119</v>
      </c>
      <c r="F243" s="28"/>
      <c r="G243" s="157">
        <v>45848</v>
      </c>
      <c r="H243" s="3">
        <v>119</v>
      </c>
      <c r="I243" s="7" t="s">
        <v>304</v>
      </c>
      <c r="J243" s="3">
        <v>712</v>
      </c>
      <c r="K243" s="32" t="str">
        <f t="shared" si="15"/>
        <v>Biaya Listrik</v>
      </c>
      <c r="L243" s="2">
        <v>352000</v>
      </c>
      <c r="M243" s="2"/>
      <c r="N243" s="28"/>
      <c r="O243" s="28"/>
    </row>
    <row r="244" spans="1:15" ht="18.75" customHeight="1" x14ac:dyDescent="0.35">
      <c r="A244" s="28"/>
      <c r="B244" s="189">
        <f>IF(J244="",0,COUNTIF($J$7:J244,J244))</f>
        <v>48</v>
      </c>
      <c r="C244" s="189" t="str">
        <f t="shared" si="14"/>
        <v>48111</v>
      </c>
      <c r="D244" s="192">
        <f t="shared" si="16"/>
        <v>45848</v>
      </c>
      <c r="E244" s="189">
        <f t="shared" si="17"/>
        <v>119</v>
      </c>
      <c r="F244" s="28"/>
      <c r="G244" s="157"/>
      <c r="H244" s="3"/>
      <c r="I244" s="7" t="s">
        <v>304</v>
      </c>
      <c r="J244" s="3">
        <v>111</v>
      </c>
      <c r="K244" s="32" t="str">
        <f t="shared" si="15"/>
        <v>Kas</v>
      </c>
      <c r="L244" s="2"/>
      <c r="M244" s="2">
        <v>352000</v>
      </c>
      <c r="N244" s="28"/>
      <c r="O244" s="28"/>
    </row>
    <row r="245" spans="1:15" ht="18.75" customHeight="1" x14ac:dyDescent="0.35">
      <c r="A245" s="28"/>
      <c r="B245" s="189">
        <f>IF(J245="",0,COUNTIF($J$7:J245,J245))</f>
        <v>13</v>
      </c>
      <c r="C245" s="189" t="str">
        <f t="shared" si="14"/>
        <v>13561</v>
      </c>
      <c r="D245" s="192">
        <f t="shared" si="16"/>
        <v>45849</v>
      </c>
      <c r="E245" s="189">
        <f t="shared" si="17"/>
        <v>120</v>
      </c>
      <c r="F245" s="28"/>
      <c r="G245" s="157">
        <v>45849</v>
      </c>
      <c r="H245" s="3">
        <v>120</v>
      </c>
      <c r="I245" s="7" t="s">
        <v>265</v>
      </c>
      <c r="J245" s="3">
        <v>561</v>
      </c>
      <c r="K245" s="32" t="str">
        <f t="shared" si="15"/>
        <v>Upah langsung</v>
      </c>
      <c r="L245" s="2">
        <v>42578000</v>
      </c>
      <c r="M245" s="2"/>
      <c r="N245" s="28"/>
      <c r="O245" s="28"/>
    </row>
    <row r="246" spans="1:15" ht="18.75" customHeight="1" x14ac:dyDescent="0.35">
      <c r="A246" s="28"/>
      <c r="B246" s="189">
        <f>IF(J246="",0,COUNTIF($J$7:J246,J246))</f>
        <v>49</v>
      </c>
      <c r="C246" s="189" t="str">
        <f t="shared" si="14"/>
        <v>49111</v>
      </c>
      <c r="D246" s="192">
        <f t="shared" si="16"/>
        <v>45849</v>
      </c>
      <c r="E246" s="189">
        <f t="shared" si="17"/>
        <v>120</v>
      </c>
      <c r="F246" s="28"/>
      <c r="G246" s="157"/>
      <c r="H246" s="3"/>
      <c r="I246" s="7" t="s">
        <v>265</v>
      </c>
      <c r="J246" s="3">
        <v>111</v>
      </c>
      <c r="K246" s="32" t="str">
        <f t="shared" si="15"/>
        <v>Kas</v>
      </c>
      <c r="L246" s="2"/>
      <c r="M246" s="2">
        <v>42578000</v>
      </c>
      <c r="N246" s="28"/>
      <c r="O246" s="28"/>
    </row>
    <row r="247" spans="1:15" ht="18.75" customHeight="1" x14ac:dyDescent="0.35">
      <c r="A247" s="28"/>
      <c r="B247" s="189">
        <f>IF(J247="",0,COUNTIF($J$7:J247,J247))</f>
        <v>50</v>
      </c>
      <c r="C247" s="189" t="str">
        <f t="shared" si="14"/>
        <v>50111</v>
      </c>
      <c r="D247" s="192">
        <f t="shared" si="16"/>
        <v>45852</v>
      </c>
      <c r="E247" s="189">
        <f t="shared" si="17"/>
        <v>121</v>
      </c>
      <c r="F247" s="28"/>
      <c r="G247" s="157">
        <v>45852</v>
      </c>
      <c r="H247" s="3">
        <v>121</v>
      </c>
      <c r="I247" s="7" t="s">
        <v>324</v>
      </c>
      <c r="J247" s="3">
        <v>111</v>
      </c>
      <c r="K247" s="32" t="str">
        <f t="shared" si="15"/>
        <v>Kas</v>
      </c>
      <c r="L247" s="2">
        <v>427920000</v>
      </c>
      <c r="M247" s="2"/>
      <c r="N247" s="28"/>
      <c r="O247" s="28"/>
    </row>
    <row r="248" spans="1:15" ht="18.75" customHeight="1" x14ac:dyDescent="0.35">
      <c r="A248" s="28"/>
      <c r="B248" s="189">
        <f>IF(J248="",0,COUNTIF($J$7:J248,J248))</f>
        <v>10</v>
      </c>
      <c r="C248" s="189" t="str">
        <f t="shared" si="14"/>
        <v>10401</v>
      </c>
      <c r="D248" s="192">
        <f t="shared" si="16"/>
        <v>45852</v>
      </c>
      <c r="E248" s="189">
        <f t="shared" si="17"/>
        <v>121</v>
      </c>
      <c r="F248" s="28"/>
      <c r="G248" s="157"/>
      <c r="H248" s="3"/>
      <c r="I248" s="7" t="s">
        <v>324</v>
      </c>
      <c r="J248" s="3">
        <v>401</v>
      </c>
      <c r="K248" s="32" t="str">
        <f t="shared" si="15"/>
        <v>Penjualan Barang</v>
      </c>
      <c r="L248" s="2"/>
      <c r="M248" s="2">
        <v>427920000</v>
      </c>
      <c r="N248" s="28"/>
      <c r="O248" s="28"/>
    </row>
    <row r="249" spans="1:15" ht="18.75" customHeight="1" x14ac:dyDescent="0.35">
      <c r="A249" s="28"/>
      <c r="B249" s="189">
        <f>IF(J249="",0,COUNTIF($J$7:J249,J249))</f>
        <v>56</v>
      </c>
      <c r="C249" s="189" t="str">
        <f t="shared" si="14"/>
        <v>56112</v>
      </c>
      <c r="D249" s="192">
        <f t="shared" si="16"/>
        <v>45853</v>
      </c>
      <c r="E249" s="189">
        <f t="shared" si="17"/>
        <v>122</v>
      </c>
      <c r="F249" s="28"/>
      <c r="G249" s="157">
        <v>45853</v>
      </c>
      <c r="H249" s="3">
        <v>122</v>
      </c>
      <c r="I249" s="7" t="s">
        <v>300</v>
      </c>
      <c r="J249" s="3">
        <v>112</v>
      </c>
      <c r="K249" s="32" t="str">
        <f t="shared" si="15"/>
        <v>Bank</v>
      </c>
      <c r="L249" s="2">
        <v>500000000</v>
      </c>
      <c r="M249" s="2"/>
      <c r="N249" s="28"/>
      <c r="O249" s="28"/>
    </row>
    <row r="250" spans="1:15" ht="18.75" customHeight="1" x14ac:dyDescent="0.35">
      <c r="A250" s="28"/>
      <c r="B250" s="189">
        <f>IF(J250="",0,COUNTIF($J$7:J250,J250))</f>
        <v>51</v>
      </c>
      <c r="C250" s="189" t="str">
        <f t="shared" si="14"/>
        <v>51111</v>
      </c>
      <c r="D250" s="192">
        <f t="shared" si="16"/>
        <v>45853</v>
      </c>
      <c r="E250" s="189">
        <f t="shared" si="17"/>
        <v>122</v>
      </c>
      <c r="F250" s="28"/>
      <c r="G250" s="157"/>
      <c r="H250" s="3"/>
      <c r="I250" s="7" t="s">
        <v>300</v>
      </c>
      <c r="J250" s="3">
        <v>111</v>
      </c>
      <c r="K250" s="32" t="str">
        <f t="shared" si="15"/>
        <v>Kas</v>
      </c>
      <c r="L250" s="2"/>
      <c r="M250" s="2">
        <v>500000000</v>
      </c>
      <c r="N250" s="28"/>
      <c r="O250" s="28"/>
    </row>
    <row r="251" spans="1:15" ht="18.75" customHeight="1" x14ac:dyDescent="0.35">
      <c r="A251" s="28"/>
      <c r="B251" s="189">
        <f>IF(J251="",0,COUNTIF($J$7:J251,J251))</f>
        <v>14</v>
      </c>
      <c r="C251" s="189" t="str">
        <f t="shared" si="14"/>
        <v>14561</v>
      </c>
      <c r="D251" s="192">
        <f t="shared" si="16"/>
        <v>45853</v>
      </c>
      <c r="E251" s="189">
        <f t="shared" si="17"/>
        <v>123</v>
      </c>
      <c r="F251" s="28"/>
      <c r="G251" s="157">
        <v>45853</v>
      </c>
      <c r="H251" s="3">
        <v>123</v>
      </c>
      <c r="I251" s="7" t="s">
        <v>308</v>
      </c>
      <c r="J251" s="3">
        <v>561</v>
      </c>
      <c r="K251" s="32" t="str">
        <f t="shared" si="15"/>
        <v>Upah langsung</v>
      </c>
      <c r="L251" s="2">
        <v>15344000</v>
      </c>
      <c r="M251" s="2"/>
      <c r="N251" s="28"/>
      <c r="O251" s="28"/>
    </row>
    <row r="252" spans="1:15" ht="18.75" customHeight="1" x14ac:dyDescent="0.35">
      <c r="A252" s="28"/>
      <c r="B252" s="189">
        <f>IF(J252="",0,COUNTIF($J$7:J252,J252))</f>
        <v>57</v>
      </c>
      <c r="C252" s="189" t="str">
        <f t="shared" si="14"/>
        <v>57112</v>
      </c>
      <c r="D252" s="192">
        <f t="shared" si="16"/>
        <v>45853</v>
      </c>
      <c r="E252" s="189">
        <f t="shared" si="17"/>
        <v>123</v>
      </c>
      <c r="F252" s="28"/>
      <c r="G252" s="157"/>
      <c r="H252" s="3"/>
      <c r="I252" s="7" t="s">
        <v>308</v>
      </c>
      <c r="J252" s="3">
        <v>112</v>
      </c>
      <c r="K252" s="32" t="str">
        <f t="shared" si="15"/>
        <v>Bank</v>
      </c>
      <c r="L252" s="2"/>
      <c r="M252" s="2">
        <v>15344000</v>
      </c>
      <c r="N252" s="28"/>
      <c r="O252" s="28"/>
    </row>
    <row r="253" spans="1:15" ht="18.75" customHeight="1" x14ac:dyDescent="0.35">
      <c r="A253" s="28"/>
      <c r="B253" s="189">
        <f>IF(J253="",0,COUNTIF($J$7:J253,J253))</f>
        <v>13</v>
      </c>
      <c r="C253" s="189" t="str">
        <f t="shared" si="14"/>
        <v>13601</v>
      </c>
      <c r="D253" s="192">
        <f t="shared" si="16"/>
        <v>45853</v>
      </c>
      <c r="E253" s="189">
        <f t="shared" si="17"/>
        <v>124</v>
      </c>
      <c r="F253" s="28"/>
      <c r="G253" s="157">
        <v>45853</v>
      </c>
      <c r="H253" s="3">
        <v>124</v>
      </c>
      <c r="I253" s="7" t="s">
        <v>308</v>
      </c>
      <c r="J253" s="3">
        <v>601</v>
      </c>
      <c r="K253" s="32" t="str">
        <f t="shared" si="15"/>
        <v>Gaji Karyawan</v>
      </c>
      <c r="L253" s="2">
        <v>9173000</v>
      </c>
      <c r="M253" s="2"/>
      <c r="N253" s="28"/>
      <c r="O253" s="28"/>
    </row>
    <row r="254" spans="1:15" ht="18.75" customHeight="1" x14ac:dyDescent="0.35">
      <c r="A254" s="28"/>
      <c r="B254" s="189">
        <f>IF(J254="",0,COUNTIF($J$7:J254,J254))</f>
        <v>58</v>
      </c>
      <c r="C254" s="189" t="str">
        <f t="shared" si="14"/>
        <v>58112</v>
      </c>
      <c r="D254" s="192">
        <f t="shared" si="16"/>
        <v>45853</v>
      </c>
      <c r="E254" s="189">
        <f t="shared" si="17"/>
        <v>124</v>
      </c>
      <c r="F254" s="28"/>
      <c r="G254" s="157"/>
      <c r="H254" s="3"/>
      <c r="I254" s="7" t="s">
        <v>308</v>
      </c>
      <c r="J254" s="3">
        <v>112</v>
      </c>
      <c r="K254" s="32" t="str">
        <f t="shared" si="15"/>
        <v>Bank</v>
      </c>
      <c r="L254" s="2"/>
      <c r="M254" s="2">
        <v>9173000</v>
      </c>
      <c r="N254" s="28"/>
      <c r="O254" s="28"/>
    </row>
    <row r="255" spans="1:15" ht="18.75" customHeight="1" x14ac:dyDescent="0.35">
      <c r="A255" s="28"/>
      <c r="B255" s="189">
        <f>IF(J255="",0,COUNTIF($J$7:J255,J255))</f>
        <v>12</v>
      </c>
      <c r="C255" s="189" t="str">
        <f t="shared" si="14"/>
        <v>12714</v>
      </c>
      <c r="D255" s="192">
        <f t="shared" si="16"/>
        <v>45854</v>
      </c>
      <c r="E255" s="189">
        <f t="shared" si="17"/>
        <v>125</v>
      </c>
      <c r="F255" s="28"/>
      <c r="G255" s="157">
        <v>45854</v>
      </c>
      <c r="H255" s="3">
        <v>125</v>
      </c>
      <c r="I255" s="7" t="s">
        <v>309</v>
      </c>
      <c r="J255" s="3">
        <v>714</v>
      </c>
      <c r="K255" s="32" t="str">
        <f t="shared" si="15"/>
        <v>Biaya Telepon &amp; Internet</v>
      </c>
      <c r="L255" s="2">
        <v>647500</v>
      </c>
      <c r="M255" s="2"/>
      <c r="N255" s="28"/>
      <c r="O255" s="28"/>
    </row>
    <row r="256" spans="1:15" ht="18.75" customHeight="1" x14ac:dyDescent="0.35">
      <c r="A256" s="28"/>
      <c r="B256" s="189">
        <f>IF(J256="",0,COUNTIF($J$7:J256,J256))</f>
        <v>59</v>
      </c>
      <c r="C256" s="189" t="str">
        <f t="shared" si="14"/>
        <v>59112</v>
      </c>
      <c r="D256" s="192">
        <f t="shared" si="16"/>
        <v>45854</v>
      </c>
      <c r="E256" s="189">
        <f t="shared" si="17"/>
        <v>125</v>
      </c>
      <c r="F256" s="28"/>
      <c r="G256" s="157"/>
      <c r="H256" s="3"/>
      <c r="I256" s="7" t="s">
        <v>309</v>
      </c>
      <c r="J256" s="3">
        <v>112</v>
      </c>
      <c r="K256" s="32" t="str">
        <f t="shared" si="15"/>
        <v>Bank</v>
      </c>
      <c r="L256" s="2"/>
      <c r="M256" s="2">
        <v>647500</v>
      </c>
      <c r="N256" s="28"/>
      <c r="O256" s="28"/>
    </row>
    <row r="257" spans="1:15" ht="18.75" customHeight="1" x14ac:dyDescent="0.35">
      <c r="A257" s="28"/>
      <c r="B257" s="189">
        <f>IF(J257="",0,COUNTIF($J$7:J257,J257))</f>
        <v>3</v>
      </c>
      <c r="C257" s="189" t="str">
        <f t="shared" si="14"/>
        <v>3215</v>
      </c>
      <c r="D257" s="192">
        <f t="shared" si="16"/>
        <v>45855</v>
      </c>
      <c r="E257" s="189">
        <f t="shared" si="17"/>
        <v>126</v>
      </c>
      <c r="F257" s="28"/>
      <c r="G257" s="157">
        <v>45855</v>
      </c>
      <c r="H257" s="3">
        <v>126</v>
      </c>
      <c r="I257" s="7" t="s">
        <v>342</v>
      </c>
      <c r="J257" s="3">
        <v>215</v>
      </c>
      <c r="K257" s="32" t="str">
        <f t="shared" si="15"/>
        <v>Hutang Pihak Ketiga</v>
      </c>
      <c r="L257" s="2">
        <v>50000</v>
      </c>
      <c r="M257" s="2"/>
      <c r="N257" s="28"/>
      <c r="O257" s="28"/>
    </row>
    <row r="258" spans="1:15" ht="18.75" customHeight="1" x14ac:dyDescent="0.35">
      <c r="A258" s="28"/>
      <c r="B258" s="189">
        <f>IF(J258="",0,COUNTIF($J$7:J258,J258))</f>
        <v>52</v>
      </c>
      <c r="C258" s="189" t="str">
        <f t="shared" si="14"/>
        <v>52111</v>
      </c>
      <c r="D258" s="192">
        <f t="shared" si="16"/>
        <v>45855</v>
      </c>
      <c r="E258" s="189">
        <f t="shared" si="17"/>
        <v>126</v>
      </c>
      <c r="F258" s="28"/>
      <c r="G258" s="157"/>
      <c r="H258" s="3"/>
      <c r="I258" s="7" t="s">
        <v>342</v>
      </c>
      <c r="J258" s="3">
        <v>111</v>
      </c>
      <c r="K258" s="32" t="str">
        <f t="shared" si="15"/>
        <v>Kas</v>
      </c>
      <c r="L258" s="2"/>
      <c r="M258" s="2">
        <v>50000</v>
      </c>
      <c r="N258" s="28"/>
      <c r="O258" s="28"/>
    </row>
    <row r="259" spans="1:15" ht="18.75" customHeight="1" x14ac:dyDescent="0.35">
      <c r="A259" s="28"/>
      <c r="B259" s="189">
        <f>IF(J259="",0,COUNTIF($J$7:J259,J259))</f>
        <v>9</v>
      </c>
      <c r="C259" s="189" t="str">
        <f t="shared" si="14"/>
        <v>9620</v>
      </c>
      <c r="D259" s="192">
        <f t="shared" si="16"/>
        <v>45858</v>
      </c>
      <c r="E259" s="189">
        <f t="shared" si="17"/>
        <v>127</v>
      </c>
      <c r="F259" s="28"/>
      <c r="G259" s="157">
        <v>45858</v>
      </c>
      <c r="H259" s="3">
        <v>127</v>
      </c>
      <c r="I259" s="7" t="s">
        <v>315</v>
      </c>
      <c r="J259" s="3">
        <v>620</v>
      </c>
      <c r="K259" s="32" t="str">
        <f t="shared" si="15"/>
        <v>Biaya Bahan Penolong</v>
      </c>
      <c r="L259" s="2">
        <v>13700000</v>
      </c>
      <c r="M259" s="2"/>
      <c r="N259" s="28"/>
      <c r="O259" s="28"/>
    </row>
    <row r="260" spans="1:15" ht="18.75" customHeight="1" x14ac:dyDescent="0.35">
      <c r="A260" s="28"/>
      <c r="B260" s="189">
        <f>IF(J260="",0,COUNTIF($J$7:J260,J260))</f>
        <v>20</v>
      </c>
      <c r="C260" s="189" t="str">
        <f t="shared" si="14"/>
        <v>20211</v>
      </c>
      <c r="D260" s="192">
        <f t="shared" si="16"/>
        <v>45858</v>
      </c>
      <c r="E260" s="189">
        <f t="shared" si="17"/>
        <v>127</v>
      </c>
      <c r="F260" s="28"/>
      <c r="G260" s="157"/>
      <c r="H260" s="3"/>
      <c r="I260" s="7" t="s">
        <v>315</v>
      </c>
      <c r="J260" s="3">
        <v>211</v>
      </c>
      <c r="K260" s="32" t="str">
        <f t="shared" si="15"/>
        <v>Hutang Dagang</v>
      </c>
      <c r="L260" s="2"/>
      <c r="M260" s="2">
        <v>13700000</v>
      </c>
      <c r="N260" s="28"/>
      <c r="O260" s="28"/>
    </row>
    <row r="261" spans="1:15" ht="18.75" customHeight="1" x14ac:dyDescent="0.35">
      <c r="A261" s="28"/>
      <c r="B261" s="189">
        <f>IF(J261="",0,COUNTIF($J$7:J261,J261))</f>
        <v>2</v>
      </c>
      <c r="C261" s="189" t="str">
        <f t="shared" si="14"/>
        <v>2138</v>
      </c>
      <c r="D261" s="192">
        <f t="shared" si="16"/>
        <v>45860</v>
      </c>
      <c r="E261" s="189">
        <f t="shared" si="17"/>
        <v>128</v>
      </c>
      <c r="F261" s="28"/>
      <c r="G261" s="157">
        <v>45860</v>
      </c>
      <c r="H261" s="3">
        <v>128</v>
      </c>
      <c r="I261" s="7" t="s">
        <v>328</v>
      </c>
      <c r="J261" s="3">
        <v>138</v>
      </c>
      <c r="K261" s="32" t="str">
        <f t="shared" si="15"/>
        <v>Piutang Karyawan</v>
      </c>
      <c r="L261" s="2">
        <v>500000</v>
      </c>
      <c r="M261" s="2"/>
      <c r="N261" s="28"/>
      <c r="O261" s="28"/>
    </row>
    <row r="262" spans="1:15" ht="18.75" customHeight="1" x14ac:dyDescent="0.35">
      <c r="A262" s="28"/>
      <c r="B262" s="189">
        <f>IF(J262="",0,COUNTIF($J$7:J262,J262))</f>
        <v>53</v>
      </c>
      <c r="C262" s="189" t="str">
        <f t="shared" si="14"/>
        <v>53111</v>
      </c>
      <c r="D262" s="192">
        <f t="shared" si="16"/>
        <v>45860</v>
      </c>
      <c r="E262" s="189">
        <f t="shared" si="17"/>
        <v>128</v>
      </c>
      <c r="F262" s="28"/>
      <c r="G262" s="157"/>
      <c r="H262" s="3"/>
      <c r="I262" s="7" t="s">
        <v>328</v>
      </c>
      <c r="J262" s="3">
        <v>111</v>
      </c>
      <c r="K262" s="32" t="str">
        <f t="shared" si="15"/>
        <v>Kas</v>
      </c>
      <c r="L262" s="2"/>
      <c r="M262" s="2">
        <v>500000</v>
      </c>
      <c r="N262" s="28"/>
      <c r="O262" s="28"/>
    </row>
    <row r="263" spans="1:15" ht="18.75" customHeight="1" x14ac:dyDescent="0.35">
      <c r="A263" s="28"/>
      <c r="B263" s="189">
        <f>IF(J263="",0,COUNTIF($J$7:J263,J263))</f>
        <v>6</v>
      </c>
      <c r="C263" s="189" t="str">
        <f t="shared" ref="C263:C326" si="18">B263&amp;J263</f>
        <v>6619</v>
      </c>
      <c r="D263" s="192">
        <f t="shared" si="16"/>
        <v>45863</v>
      </c>
      <c r="E263" s="189">
        <f t="shared" si="17"/>
        <v>129</v>
      </c>
      <c r="F263" s="28"/>
      <c r="G263" s="157">
        <v>45863</v>
      </c>
      <c r="H263" s="3">
        <v>129</v>
      </c>
      <c r="I263" s="7" t="s">
        <v>301</v>
      </c>
      <c r="J263" s="3">
        <v>619</v>
      </c>
      <c r="K263" s="32" t="str">
        <f t="shared" ref="K263:K326" si="19">IF(J263&lt;&gt;"",VLOOKUP(J263,DA,2,FALSE),"")</f>
        <v>Biaya Transportasi</v>
      </c>
      <c r="L263" s="2">
        <v>161000</v>
      </c>
      <c r="M263" s="2"/>
      <c r="N263" s="28"/>
      <c r="O263" s="28"/>
    </row>
    <row r="264" spans="1:15" ht="18.75" customHeight="1" x14ac:dyDescent="0.35">
      <c r="A264" s="28"/>
      <c r="B264" s="189">
        <f>IF(J264="",0,COUNTIF($J$7:J264,J264))</f>
        <v>54</v>
      </c>
      <c r="C264" s="189" t="str">
        <f t="shared" si="18"/>
        <v>54111</v>
      </c>
      <c r="D264" s="192">
        <f t="shared" si="16"/>
        <v>45863</v>
      </c>
      <c r="E264" s="189">
        <f t="shared" si="17"/>
        <v>129</v>
      </c>
      <c r="F264" s="28"/>
      <c r="G264" s="157"/>
      <c r="H264" s="3"/>
      <c r="I264" s="7" t="s">
        <v>301</v>
      </c>
      <c r="J264" s="3">
        <v>111</v>
      </c>
      <c r="K264" s="32" t="str">
        <f t="shared" si="19"/>
        <v>Kas</v>
      </c>
      <c r="L264" s="2"/>
      <c r="M264" s="2">
        <v>161000</v>
      </c>
      <c r="N264" s="28"/>
      <c r="O264" s="28"/>
    </row>
    <row r="265" spans="1:15" ht="18.75" customHeight="1" x14ac:dyDescent="0.35">
      <c r="A265" s="28"/>
      <c r="B265" s="189">
        <f>IF(J265="",0,COUNTIF($J$7:J265,J265))</f>
        <v>3</v>
      </c>
      <c r="C265" s="189" t="str">
        <f t="shared" si="18"/>
        <v>3553</v>
      </c>
      <c r="D265" s="192">
        <f t="shared" ref="D265:D328" si="20">IF(G265&lt;&gt;"",G265,D264)</f>
        <v>45866</v>
      </c>
      <c r="E265" s="189">
        <f t="shared" ref="E265:E328" si="21">IF(H265&lt;&gt;"",H265,E264)</f>
        <v>130</v>
      </c>
      <c r="F265" s="28"/>
      <c r="G265" s="157">
        <v>45866</v>
      </c>
      <c r="H265" s="3">
        <v>130</v>
      </c>
      <c r="I265" s="7" t="s">
        <v>343</v>
      </c>
      <c r="J265" s="3">
        <v>553</v>
      </c>
      <c r="K265" s="32" t="str">
        <f t="shared" si="19"/>
        <v>Ongkos Angkut Bahan Baku</v>
      </c>
      <c r="L265" s="2">
        <v>22000</v>
      </c>
      <c r="M265" s="2"/>
      <c r="N265" s="28"/>
      <c r="O265" s="28"/>
    </row>
    <row r="266" spans="1:15" ht="18.75" customHeight="1" x14ac:dyDescent="0.35">
      <c r="A266" s="28"/>
      <c r="B266" s="189">
        <f>IF(J266="",0,COUNTIF($J$7:J266,J266))</f>
        <v>55</v>
      </c>
      <c r="C266" s="189" t="str">
        <f t="shared" si="18"/>
        <v>55111</v>
      </c>
      <c r="D266" s="192">
        <f t="shared" si="20"/>
        <v>45866</v>
      </c>
      <c r="E266" s="189">
        <f t="shared" si="21"/>
        <v>130</v>
      </c>
      <c r="F266" s="28"/>
      <c r="G266" s="157"/>
      <c r="H266" s="3"/>
      <c r="I266" s="7" t="s">
        <v>343</v>
      </c>
      <c r="J266" s="3">
        <v>111</v>
      </c>
      <c r="K266" s="32" t="str">
        <f t="shared" si="19"/>
        <v>Kas</v>
      </c>
      <c r="L266" s="2"/>
      <c r="M266" s="2">
        <v>22000</v>
      </c>
      <c r="N266" s="28"/>
      <c r="O266" s="28"/>
    </row>
    <row r="267" spans="1:15" ht="18.75" customHeight="1" x14ac:dyDescent="0.35">
      <c r="A267" s="28"/>
      <c r="B267" s="189">
        <f>IF(J267="",0,COUNTIF($J$7:J267,J267))</f>
        <v>15</v>
      </c>
      <c r="C267" s="189" t="str">
        <f t="shared" si="18"/>
        <v>15561</v>
      </c>
      <c r="D267" s="192">
        <f t="shared" si="20"/>
        <v>45868</v>
      </c>
      <c r="E267" s="189">
        <f t="shared" si="21"/>
        <v>131</v>
      </c>
      <c r="F267" s="28"/>
      <c r="G267" s="157">
        <v>45868</v>
      </c>
      <c r="H267" s="3">
        <v>131</v>
      </c>
      <c r="I267" s="7" t="s">
        <v>308</v>
      </c>
      <c r="J267" s="3">
        <v>561</v>
      </c>
      <c r="K267" s="32" t="str">
        <f t="shared" si="19"/>
        <v>Upah langsung</v>
      </c>
      <c r="L267" s="2">
        <v>15105000</v>
      </c>
      <c r="M267" s="2"/>
      <c r="N267" s="28"/>
      <c r="O267" s="28"/>
    </row>
    <row r="268" spans="1:15" ht="18.75" customHeight="1" x14ac:dyDescent="0.35">
      <c r="A268" s="28"/>
      <c r="B268" s="189">
        <f>IF(J268="",0,COUNTIF($J$7:J268,J268))</f>
        <v>60</v>
      </c>
      <c r="C268" s="189" t="str">
        <f t="shared" si="18"/>
        <v>60112</v>
      </c>
      <c r="D268" s="192">
        <f t="shared" si="20"/>
        <v>45868</v>
      </c>
      <c r="E268" s="189">
        <f t="shared" si="21"/>
        <v>131</v>
      </c>
      <c r="F268" s="28"/>
      <c r="G268" s="157"/>
      <c r="H268" s="3"/>
      <c r="I268" s="7" t="s">
        <v>308</v>
      </c>
      <c r="J268" s="3">
        <v>112</v>
      </c>
      <c r="K268" s="32" t="str">
        <f t="shared" si="19"/>
        <v>Bank</v>
      </c>
      <c r="L268" s="2"/>
      <c r="M268" s="2">
        <v>15105000</v>
      </c>
      <c r="N268" s="28"/>
      <c r="O268" s="28"/>
    </row>
    <row r="269" spans="1:15" ht="18.75" customHeight="1" x14ac:dyDescent="0.35">
      <c r="A269" s="28"/>
      <c r="B269" s="189">
        <f>IF(J269="",0,COUNTIF($J$7:J269,J269))</f>
        <v>14</v>
      </c>
      <c r="C269" s="189" t="str">
        <f t="shared" si="18"/>
        <v>14601</v>
      </c>
      <c r="D269" s="192">
        <f t="shared" si="20"/>
        <v>45868</v>
      </c>
      <c r="E269" s="189">
        <f t="shared" si="21"/>
        <v>132</v>
      </c>
      <c r="F269" s="28"/>
      <c r="G269" s="157">
        <v>45868</v>
      </c>
      <c r="H269" s="3">
        <v>132</v>
      </c>
      <c r="I269" s="7" t="s">
        <v>308</v>
      </c>
      <c r="J269" s="3">
        <v>601</v>
      </c>
      <c r="K269" s="32" t="str">
        <f t="shared" si="19"/>
        <v>Gaji Karyawan</v>
      </c>
      <c r="L269" s="2">
        <v>9342000</v>
      </c>
      <c r="M269" s="2"/>
      <c r="N269" s="28"/>
      <c r="O269" s="28"/>
    </row>
    <row r="270" spans="1:15" ht="18.75" customHeight="1" x14ac:dyDescent="0.35">
      <c r="A270" s="28"/>
      <c r="B270" s="189">
        <f>IF(J270="",0,COUNTIF($J$7:J270,J270))</f>
        <v>61</v>
      </c>
      <c r="C270" s="189" t="str">
        <f t="shared" si="18"/>
        <v>61112</v>
      </c>
      <c r="D270" s="192">
        <f t="shared" si="20"/>
        <v>45868</v>
      </c>
      <c r="E270" s="189">
        <f t="shared" si="21"/>
        <v>132</v>
      </c>
      <c r="F270" s="28"/>
      <c r="G270" s="157"/>
      <c r="H270" s="3"/>
      <c r="I270" s="7" t="s">
        <v>308</v>
      </c>
      <c r="J270" s="3">
        <v>112</v>
      </c>
      <c r="K270" s="32" t="str">
        <f t="shared" si="19"/>
        <v>Bank</v>
      </c>
      <c r="L270" s="2"/>
      <c r="M270" s="2">
        <v>9342000</v>
      </c>
      <c r="N270" s="28"/>
      <c r="O270" s="28"/>
    </row>
    <row r="271" spans="1:15" ht="18.75" customHeight="1" x14ac:dyDescent="0.35">
      <c r="A271" s="28"/>
      <c r="B271" s="189">
        <f>IF(J271="",0,COUNTIF($J$7:J271,J271))</f>
        <v>7</v>
      </c>
      <c r="C271" s="189" t="str">
        <f t="shared" si="18"/>
        <v>7701</v>
      </c>
      <c r="D271" s="192">
        <f t="shared" si="20"/>
        <v>45868</v>
      </c>
      <c r="E271" s="189">
        <f t="shared" si="21"/>
        <v>133</v>
      </c>
      <c r="F271" s="28"/>
      <c r="G271" s="157">
        <v>45868</v>
      </c>
      <c r="H271" s="3">
        <v>133</v>
      </c>
      <c r="I271" s="7" t="s">
        <v>314</v>
      </c>
      <c r="J271" s="3">
        <v>701</v>
      </c>
      <c r="K271" s="32" t="str">
        <f t="shared" si="19"/>
        <v>Gaji Karyawan</v>
      </c>
      <c r="L271" s="2">
        <v>12145500</v>
      </c>
      <c r="M271" s="2"/>
      <c r="N271" s="28"/>
      <c r="O271" s="28"/>
    </row>
    <row r="272" spans="1:15" ht="18.75" customHeight="1" x14ac:dyDescent="0.35">
      <c r="A272" s="28"/>
      <c r="B272" s="189">
        <f>IF(J272="",0,COUNTIF($J$7:J272,J272))</f>
        <v>62</v>
      </c>
      <c r="C272" s="189" t="str">
        <f t="shared" si="18"/>
        <v>62112</v>
      </c>
      <c r="D272" s="192">
        <f t="shared" si="20"/>
        <v>45868</v>
      </c>
      <c r="E272" s="189">
        <f t="shared" si="21"/>
        <v>133</v>
      </c>
      <c r="F272" s="28"/>
      <c r="G272" s="157"/>
      <c r="H272" s="3"/>
      <c r="I272" s="7" t="s">
        <v>314</v>
      </c>
      <c r="J272" s="3">
        <v>112</v>
      </c>
      <c r="K272" s="32" t="str">
        <f t="shared" si="19"/>
        <v>Bank</v>
      </c>
      <c r="L272" s="2"/>
      <c r="M272" s="2">
        <v>12145500</v>
      </c>
      <c r="N272" s="28"/>
      <c r="O272" s="28"/>
    </row>
    <row r="273" spans="1:15" ht="18.75" customHeight="1" x14ac:dyDescent="0.35">
      <c r="A273" s="28"/>
      <c r="B273" s="189">
        <f>IF(J273="",0,COUNTIF($J$7:J273,J273))</f>
        <v>1</v>
      </c>
      <c r="C273" s="189" t="str">
        <f t="shared" si="18"/>
        <v>1403</v>
      </c>
      <c r="D273" s="192">
        <f t="shared" si="20"/>
        <v>45869</v>
      </c>
      <c r="E273" s="189">
        <f t="shared" si="21"/>
        <v>134</v>
      </c>
      <c r="F273" s="28"/>
      <c r="G273" s="157">
        <v>45869</v>
      </c>
      <c r="H273" s="3">
        <v>134</v>
      </c>
      <c r="I273" s="7" t="s">
        <v>344</v>
      </c>
      <c r="J273" s="3">
        <v>403</v>
      </c>
      <c r="K273" s="32" t="str">
        <f t="shared" si="19"/>
        <v>Potongan Penjualan</v>
      </c>
      <c r="L273" s="2">
        <v>355750</v>
      </c>
      <c r="M273" s="2"/>
      <c r="N273" s="28"/>
      <c r="O273" s="28"/>
    </row>
    <row r="274" spans="1:15" ht="18.75" customHeight="1" x14ac:dyDescent="0.35">
      <c r="A274" s="28"/>
      <c r="B274" s="189">
        <f>IF(J274="",0,COUNTIF($J$7:J274,J274))</f>
        <v>63</v>
      </c>
      <c r="C274" s="189" t="str">
        <f t="shared" si="18"/>
        <v>63112</v>
      </c>
      <c r="D274" s="192">
        <f t="shared" si="20"/>
        <v>45869</v>
      </c>
      <c r="E274" s="189">
        <f t="shared" si="21"/>
        <v>134</v>
      </c>
      <c r="F274" s="28"/>
      <c r="G274" s="157"/>
      <c r="H274" s="3"/>
      <c r="I274" s="7" t="s">
        <v>344</v>
      </c>
      <c r="J274" s="3">
        <v>112</v>
      </c>
      <c r="K274" s="32" t="str">
        <f t="shared" si="19"/>
        <v>Bank</v>
      </c>
      <c r="L274" s="2"/>
      <c r="M274" s="2">
        <v>355750</v>
      </c>
      <c r="N274" s="28"/>
      <c r="O274" s="28"/>
    </row>
    <row r="275" spans="1:15" ht="18.75" customHeight="1" x14ac:dyDescent="0.35">
      <c r="A275" s="28"/>
      <c r="B275" s="189">
        <f>IF(J275="",0,COUNTIF($J$7:J275,J275))</f>
        <v>7</v>
      </c>
      <c r="C275" s="189" t="str">
        <f t="shared" si="18"/>
        <v>7552</v>
      </c>
      <c r="D275" s="192">
        <f t="shared" si="20"/>
        <v>45872</v>
      </c>
      <c r="E275" s="189">
        <f t="shared" si="21"/>
        <v>135</v>
      </c>
      <c r="F275" s="28"/>
      <c r="G275" s="157">
        <v>45872</v>
      </c>
      <c r="H275" s="3">
        <v>135</v>
      </c>
      <c r="I275" s="7" t="s">
        <v>325</v>
      </c>
      <c r="J275" s="3">
        <v>552</v>
      </c>
      <c r="K275" s="32" t="str">
        <f t="shared" si="19"/>
        <v>Pembelian Bahan Baku</v>
      </c>
      <c r="L275" s="2">
        <v>162450000</v>
      </c>
      <c r="M275" s="2"/>
      <c r="N275" s="28"/>
      <c r="O275" s="28"/>
    </row>
    <row r="276" spans="1:15" ht="18.75" customHeight="1" x14ac:dyDescent="0.35">
      <c r="A276" s="28"/>
      <c r="B276" s="189">
        <f>IF(J276="",0,COUNTIF($J$7:J276,J276))</f>
        <v>21</v>
      </c>
      <c r="C276" s="189" t="str">
        <f t="shared" si="18"/>
        <v>21211</v>
      </c>
      <c r="D276" s="192">
        <f t="shared" si="20"/>
        <v>45872</v>
      </c>
      <c r="E276" s="189">
        <f t="shared" si="21"/>
        <v>135</v>
      </c>
      <c r="F276" s="28"/>
      <c r="G276" s="157"/>
      <c r="H276" s="3"/>
      <c r="I276" s="7" t="s">
        <v>325</v>
      </c>
      <c r="J276" s="3">
        <v>211</v>
      </c>
      <c r="K276" s="32" t="str">
        <f t="shared" si="19"/>
        <v>Hutang Dagang</v>
      </c>
      <c r="L276" s="2"/>
      <c r="M276" s="2">
        <v>162450000</v>
      </c>
      <c r="N276" s="28"/>
      <c r="O276" s="28"/>
    </row>
    <row r="277" spans="1:15" ht="18.75" customHeight="1" x14ac:dyDescent="0.35">
      <c r="A277" s="28"/>
      <c r="B277" s="189">
        <f>IF(J277="",0,COUNTIF($J$7:J277,J277))</f>
        <v>10</v>
      </c>
      <c r="C277" s="189" t="str">
        <f t="shared" si="18"/>
        <v>10620</v>
      </c>
      <c r="D277" s="192">
        <f t="shared" si="20"/>
        <v>45873</v>
      </c>
      <c r="E277" s="189">
        <f t="shared" si="21"/>
        <v>136</v>
      </c>
      <c r="F277" s="28"/>
      <c r="G277" s="157">
        <v>45873</v>
      </c>
      <c r="H277" s="3">
        <v>136</v>
      </c>
      <c r="I277" s="7" t="s">
        <v>315</v>
      </c>
      <c r="J277" s="3">
        <v>620</v>
      </c>
      <c r="K277" s="32" t="str">
        <f t="shared" si="19"/>
        <v>Biaya Bahan Penolong</v>
      </c>
      <c r="L277" s="2">
        <v>15864000</v>
      </c>
      <c r="M277" s="2"/>
      <c r="N277" s="28"/>
      <c r="O277" s="28"/>
    </row>
    <row r="278" spans="1:15" ht="18.75" customHeight="1" x14ac:dyDescent="0.35">
      <c r="A278" s="28"/>
      <c r="B278" s="189">
        <f>IF(J278="",0,COUNTIF($J$7:J278,J278))</f>
        <v>22</v>
      </c>
      <c r="C278" s="189" t="str">
        <f t="shared" si="18"/>
        <v>22211</v>
      </c>
      <c r="D278" s="192">
        <f t="shared" si="20"/>
        <v>45873</v>
      </c>
      <c r="E278" s="189">
        <f t="shared" si="21"/>
        <v>136</v>
      </c>
      <c r="F278" s="28"/>
      <c r="G278" s="157"/>
      <c r="H278" s="3"/>
      <c r="I278" s="7" t="s">
        <v>315</v>
      </c>
      <c r="J278" s="3">
        <v>211</v>
      </c>
      <c r="K278" s="32" t="str">
        <f t="shared" si="19"/>
        <v>Hutang Dagang</v>
      </c>
      <c r="L278" s="2"/>
      <c r="M278" s="2">
        <v>15864000</v>
      </c>
      <c r="N278" s="28"/>
      <c r="O278" s="28"/>
    </row>
    <row r="279" spans="1:15" ht="18.75" customHeight="1" x14ac:dyDescent="0.35">
      <c r="A279" s="28"/>
      <c r="B279" s="189">
        <f>IF(J279="",0,COUNTIF($J$7:J279,J279))</f>
        <v>64</v>
      </c>
      <c r="C279" s="189" t="str">
        <f t="shared" si="18"/>
        <v>64112</v>
      </c>
      <c r="D279" s="192">
        <f t="shared" si="20"/>
        <v>45876</v>
      </c>
      <c r="E279" s="189">
        <f t="shared" si="21"/>
        <v>137</v>
      </c>
      <c r="F279" s="28"/>
      <c r="G279" s="157">
        <v>45876</v>
      </c>
      <c r="H279" s="3">
        <v>137</v>
      </c>
      <c r="I279" s="7" t="s">
        <v>302</v>
      </c>
      <c r="J279" s="3">
        <v>112</v>
      </c>
      <c r="K279" s="32" t="str">
        <f t="shared" si="19"/>
        <v>Bank</v>
      </c>
      <c r="L279" s="2">
        <v>100000000</v>
      </c>
      <c r="M279" s="2"/>
      <c r="N279" s="28"/>
      <c r="O279" s="28"/>
    </row>
    <row r="280" spans="1:15" ht="18.75" customHeight="1" x14ac:dyDescent="0.35">
      <c r="A280" s="28"/>
      <c r="B280" s="189">
        <f>IF(J280="",0,COUNTIF($J$7:J280,J280))</f>
        <v>11</v>
      </c>
      <c r="C280" s="189" t="str">
        <f t="shared" si="18"/>
        <v>11130</v>
      </c>
      <c r="D280" s="192">
        <f t="shared" si="20"/>
        <v>45876</v>
      </c>
      <c r="E280" s="189">
        <f t="shared" si="21"/>
        <v>137</v>
      </c>
      <c r="F280" s="28"/>
      <c r="G280" s="157"/>
      <c r="H280" s="3"/>
      <c r="I280" s="7" t="s">
        <v>302</v>
      </c>
      <c r="J280" s="3">
        <v>130</v>
      </c>
      <c r="K280" s="32" t="str">
        <f t="shared" si="19"/>
        <v>Piutang Dagang</v>
      </c>
      <c r="L280" s="2"/>
      <c r="M280" s="2">
        <v>100000000</v>
      </c>
      <c r="N280" s="28"/>
      <c r="O280" s="28"/>
    </row>
    <row r="281" spans="1:15" ht="18.75" customHeight="1" x14ac:dyDescent="0.35">
      <c r="A281" s="28"/>
      <c r="B281" s="189">
        <f>IF(J281="",0,COUNTIF($J$7:J281,J281))</f>
        <v>65</v>
      </c>
      <c r="C281" s="189" t="str">
        <f t="shared" si="18"/>
        <v>65112</v>
      </c>
      <c r="D281" s="192">
        <f t="shared" si="20"/>
        <v>45879</v>
      </c>
      <c r="E281" s="189">
        <f t="shared" si="21"/>
        <v>138</v>
      </c>
      <c r="F281" s="28"/>
      <c r="G281" s="157">
        <v>45879</v>
      </c>
      <c r="H281" s="3">
        <v>138</v>
      </c>
      <c r="I281" s="7" t="s">
        <v>324</v>
      </c>
      <c r="J281" s="3">
        <v>112</v>
      </c>
      <c r="K281" s="32" t="str">
        <f t="shared" si="19"/>
        <v>Bank</v>
      </c>
      <c r="L281" s="2">
        <v>230980000</v>
      </c>
      <c r="M281" s="2"/>
      <c r="N281" s="28"/>
      <c r="O281" s="28"/>
    </row>
    <row r="282" spans="1:15" ht="18.75" customHeight="1" x14ac:dyDescent="0.35">
      <c r="A282" s="28"/>
      <c r="B282" s="189">
        <f>IF(J282="",0,COUNTIF($J$7:J282,J282))</f>
        <v>11</v>
      </c>
      <c r="C282" s="189" t="str">
        <f t="shared" si="18"/>
        <v>11401</v>
      </c>
      <c r="D282" s="192">
        <f t="shared" si="20"/>
        <v>45879</v>
      </c>
      <c r="E282" s="189">
        <f t="shared" si="21"/>
        <v>138</v>
      </c>
      <c r="F282" s="28"/>
      <c r="G282" s="157"/>
      <c r="H282" s="3"/>
      <c r="I282" s="7" t="s">
        <v>324</v>
      </c>
      <c r="J282" s="3">
        <v>401</v>
      </c>
      <c r="K282" s="32" t="str">
        <f t="shared" si="19"/>
        <v>Penjualan Barang</v>
      </c>
      <c r="L282" s="2"/>
      <c r="M282" s="2">
        <v>230980000</v>
      </c>
      <c r="N282" s="28"/>
      <c r="O282" s="28"/>
    </row>
    <row r="283" spans="1:15" ht="18.75" customHeight="1" x14ac:dyDescent="0.35">
      <c r="A283" s="28"/>
      <c r="B283" s="189">
        <f>IF(J283="",0,COUNTIF($J$7:J283,J283))</f>
        <v>9</v>
      </c>
      <c r="C283" s="189" t="str">
        <f t="shared" si="18"/>
        <v>9612</v>
      </c>
      <c r="D283" s="192">
        <f t="shared" si="20"/>
        <v>45879</v>
      </c>
      <c r="E283" s="189">
        <f t="shared" si="21"/>
        <v>139</v>
      </c>
      <c r="F283" s="28"/>
      <c r="G283" s="157">
        <v>45879</v>
      </c>
      <c r="H283" s="3">
        <v>139</v>
      </c>
      <c r="I283" s="7" t="s">
        <v>303</v>
      </c>
      <c r="J283" s="3">
        <v>612</v>
      </c>
      <c r="K283" s="32" t="str">
        <f t="shared" si="19"/>
        <v>Biaya Listrik dan Gas</v>
      </c>
      <c r="L283" s="2">
        <v>966500</v>
      </c>
      <c r="M283" s="2"/>
      <c r="N283" s="28"/>
      <c r="O283" s="28"/>
    </row>
    <row r="284" spans="1:15" ht="18.75" customHeight="1" x14ac:dyDescent="0.35">
      <c r="A284" s="28"/>
      <c r="B284" s="189">
        <f>IF(J284="",0,COUNTIF($J$7:J284,J284))</f>
        <v>56</v>
      </c>
      <c r="C284" s="189" t="str">
        <f t="shared" si="18"/>
        <v>56111</v>
      </c>
      <c r="D284" s="192">
        <f t="shared" si="20"/>
        <v>45879</v>
      </c>
      <c r="E284" s="189">
        <f t="shared" si="21"/>
        <v>139</v>
      </c>
      <c r="F284" s="28"/>
      <c r="G284" s="157"/>
      <c r="H284" s="3"/>
      <c r="I284" s="7" t="s">
        <v>303</v>
      </c>
      <c r="J284" s="3">
        <v>111</v>
      </c>
      <c r="K284" s="32" t="str">
        <f t="shared" si="19"/>
        <v>Kas</v>
      </c>
      <c r="L284" s="2"/>
      <c r="M284" s="2">
        <v>966500</v>
      </c>
      <c r="N284" s="28"/>
      <c r="O284" s="28"/>
    </row>
    <row r="285" spans="1:15" ht="18.75" customHeight="1" x14ac:dyDescent="0.35">
      <c r="A285" s="28"/>
      <c r="B285" s="189">
        <f>IF(J285="",0,COUNTIF($J$7:J285,J285))</f>
        <v>8</v>
      </c>
      <c r="C285" s="189" t="str">
        <f t="shared" si="18"/>
        <v>8712</v>
      </c>
      <c r="D285" s="192">
        <f t="shared" si="20"/>
        <v>45879</v>
      </c>
      <c r="E285" s="189">
        <f t="shared" si="21"/>
        <v>140</v>
      </c>
      <c r="F285" s="28"/>
      <c r="G285" s="157">
        <v>45879</v>
      </c>
      <c r="H285" s="3">
        <v>140</v>
      </c>
      <c r="I285" s="7" t="s">
        <v>304</v>
      </c>
      <c r="J285" s="3">
        <v>712</v>
      </c>
      <c r="K285" s="32" t="str">
        <f t="shared" si="19"/>
        <v>Biaya Listrik</v>
      </c>
      <c r="L285" s="2">
        <v>344700</v>
      </c>
      <c r="M285" s="2"/>
      <c r="N285" s="28"/>
      <c r="O285" s="28"/>
    </row>
    <row r="286" spans="1:15" ht="18.75" customHeight="1" x14ac:dyDescent="0.35">
      <c r="A286" s="28"/>
      <c r="B286" s="189">
        <f>IF(J286="",0,COUNTIF($J$7:J286,J286))</f>
        <v>57</v>
      </c>
      <c r="C286" s="189" t="str">
        <f t="shared" si="18"/>
        <v>57111</v>
      </c>
      <c r="D286" s="192">
        <f t="shared" si="20"/>
        <v>45879</v>
      </c>
      <c r="E286" s="189">
        <f t="shared" si="21"/>
        <v>140</v>
      </c>
      <c r="F286" s="28"/>
      <c r="G286" s="157"/>
      <c r="H286" s="3"/>
      <c r="I286" s="7" t="s">
        <v>304</v>
      </c>
      <c r="J286" s="3">
        <v>111</v>
      </c>
      <c r="K286" s="32" t="str">
        <f t="shared" si="19"/>
        <v>Kas</v>
      </c>
      <c r="L286" s="2"/>
      <c r="M286" s="2">
        <v>344700</v>
      </c>
      <c r="N286" s="28"/>
      <c r="O286" s="28"/>
    </row>
    <row r="287" spans="1:15" ht="18.75" customHeight="1" x14ac:dyDescent="0.35">
      <c r="A287" s="28"/>
      <c r="B287" s="189">
        <f>IF(J287="",0,COUNTIF($J$7:J287,J287))</f>
        <v>23</v>
      </c>
      <c r="C287" s="189" t="str">
        <f t="shared" si="18"/>
        <v>23211</v>
      </c>
      <c r="D287" s="192">
        <f t="shared" si="20"/>
        <v>45882</v>
      </c>
      <c r="E287" s="189">
        <f t="shared" si="21"/>
        <v>141</v>
      </c>
      <c r="F287" s="28"/>
      <c r="G287" s="157">
        <v>45882</v>
      </c>
      <c r="H287" s="3">
        <v>141</v>
      </c>
      <c r="I287" s="7" t="s">
        <v>313</v>
      </c>
      <c r="J287" s="3">
        <v>211</v>
      </c>
      <c r="K287" s="32" t="str">
        <f t="shared" si="19"/>
        <v>Hutang Dagang</v>
      </c>
      <c r="L287" s="2">
        <v>32843000</v>
      </c>
      <c r="M287" s="2"/>
      <c r="N287" s="28"/>
      <c r="O287" s="28"/>
    </row>
    <row r="288" spans="1:15" ht="18.75" customHeight="1" x14ac:dyDescent="0.35">
      <c r="A288" s="28"/>
      <c r="B288" s="189">
        <f>IF(J288="",0,COUNTIF($J$7:J288,J288))</f>
        <v>58</v>
      </c>
      <c r="C288" s="189" t="str">
        <f t="shared" si="18"/>
        <v>58111</v>
      </c>
      <c r="D288" s="192">
        <f t="shared" si="20"/>
        <v>45882</v>
      </c>
      <c r="E288" s="189">
        <f t="shared" si="21"/>
        <v>141</v>
      </c>
      <c r="F288" s="28"/>
      <c r="G288" s="157"/>
      <c r="H288" s="3"/>
      <c r="I288" s="7" t="s">
        <v>313</v>
      </c>
      <c r="J288" s="3">
        <v>111</v>
      </c>
      <c r="K288" s="32" t="str">
        <f t="shared" si="19"/>
        <v>Kas</v>
      </c>
      <c r="L288" s="2"/>
      <c r="M288" s="2">
        <v>32843000</v>
      </c>
      <c r="N288" s="28"/>
      <c r="O288" s="28"/>
    </row>
    <row r="289" spans="1:15" ht="18.75" customHeight="1" x14ac:dyDescent="0.35">
      <c r="A289" s="28"/>
      <c r="B289" s="189">
        <f>IF(J289="",0,COUNTIF($J$7:J289,J289))</f>
        <v>16</v>
      </c>
      <c r="C289" s="189" t="str">
        <f t="shared" si="18"/>
        <v>16561</v>
      </c>
      <c r="D289" s="192">
        <f t="shared" si="20"/>
        <v>45884</v>
      </c>
      <c r="E289" s="189">
        <f t="shared" si="21"/>
        <v>142</v>
      </c>
      <c r="F289" s="28"/>
      <c r="G289" s="157">
        <v>45884</v>
      </c>
      <c r="H289" s="3">
        <v>142</v>
      </c>
      <c r="I289" s="7" t="s">
        <v>308</v>
      </c>
      <c r="J289" s="3">
        <v>561</v>
      </c>
      <c r="K289" s="32" t="str">
        <f t="shared" si="19"/>
        <v>Upah langsung</v>
      </c>
      <c r="L289" s="2">
        <v>15112000</v>
      </c>
      <c r="M289" s="2"/>
      <c r="N289" s="28"/>
      <c r="O289" s="28"/>
    </row>
    <row r="290" spans="1:15" ht="18.75" customHeight="1" x14ac:dyDescent="0.35">
      <c r="A290" s="28"/>
      <c r="B290" s="189">
        <f>IF(J290="",0,COUNTIF($J$7:J290,J290))</f>
        <v>66</v>
      </c>
      <c r="C290" s="189" t="str">
        <f t="shared" si="18"/>
        <v>66112</v>
      </c>
      <c r="D290" s="192">
        <f t="shared" si="20"/>
        <v>45884</v>
      </c>
      <c r="E290" s="189">
        <f t="shared" si="21"/>
        <v>142</v>
      </c>
      <c r="F290" s="28"/>
      <c r="G290" s="157"/>
      <c r="H290" s="3"/>
      <c r="I290" s="7" t="s">
        <v>308</v>
      </c>
      <c r="J290" s="3">
        <v>112</v>
      </c>
      <c r="K290" s="32" t="str">
        <f t="shared" si="19"/>
        <v>Bank</v>
      </c>
      <c r="L290" s="2"/>
      <c r="M290" s="2">
        <v>15112000</v>
      </c>
      <c r="N290" s="28"/>
      <c r="O290" s="28"/>
    </row>
    <row r="291" spans="1:15" ht="18.75" customHeight="1" x14ac:dyDescent="0.35">
      <c r="A291" s="28"/>
      <c r="B291" s="189">
        <f>IF(J291="",0,COUNTIF($J$7:J291,J291))</f>
        <v>15</v>
      </c>
      <c r="C291" s="189" t="str">
        <f t="shared" si="18"/>
        <v>15601</v>
      </c>
      <c r="D291" s="192">
        <f t="shared" si="20"/>
        <v>45884</v>
      </c>
      <c r="E291" s="189">
        <f t="shared" si="21"/>
        <v>143</v>
      </c>
      <c r="F291" s="28"/>
      <c r="G291" s="157">
        <v>45884</v>
      </c>
      <c r="H291" s="3">
        <v>143</v>
      </c>
      <c r="I291" s="7" t="s">
        <v>308</v>
      </c>
      <c r="J291" s="3">
        <v>601</v>
      </c>
      <c r="K291" s="32" t="str">
        <f t="shared" si="19"/>
        <v>Gaji Karyawan</v>
      </c>
      <c r="L291" s="2">
        <v>9231000</v>
      </c>
      <c r="M291" s="2"/>
      <c r="N291" s="28"/>
      <c r="O291" s="28"/>
    </row>
    <row r="292" spans="1:15" ht="18.75" customHeight="1" x14ac:dyDescent="0.35">
      <c r="A292" s="28"/>
      <c r="B292" s="189">
        <f>IF(J292="",0,COUNTIF($J$7:J292,J292))</f>
        <v>67</v>
      </c>
      <c r="C292" s="189" t="str">
        <f t="shared" si="18"/>
        <v>67112</v>
      </c>
      <c r="D292" s="192">
        <f t="shared" si="20"/>
        <v>45884</v>
      </c>
      <c r="E292" s="189">
        <f t="shared" si="21"/>
        <v>143</v>
      </c>
      <c r="F292" s="28"/>
      <c r="G292" s="157"/>
      <c r="H292" s="3"/>
      <c r="I292" s="7" t="s">
        <v>308</v>
      </c>
      <c r="J292" s="3">
        <v>112</v>
      </c>
      <c r="K292" s="32" t="str">
        <f t="shared" si="19"/>
        <v>Bank</v>
      </c>
      <c r="L292" s="2"/>
      <c r="M292" s="2">
        <v>9231000</v>
      </c>
      <c r="N292" s="28"/>
      <c r="O292" s="28"/>
    </row>
    <row r="293" spans="1:15" ht="18.75" customHeight="1" x14ac:dyDescent="0.35">
      <c r="A293" s="28"/>
      <c r="B293" s="189">
        <f>IF(J293="",0,COUNTIF($J$7:J293,J293))</f>
        <v>13</v>
      </c>
      <c r="C293" s="189" t="str">
        <f t="shared" si="18"/>
        <v>13714</v>
      </c>
      <c r="D293" s="192">
        <f t="shared" si="20"/>
        <v>45885</v>
      </c>
      <c r="E293" s="189">
        <f t="shared" si="21"/>
        <v>144</v>
      </c>
      <c r="F293" s="28"/>
      <c r="G293" s="157">
        <v>45885</v>
      </c>
      <c r="H293" s="3">
        <v>144</v>
      </c>
      <c r="I293" s="7" t="s">
        <v>309</v>
      </c>
      <c r="J293" s="3">
        <v>714</v>
      </c>
      <c r="K293" s="32" t="str">
        <f t="shared" si="19"/>
        <v>Biaya Telepon &amp; Internet</v>
      </c>
      <c r="L293" s="2">
        <v>692500</v>
      </c>
      <c r="M293" s="2"/>
      <c r="N293" s="28"/>
      <c r="O293" s="28"/>
    </row>
    <row r="294" spans="1:15" ht="18.75" customHeight="1" x14ac:dyDescent="0.35">
      <c r="A294" s="28"/>
      <c r="B294" s="189">
        <f>IF(J294="",0,COUNTIF($J$7:J294,J294))</f>
        <v>68</v>
      </c>
      <c r="C294" s="189" t="str">
        <f t="shared" si="18"/>
        <v>68112</v>
      </c>
      <c r="D294" s="192">
        <f t="shared" si="20"/>
        <v>45885</v>
      </c>
      <c r="E294" s="189">
        <f t="shared" si="21"/>
        <v>144</v>
      </c>
      <c r="F294" s="28"/>
      <c r="G294" s="157"/>
      <c r="H294" s="3"/>
      <c r="I294" s="7" t="s">
        <v>309</v>
      </c>
      <c r="J294" s="3">
        <v>112</v>
      </c>
      <c r="K294" s="32" t="str">
        <f t="shared" si="19"/>
        <v>Bank</v>
      </c>
      <c r="L294" s="2"/>
      <c r="M294" s="2">
        <v>692500</v>
      </c>
      <c r="N294" s="28"/>
      <c r="O294" s="28"/>
    </row>
    <row r="295" spans="1:15" ht="18.75" customHeight="1" x14ac:dyDescent="0.35">
      <c r="A295" s="28"/>
      <c r="B295" s="189">
        <f>IF(J295="",0,COUNTIF($J$7:J295,J295))</f>
        <v>3</v>
      </c>
      <c r="C295" s="189" t="str">
        <f t="shared" si="18"/>
        <v>3711</v>
      </c>
      <c r="D295" s="192">
        <f t="shared" si="20"/>
        <v>45885</v>
      </c>
      <c r="E295" s="189">
        <f t="shared" si="21"/>
        <v>145</v>
      </c>
      <c r="F295" s="28"/>
      <c r="G295" s="157">
        <v>45885</v>
      </c>
      <c r="H295" s="3">
        <v>145</v>
      </c>
      <c r="I295" s="7" t="s">
        <v>345</v>
      </c>
      <c r="J295" s="3">
        <v>711</v>
      </c>
      <c r="K295" s="32" t="str">
        <f t="shared" si="19"/>
        <v>Biaya Expedisi</v>
      </c>
      <c r="L295" s="2">
        <v>300000</v>
      </c>
      <c r="M295" s="2"/>
      <c r="N295" s="28"/>
      <c r="O295" s="28"/>
    </row>
    <row r="296" spans="1:15" ht="18.75" customHeight="1" x14ac:dyDescent="0.35">
      <c r="A296" s="28"/>
      <c r="B296" s="189">
        <f>IF(J296="",0,COUNTIF($J$7:J296,J296))</f>
        <v>59</v>
      </c>
      <c r="C296" s="189" t="str">
        <f t="shared" si="18"/>
        <v>59111</v>
      </c>
      <c r="D296" s="192">
        <f t="shared" si="20"/>
        <v>45885</v>
      </c>
      <c r="E296" s="189">
        <f t="shared" si="21"/>
        <v>145</v>
      </c>
      <c r="F296" s="28"/>
      <c r="G296" s="157"/>
      <c r="H296" s="3"/>
      <c r="I296" s="7" t="s">
        <v>345</v>
      </c>
      <c r="J296" s="3">
        <v>111</v>
      </c>
      <c r="K296" s="32" t="str">
        <f t="shared" si="19"/>
        <v>Kas</v>
      </c>
      <c r="L296" s="2"/>
      <c r="M296" s="2">
        <v>300000</v>
      </c>
      <c r="N296" s="28"/>
      <c r="O296" s="28"/>
    </row>
    <row r="297" spans="1:15" ht="18.75" customHeight="1" x14ac:dyDescent="0.35">
      <c r="A297" s="28"/>
      <c r="B297" s="189">
        <f>IF(J297="",0,COUNTIF($J$7:J297,J297))</f>
        <v>7</v>
      </c>
      <c r="C297" s="189" t="str">
        <f t="shared" si="18"/>
        <v>7619</v>
      </c>
      <c r="D297" s="192">
        <f t="shared" si="20"/>
        <v>45888</v>
      </c>
      <c r="E297" s="189">
        <f t="shared" si="21"/>
        <v>146</v>
      </c>
      <c r="F297" s="28"/>
      <c r="G297" s="157">
        <v>45888</v>
      </c>
      <c r="H297" s="3">
        <v>146</v>
      </c>
      <c r="I297" s="7" t="s">
        <v>301</v>
      </c>
      <c r="J297" s="3">
        <v>619</v>
      </c>
      <c r="K297" s="32" t="str">
        <f t="shared" si="19"/>
        <v>Biaya Transportasi</v>
      </c>
      <c r="L297" s="2">
        <v>132000</v>
      </c>
      <c r="M297" s="2"/>
      <c r="N297" s="28"/>
      <c r="O297" s="28"/>
    </row>
    <row r="298" spans="1:15" ht="18.75" customHeight="1" x14ac:dyDescent="0.35">
      <c r="A298" s="28"/>
      <c r="B298" s="189">
        <f>IF(J298="",0,COUNTIF($J$7:J298,J298))</f>
        <v>60</v>
      </c>
      <c r="C298" s="189" t="str">
        <f t="shared" si="18"/>
        <v>60111</v>
      </c>
      <c r="D298" s="192">
        <f t="shared" si="20"/>
        <v>45888</v>
      </c>
      <c r="E298" s="189">
        <f t="shared" si="21"/>
        <v>146</v>
      </c>
      <c r="F298" s="28"/>
      <c r="G298" s="157"/>
      <c r="H298" s="3"/>
      <c r="I298" s="7" t="s">
        <v>301</v>
      </c>
      <c r="J298" s="3">
        <v>111</v>
      </c>
      <c r="K298" s="32" t="str">
        <f t="shared" si="19"/>
        <v>Kas</v>
      </c>
      <c r="L298" s="2"/>
      <c r="M298" s="2">
        <v>132000</v>
      </c>
      <c r="N298" s="28"/>
      <c r="O298" s="28"/>
    </row>
    <row r="299" spans="1:15" ht="18.75" customHeight="1" x14ac:dyDescent="0.35">
      <c r="A299" s="28"/>
      <c r="B299" s="189">
        <f>IF(J299="",0,COUNTIF($J$7:J299,J299))</f>
        <v>61</v>
      </c>
      <c r="C299" s="189" t="str">
        <f t="shared" si="18"/>
        <v>61111</v>
      </c>
      <c r="D299" s="192">
        <f t="shared" si="20"/>
        <v>45891</v>
      </c>
      <c r="E299" s="189">
        <f t="shared" si="21"/>
        <v>147</v>
      </c>
      <c r="F299" s="28"/>
      <c r="G299" s="157">
        <v>45891</v>
      </c>
      <c r="H299" s="3">
        <v>147</v>
      </c>
      <c r="I299" s="7" t="s">
        <v>324</v>
      </c>
      <c r="J299" s="3">
        <v>111</v>
      </c>
      <c r="K299" s="32" t="str">
        <f t="shared" si="19"/>
        <v>Kas</v>
      </c>
      <c r="L299" s="2">
        <v>221000000</v>
      </c>
      <c r="M299" s="2"/>
      <c r="N299" s="28"/>
      <c r="O299" s="28"/>
    </row>
    <row r="300" spans="1:15" ht="18.75" customHeight="1" x14ac:dyDescent="0.35">
      <c r="A300" s="28"/>
      <c r="B300" s="189">
        <f>IF(J300="",0,COUNTIF($J$7:J300,J300))</f>
        <v>12</v>
      </c>
      <c r="C300" s="189" t="str">
        <f t="shared" si="18"/>
        <v>12401</v>
      </c>
      <c r="D300" s="192">
        <f t="shared" si="20"/>
        <v>45891</v>
      </c>
      <c r="E300" s="189">
        <f t="shared" si="21"/>
        <v>147</v>
      </c>
      <c r="F300" s="28"/>
      <c r="G300" s="157"/>
      <c r="H300" s="3"/>
      <c r="I300" s="7" t="s">
        <v>255</v>
      </c>
      <c r="J300" s="3">
        <v>401</v>
      </c>
      <c r="K300" s="32" t="str">
        <f t="shared" si="19"/>
        <v>Penjualan Barang</v>
      </c>
      <c r="L300" s="2"/>
      <c r="M300" s="2">
        <v>221000000</v>
      </c>
      <c r="N300" s="28"/>
      <c r="O300" s="28"/>
    </row>
    <row r="301" spans="1:15" ht="18.75" customHeight="1" x14ac:dyDescent="0.35">
      <c r="A301" s="28"/>
      <c r="B301" s="189">
        <f>IF(J301="",0,COUNTIF($J$7:J301,J301))</f>
        <v>69</v>
      </c>
      <c r="C301" s="189" t="str">
        <f t="shared" si="18"/>
        <v>69112</v>
      </c>
      <c r="D301" s="192">
        <f t="shared" si="20"/>
        <v>45894</v>
      </c>
      <c r="E301" s="189">
        <f t="shared" si="21"/>
        <v>148</v>
      </c>
      <c r="F301" s="28"/>
      <c r="G301" s="157">
        <v>45894</v>
      </c>
      <c r="H301" s="3">
        <v>148</v>
      </c>
      <c r="I301" s="7" t="s">
        <v>302</v>
      </c>
      <c r="J301" s="3">
        <v>112</v>
      </c>
      <c r="K301" s="32" t="str">
        <f t="shared" si="19"/>
        <v>Bank</v>
      </c>
      <c r="L301" s="2">
        <v>40000000</v>
      </c>
      <c r="M301" s="2"/>
      <c r="N301" s="28"/>
      <c r="O301" s="28"/>
    </row>
    <row r="302" spans="1:15" ht="18.75" customHeight="1" x14ac:dyDescent="0.35">
      <c r="A302" s="28"/>
      <c r="B302" s="189">
        <f>IF(J302="",0,COUNTIF($J$7:J302,J302))</f>
        <v>12</v>
      </c>
      <c r="C302" s="189" t="str">
        <f t="shared" si="18"/>
        <v>12130</v>
      </c>
      <c r="D302" s="192">
        <f t="shared" si="20"/>
        <v>45894</v>
      </c>
      <c r="E302" s="189">
        <f t="shared" si="21"/>
        <v>148</v>
      </c>
      <c r="F302" s="28"/>
      <c r="G302" s="157"/>
      <c r="H302" s="3"/>
      <c r="I302" s="7" t="s">
        <v>302</v>
      </c>
      <c r="J302" s="3">
        <v>130</v>
      </c>
      <c r="K302" s="32" t="str">
        <f t="shared" si="19"/>
        <v>Piutang Dagang</v>
      </c>
      <c r="L302" s="2"/>
      <c r="M302" s="2">
        <v>40000000</v>
      </c>
      <c r="N302" s="28"/>
      <c r="O302" s="28"/>
    </row>
    <row r="303" spans="1:15" ht="18.75" customHeight="1" x14ac:dyDescent="0.35">
      <c r="A303" s="28"/>
      <c r="B303" s="189">
        <f>IF(J303="",0,COUNTIF($J$7:J303,J303))</f>
        <v>16</v>
      </c>
      <c r="C303" s="189" t="str">
        <f t="shared" si="18"/>
        <v>16601</v>
      </c>
      <c r="D303" s="192">
        <f t="shared" si="20"/>
        <v>45896</v>
      </c>
      <c r="E303" s="189">
        <f t="shared" si="21"/>
        <v>149</v>
      </c>
      <c r="F303" s="28"/>
      <c r="G303" s="157">
        <v>45896</v>
      </c>
      <c r="H303" s="3">
        <v>149</v>
      </c>
      <c r="I303" s="7" t="s">
        <v>346</v>
      </c>
      <c r="J303" s="3">
        <v>601</v>
      </c>
      <c r="K303" s="32" t="str">
        <f t="shared" si="19"/>
        <v>Gaji Karyawan</v>
      </c>
      <c r="L303" s="2">
        <v>2590500</v>
      </c>
      <c r="M303" s="2"/>
      <c r="N303" s="28"/>
      <c r="O303" s="28"/>
    </row>
    <row r="304" spans="1:15" ht="18.75" customHeight="1" x14ac:dyDescent="0.35">
      <c r="A304" s="28"/>
      <c r="B304" s="189">
        <f>IF(J304="",0,COUNTIF($J$7:J304,J304))</f>
        <v>62</v>
      </c>
      <c r="C304" s="189" t="str">
        <f t="shared" si="18"/>
        <v>62111</v>
      </c>
      <c r="D304" s="192">
        <f t="shared" si="20"/>
        <v>45896</v>
      </c>
      <c r="E304" s="189">
        <f t="shared" si="21"/>
        <v>149</v>
      </c>
      <c r="F304" s="28"/>
      <c r="G304" s="157"/>
      <c r="H304" s="3"/>
      <c r="I304" s="7" t="s">
        <v>346</v>
      </c>
      <c r="J304" s="3">
        <v>111</v>
      </c>
      <c r="K304" s="32" t="str">
        <f t="shared" si="19"/>
        <v>Kas</v>
      </c>
      <c r="L304" s="2"/>
      <c r="M304" s="2">
        <v>2590500</v>
      </c>
      <c r="N304" s="28"/>
      <c r="O304" s="28"/>
    </row>
    <row r="305" spans="1:15" ht="18.75" customHeight="1" x14ac:dyDescent="0.35">
      <c r="A305" s="28"/>
      <c r="B305" s="189">
        <f>IF(J305="",0,COUNTIF($J$7:J305,J305))</f>
        <v>4</v>
      </c>
      <c r="C305" s="189" t="str">
        <f t="shared" si="18"/>
        <v>4553</v>
      </c>
      <c r="D305" s="192">
        <f t="shared" si="20"/>
        <v>45899</v>
      </c>
      <c r="E305" s="189">
        <f t="shared" si="21"/>
        <v>150</v>
      </c>
      <c r="F305" s="28"/>
      <c r="G305" s="157">
        <v>45899</v>
      </c>
      <c r="H305" s="3">
        <v>150</v>
      </c>
      <c r="I305" s="7" t="s">
        <v>347</v>
      </c>
      <c r="J305" s="3">
        <v>553</v>
      </c>
      <c r="K305" s="32" t="str">
        <f t="shared" si="19"/>
        <v>Ongkos Angkut Bahan Baku</v>
      </c>
      <c r="L305" s="2">
        <v>150000</v>
      </c>
      <c r="M305" s="2"/>
      <c r="N305" s="28"/>
      <c r="O305" s="28"/>
    </row>
    <row r="306" spans="1:15" ht="18.75" customHeight="1" x14ac:dyDescent="0.35">
      <c r="A306" s="28"/>
      <c r="B306" s="189">
        <f>IF(J306="",0,COUNTIF($J$7:J306,J306))</f>
        <v>63</v>
      </c>
      <c r="C306" s="189" t="str">
        <f t="shared" si="18"/>
        <v>63111</v>
      </c>
      <c r="D306" s="192">
        <f t="shared" si="20"/>
        <v>45899</v>
      </c>
      <c r="E306" s="189">
        <f t="shared" si="21"/>
        <v>150</v>
      </c>
      <c r="F306" s="28"/>
      <c r="G306" s="157"/>
      <c r="H306" s="3"/>
      <c r="I306" s="7" t="s">
        <v>347</v>
      </c>
      <c r="J306" s="3">
        <v>111</v>
      </c>
      <c r="K306" s="32" t="str">
        <f t="shared" si="19"/>
        <v>Kas</v>
      </c>
      <c r="L306" s="2"/>
      <c r="M306" s="2">
        <v>150000</v>
      </c>
      <c r="N306" s="28"/>
      <c r="O306" s="28"/>
    </row>
    <row r="307" spans="1:15" ht="18.75" customHeight="1" x14ac:dyDescent="0.35">
      <c r="A307" s="28"/>
      <c r="B307" s="189">
        <f>IF(J307="",0,COUNTIF($J$7:J307,J307))</f>
        <v>17</v>
      </c>
      <c r="C307" s="189" t="str">
        <f t="shared" si="18"/>
        <v>17561</v>
      </c>
      <c r="D307" s="192">
        <f t="shared" si="20"/>
        <v>45899</v>
      </c>
      <c r="E307" s="189">
        <f t="shared" si="21"/>
        <v>151</v>
      </c>
      <c r="F307" s="28"/>
      <c r="G307" s="157">
        <v>45899</v>
      </c>
      <c r="H307" s="3">
        <v>151</v>
      </c>
      <c r="I307" s="7" t="s">
        <v>308</v>
      </c>
      <c r="J307" s="3">
        <v>561</v>
      </c>
      <c r="K307" s="32" t="str">
        <f t="shared" si="19"/>
        <v>Upah langsung</v>
      </c>
      <c r="L307" s="2">
        <v>15231000</v>
      </c>
      <c r="M307" s="2"/>
      <c r="N307" s="28"/>
      <c r="O307" s="28"/>
    </row>
    <row r="308" spans="1:15" ht="18.75" customHeight="1" x14ac:dyDescent="0.35">
      <c r="A308" s="28"/>
      <c r="B308" s="189">
        <f>IF(J308="",0,COUNTIF($J$7:J308,J308))</f>
        <v>70</v>
      </c>
      <c r="C308" s="189" t="str">
        <f t="shared" si="18"/>
        <v>70112</v>
      </c>
      <c r="D308" s="192">
        <f t="shared" si="20"/>
        <v>45899</v>
      </c>
      <c r="E308" s="189">
        <f t="shared" si="21"/>
        <v>151</v>
      </c>
      <c r="F308" s="28"/>
      <c r="G308" s="157"/>
      <c r="H308" s="3"/>
      <c r="I308" s="7" t="s">
        <v>308</v>
      </c>
      <c r="J308" s="3">
        <v>112</v>
      </c>
      <c r="K308" s="32" t="str">
        <f t="shared" si="19"/>
        <v>Bank</v>
      </c>
      <c r="L308" s="2"/>
      <c r="M308" s="2">
        <v>15231000</v>
      </c>
      <c r="N308" s="28"/>
      <c r="O308" s="28"/>
    </row>
    <row r="309" spans="1:15" ht="18.75" customHeight="1" x14ac:dyDescent="0.35">
      <c r="A309" s="28"/>
      <c r="B309" s="189">
        <f>IF(J309="",0,COUNTIF($J$7:J309,J309))</f>
        <v>17</v>
      </c>
      <c r="C309" s="189" t="str">
        <f t="shared" si="18"/>
        <v>17601</v>
      </c>
      <c r="D309" s="192">
        <f t="shared" si="20"/>
        <v>45899</v>
      </c>
      <c r="E309" s="189">
        <f t="shared" si="21"/>
        <v>152</v>
      </c>
      <c r="F309" s="28"/>
      <c r="G309" s="157">
        <v>45899</v>
      </c>
      <c r="H309" s="3">
        <v>152</v>
      </c>
      <c r="I309" s="7" t="s">
        <v>308</v>
      </c>
      <c r="J309" s="3">
        <v>601</v>
      </c>
      <c r="K309" s="32" t="str">
        <f t="shared" si="19"/>
        <v>Gaji Karyawan</v>
      </c>
      <c r="L309" s="2">
        <v>9423000</v>
      </c>
      <c r="M309" s="2"/>
      <c r="N309" s="28"/>
      <c r="O309" s="28"/>
    </row>
    <row r="310" spans="1:15" ht="18.75" customHeight="1" x14ac:dyDescent="0.35">
      <c r="A310" s="28"/>
      <c r="B310" s="189">
        <f>IF(J310="",0,COUNTIF($J$7:J310,J310))</f>
        <v>71</v>
      </c>
      <c r="C310" s="189" t="str">
        <f t="shared" si="18"/>
        <v>71112</v>
      </c>
      <c r="D310" s="192">
        <f t="shared" si="20"/>
        <v>45899</v>
      </c>
      <c r="E310" s="189">
        <f t="shared" si="21"/>
        <v>152</v>
      </c>
      <c r="F310" s="28"/>
      <c r="G310" s="157"/>
      <c r="H310" s="3"/>
      <c r="I310" s="7" t="s">
        <v>308</v>
      </c>
      <c r="J310" s="3">
        <v>112</v>
      </c>
      <c r="K310" s="32" t="str">
        <f t="shared" si="19"/>
        <v>Bank</v>
      </c>
      <c r="L310" s="2"/>
      <c r="M310" s="2">
        <v>9423000</v>
      </c>
      <c r="N310" s="28"/>
      <c r="O310" s="28"/>
    </row>
    <row r="311" spans="1:15" ht="18.75" customHeight="1" x14ac:dyDescent="0.35">
      <c r="A311" s="28"/>
      <c r="B311" s="189">
        <f>IF(J311="",0,COUNTIF($J$7:J311,J311))</f>
        <v>8</v>
      </c>
      <c r="C311" s="189" t="str">
        <f t="shared" si="18"/>
        <v>8701</v>
      </c>
      <c r="D311" s="192">
        <f t="shared" si="20"/>
        <v>45899</v>
      </c>
      <c r="E311" s="189">
        <f t="shared" si="21"/>
        <v>153</v>
      </c>
      <c r="F311" s="28"/>
      <c r="G311" s="157">
        <v>45899</v>
      </c>
      <c r="H311" s="3">
        <v>153</v>
      </c>
      <c r="I311" s="7" t="s">
        <v>314</v>
      </c>
      <c r="J311" s="3">
        <v>701</v>
      </c>
      <c r="K311" s="32" t="str">
        <f t="shared" si="19"/>
        <v>Gaji Karyawan</v>
      </c>
      <c r="L311" s="2">
        <v>12128500</v>
      </c>
      <c r="M311" s="2"/>
      <c r="N311" s="28"/>
      <c r="O311" s="28"/>
    </row>
    <row r="312" spans="1:15" ht="18.75" customHeight="1" x14ac:dyDescent="0.35">
      <c r="A312" s="28"/>
      <c r="B312" s="189">
        <f>IF(J312="",0,COUNTIF($J$7:J312,J312))</f>
        <v>72</v>
      </c>
      <c r="C312" s="189" t="str">
        <f t="shared" si="18"/>
        <v>72112</v>
      </c>
      <c r="D312" s="192">
        <f t="shared" si="20"/>
        <v>45899</v>
      </c>
      <c r="E312" s="189">
        <f t="shared" si="21"/>
        <v>153</v>
      </c>
      <c r="F312" s="28"/>
      <c r="G312" s="157"/>
      <c r="H312" s="3"/>
      <c r="I312" s="7" t="s">
        <v>314</v>
      </c>
      <c r="J312" s="3">
        <v>112</v>
      </c>
      <c r="K312" s="32" t="str">
        <f t="shared" si="19"/>
        <v>Bank</v>
      </c>
      <c r="L312" s="2"/>
      <c r="M312" s="2">
        <v>12128500</v>
      </c>
      <c r="N312" s="28"/>
      <c r="O312" s="28"/>
    </row>
    <row r="313" spans="1:15" ht="18.75" customHeight="1" x14ac:dyDescent="0.35">
      <c r="A313" s="28"/>
      <c r="B313" s="189">
        <f>IF(J313="",0,COUNTIF($J$7:J313,J313))</f>
        <v>2</v>
      </c>
      <c r="C313" s="189" t="str">
        <f t="shared" si="18"/>
        <v>2174</v>
      </c>
      <c r="D313" s="192">
        <f t="shared" si="20"/>
        <v>45902</v>
      </c>
      <c r="E313" s="189">
        <f t="shared" si="21"/>
        <v>154</v>
      </c>
      <c r="F313" s="28"/>
      <c r="G313" s="157">
        <v>45902</v>
      </c>
      <c r="H313" s="3">
        <v>154</v>
      </c>
      <c r="I313" s="7" t="s">
        <v>348</v>
      </c>
      <c r="J313" s="3">
        <v>174</v>
      </c>
      <c r="K313" s="32" t="str">
        <f t="shared" si="19"/>
        <v>Inventaris Pabrik</v>
      </c>
      <c r="L313" s="2">
        <v>400000</v>
      </c>
      <c r="M313" s="2"/>
      <c r="N313" s="28"/>
      <c r="O313" s="28"/>
    </row>
    <row r="314" spans="1:15" ht="18.75" customHeight="1" x14ac:dyDescent="0.35">
      <c r="A314" s="28"/>
      <c r="B314" s="189">
        <f>IF(J314="",0,COUNTIF($J$7:J314,J314))</f>
        <v>64</v>
      </c>
      <c r="C314" s="189" t="str">
        <f t="shared" si="18"/>
        <v>64111</v>
      </c>
      <c r="D314" s="192">
        <f t="shared" si="20"/>
        <v>45902</v>
      </c>
      <c r="E314" s="189">
        <f t="shared" si="21"/>
        <v>154</v>
      </c>
      <c r="F314" s="28"/>
      <c r="G314" s="157"/>
      <c r="H314" s="3"/>
      <c r="I314" s="7" t="s">
        <v>348</v>
      </c>
      <c r="J314" s="3">
        <v>111</v>
      </c>
      <c r="K314" s="32" t="str">
        <f t="shared" si="19"/>
        <v>Kas</v>
      </c>
      <c r="L314" s="2"/>
      <c r="M314" s="2">
        <v>400000</v>
      </c>
      <c r="N314" s="28"/>
      <c r="O314" s="28"/>
    </row>
    <row r="315" spans="1:15" ht="18.75" customHeight="1" x14ac:dyDescent="0.35">
      <c r="A315" s="28"/>
      <c r="B315" s="189">
        <f>IF(J315="",0,COUNTIF($J$7:J315,J315))</f>
        <v>13</v>
      </c>
      <c r="C315" s="189" t="str">
        <f t="shared" si="18"/>
        <v>13130</v>
      </c>
      <c r="D315" s="192">
        <f t="shared" si="20"/>
        <v>45904</v>
      </c>
      <c r="E315" s="189">
        <f t="shared" si="21"/>
        <v>155</v>
      </c>
      <c r="F315" s="28"/>
      <c r="G315" s="157">
        <v>45904</v>
      </c>
      <c r="H315" s="3">
        <v>155</v>
      </c>
      <c r="I315" s="7" t="s">
        <v>310</v>
      </c>
      <c r="J315" s="3">
        <v>130</v>
      </c>
      <c r="K315" s="32" t="str">
        <f t="shared" si="19"/>
        <v>Piutang Dagang</v>
      </c>
      <c r="L315" s="2">
        <v>182450000</v>
      </c>
      <c r="M315" s="2"/>
      <c r="N315" s="28"/>
      <c r="O315" s="28"/>
    </row>
    <row r="316" spans="1:15" ht="18.75" customHeight="1" x14ac:dyDescent="0.35">
      <c r="A316" s="28"/>
      <c r="B316" s="189">
        <f>IF(J316="",0,COUNTIF($J$7:J316,J316))</f>
        <v>13</v>
      </c>
      <c r="C316" s="189" t="str">
        <f t="shared" si="18"/>
        <v>13401</v>
      </c>
      <c r="D316" s="192">
        <f t="shared" si="20"/>
        <v>45904</v>
      </c>
      <c r="E316" s="189">
        <f t="shared" si="21"/>
        <v>155</v>
      </c>
      <c r="F316" s="28"/>
      <c r="G316" s="157"/>
      <c r="H316" s="3"/>
      <c r="I316" s="7" t="s">
        <v>310</v>
      </c>
      <c r="J316" s="3">
        <v>401</v>
      </c>
      <c r="K316" s="32" t="str">
        <f t="shared" si="19"/>
        <v>Penjualan Barang</v>
      </c>
      <c r="L316" s="2"/>
      <c r="M316" s="2">
        <v>182450000</v>
      </c>
      <c r="N316" s="28"/>
      <c r="O316" s="28"/>
    </row>
    <row r="317" spans="1:15" ht="18.75" customHeight="1" x14ac:dyDescent="0.35">
      <c r="A317" s="28"/>
      <c r="B317" s="189">
        <f>IF(J317="",0,COUNTIF($J$7:J317,J317))</f>
        <v>11</v>
      </c>
      <c r="C317" s="189" t="str">
        <f t="shared" si="18"/>
        <v>11620</v>
      </c>
      <c r="D317" s="192">
        <f t="shared" si="20"/>
        <v>45906</v>
      </c>
      <c r="E317" s="189">
        <f t="shared" si="21"/>
        <v>156</v>
      </c>
      <c r="F317" s="28"/>
      <c r="G317" s="157">
        <v>45906</v>
      </c>
      <c r="H317" s="3">
        <v>156</v>
      </c>
      <c r="I317" s="7" t="s">
        <v>315</v>
      </c>
      <c r="J317" s="3">
        <v>620</v>
      </c>
      <c r="K317" s="32" t="str">
        <f t="shared" si="19"/>
        <v>Biaya Bahan Penolong</v>
      </c>
      <c r="L317" s="2">
        <v>21540000</v>
      </c>
      <c r="M317" s="2"/>
      <c r="N317" s="28"/>
      <c r="O317" s="28"/>
    </row>
    <row r="318" spans="1:15" ht="18.75" customHeight="1" x14ac:dyDescent="0.35">
      <c r="A318" s="28"/>
      <c r="B318" s="189">
        <f>IF(J318="",0,COUNTIF($J$7:J318,J318))</f>
        <v>24</v>
      </c>
      <c r="C318" s="189" t="str">
        <f t="shared" si="18"/>
        <v>24211</v>
      </c>
      <c r="D318" s="192">
        <f t="shared" si="20"/>
        <v>45906</v>
      </c>
      <c r="E318" s="189">
        <f t="shared" si="21"/>
        <v>156</v>
      </c>
      <c r="F318" s="28"/>
      <c r="G318" s="157"/>
      <c r="H318" s="3"/>
      <c r="I318" s="7" t="s">
        <v>315</v>
      </c>
      <c r="J318" s="3">
        <v>211</v>
      </c>
      <c r="K318" s="32" t="str">
        <f t="shared" si="19"/>
        <v>Hutang Dagang</v>
      </c>
      <c r="L318" s="2"/>
      <c r="M318" s="2">
        <v>21540000</v>
      </c>
      <c r="N318" s="28"/>
      <c r="O318" s="28"/>
    </row>
    <row r="319" spans="1:15" ht="18.75" customHeight="1" x14ac:dyDescent="0.35">
      <c r="A319" s="28"/>
      <c r="B319" s="189">
        <f>IF(J319="",0,COUNTIF($J$7:J319,J319))</f>
        <v>65</v>
      </c>
      <c r="C319" s="189" t="str">
        <f t="shared" si="18"/>
        <v>65111</v>
      </c>
      <c r="D319" s="192">
        <f t="shared" si="20"/>
        <v>45909</v>
      </c>
      <c r="E319" s="189">
        <f t="shared" si="21"/>
        <v>157</v>
      </c>
      <c r="F319" s="28"/>
      <c r="G319" s="157">
        <v>45909</v>
      </c>
      <c r="H319" s="3">
        <v>157</v>
      </c>
      <c r="I319" s="7" t="s">
        <v>324</v>
      </c>
      <c r="J319" s="3">
        <v>111</v>
      </c>
      <c r="K319" s="32" t="str">
        <f t="shared" si="19"/>
        <v>Kas</v>
      </c>
      <c r="L319" s="2">
        <v>123050000</v>
      </c>
      <c r="M319" s="2"/>
      <c r="N319" s="28"/>
      <c r="O319" s="28"/>
    </row>
    <row r="320" spans="1:15" ht="18.75" customHeight="1" x14ac:dyDescent="0.35">
      <c r="A320" s="28"/>
      <c r="B320" s="189">
        <f>IF(J320="",0,COUNTIF($J$7:J320,J320))</f>
        <v>14</v>
      </c>
      <c r="C320" s="189" t="str">
        <f t="shared" si="18"/>
        <v>14401</v>
      </c>
      <c r="D320" s="192">
        <f t="shared" si="20"/>
        <v>45909</v>
      </c>
      <c r="E320" s="189">
        <f t="shared" si="21"/>
        <v>157</v>
      </c>
      <c r="F320" s="28"/>
      <c r="G320" s="157"/>
      <c r="H320" s="3"/>
      <c r="I320" s="7" t="s">
        <v>324</v>
      </c>
      <c r="J320" s="3">
        <v>401</v>
      </c>
      <c r="K320" s="32" t="str">
        <f t="shared" si="19"/>
        <v>Penjualan Barang</v>
      </c>
      <c r="L320" s="2"/>
      <c r="M320" s="2">
        <v>123050000</v>
      </c>
      <c r="N320" s="28"/>
      <c r="O320" s="28"/>
    </row>
    <row r="321" spans="1:15" ht="18.75" customHeight="1" x14ac:dyDescent="0.35">
      <c r="A321" s="28"/>
      <c r="B321" s="189">
        <f>IF(J321="",0,COUNTIF($J$7:J321,J321))</f>
        <v>10</v>
      </c>
      <c r="C321" s="189" t="str">
        <f t="shared" si="18"/>
        <v>10612</v>
      </c>
      <c r="D321" s="192">
        <f t="shared" si="20"/>
        <v>45910</v>
      </c>
      <c r="E321" s="189">
        <f t="shared" si="21"/>
        <v>158</v>
      </c>
      <c r="F321" s="28"/>
      <c r="G321" s="157">
        <v>45910</v>
      </c>
      <c r="H321" s="3">
        <v>158</v>
      </c>
      <c r="I321" s="7" t="s">
        <v>303</v>
      </c>
      <c r="J321" s="3">
        <v>612</v>
      </c>
      <c r="K321" s="32" t="str">
        <f t="shared" si="19"/>
        <v>Biaya Listrik dan Gas</v>
      </c>
      <c r="L321" s="2">
        <v>948300</v>
      </c>
      <c r="M321" s="2"/>
      <c r="N321" s="28"/>
      <c r="O321" s="28"/>
    </row>
    <row r="322" spans="1:15" ht="18.75" customHeight="1" x14ac:dyDescent="0.35">
      <c r="A322" s="28"/>
      <c r="B322" s="189">
        <f>IF(J322="",0,COUNTIF($J$7:J322,J322))</f>
        <v>66</v>
      </c>
      <c r="C322" s="189" t="str">
        <f t="shared" si="18"/>
        <v>66111</v>
      </c>
      <c r="D322" s="192">
        <f t="shared" si="20"/>
        <v>45910</v>
      </c>
      <c r="E322" s="189">
        <f t="shared" si="21"/>
        <v>158</v>
      </c>
      <c r="F322" s="28"/>
      <c r="G322" s="157"/>
      <c r="H322" s="3"/>
      <c r="I322" s="7" t="s">
        <v>303</v>
      </c>
      <c r="J322" s="3">
        <v>111</v>
      </c>
      <c r="K322" s="32" t="str">
        <f t="shared" si="19"/>
        <v>Kas</v>
      </c>
      <c r="L322" s="2"/>
      <c r="M322" s="2">
        <v>948300</v>
      </c>
      <c r="N322" s="28"/>
      <c r="O322" s="28"/>
    </row>
    <row r="323" spans="1:15" ht="18.75" customHeight="1" x14ac:dyDescent="0.35">
      <c r="A323" s="28"/>
      <c r="B323" s="189">
        <f>IF(J323="",0,COUNTIF($J$7:J323,J323))</f>
        <v>9</v>
      </c>
      <c r="C323" s="189" t="str">
        <f t="shared" si="18"/>
        <v>9712</v>
      </c>
      <c r="D323" s="192">
        <f t="shared" si="20"/>
        <v>45910</v>
      </c>
      <c r="E323" s="189">
        <f t="shared" si="21"/>
        <v>159</v>
      </c>
      <c r="F323" s="28"/>
      <c r="G323" s="157">
        <v>45910</v>
      </c>
      <c r="H323" s="3">
        <v>159</v>
      </c>
      <c r="I323" s="7" t="s">
        <v>304</v>
      </c>
      <c r="J323" s="3">
        <v>712</v>
      </c>
      <c r="K323" s="32" t="str">
        <f t="shared" si="19"/>
        <v>Biaya Listrik</v>
      </c>
      <c r="L323" s="2">
        <v>362100</v>
      </c>
      <c r="M323" s="2"/>
      <c r="N323" s="28"/>
      <c r="O323" s="28"/>
    </row>
    <row r="324" spans="1:15" ht="18.75" customHeight="1" x14ac:dyDescent="0.35">
      <c r="A324" s="28"/>
      <c r="B324" s="189">
        <f>IF(J324="",0,COUNTIF($J$7:J324,J324))</f>
        <v>67</v>
      </c>
      <c r="C324" s="189" t="str">
        <f t="shared" si="18"/>
        <v>67111</v>
      </c>
      <c r="D324" s="192">
        <f t="shared" si="20"/>
        <v>45910</v>
      </c>
      <c r="E324" s="189">
        <f t="shared" si="21"/>
        <v>159</v>
      </c>
      <c r="F324" s="28"/>
      <c r="G324" s="157"/>
      <c r="H324" s="3"/>
      <c r="I324" s="7" t="s">
        <v>304</v>
      </c>
      <c r="J324" s="3">
        <v>111</v>
      </c>
      <c r="K324" s="32" t="str">
        <f t="shared" si="19"/>
        <v>Kas</v>
      </c>
      <c r="L324" s="2"/>
      <c r="M324" s="2">
        <v>362100</v>
      </c>
      <c r="N324" s="28"/>
      <c r="O324" s="28"/>
    </row>
    <row r="325" spans="1:15" ht="18.75" customHeight="1" x14ac:dyDescent="0.35">
      <c r="A325" s="28"/>
      <c r="B325" s="189">
        <f>IF(J325="",0,COUNTIF($J$7:J325,J325))</f>
        <v>25</v>
      </c>
      <c r="C325" s="189" t="str">
        <f t="shared" si="18"/>
        <v>25211</v>
      </c>
      <c r="D325" s="192">
        <f t="shared" si="20"/>
        <v>45913</v>
      </c>
      <c r="E325" s="189">
        <f t="shared" si="21"/>
        <v>160</v>
      </c>
      <c r="F325" s="28"/>
      <c r="G325" s="157">
        <v>45913</v>
      </c>
      <c r="H325" s="3">
        <v>160</v>
      </c>
      <c r="I325" s="7" t="s">
        <v>313</v>
      </c>
      <c r="J325" s="3">
        <v>211</v>
      </c>
      <c r="K325" s="32" t="str">
        <f t="shared" si="19"/>
        <v>Hutang Dagang</v>
      </c>
      <c r="L325" s="2">
        <v>18450000</v>
      </c>
      <c r="M325" s="2"/>
      <c r="N325" s="28"/>
      <c r="O325" s="28"/>
    </row>
    <row r="326" spans="1:15" ht="18.75" customHeight="1" x14ac:dyDescent="0.35">
      <c r="A326" s="28"/>
      <c r="B326" s="189">
        <f>IF(J326="",0,COUNTIF($J$7:J326,J326))</f>
        <v>68</v>
      </c>
      <c r="C326" s="189" t="str">
        <f t="shared" si="18"/>
        <v>68111</v>
      </c>
      <c r="D326" s="192">
        <f t="shared" si="20"/>
        <v>45913</v>
      </c>
      <c r="E326" s="189">
        <f t="shared" si="21"/>
        <v>160</v>
      </c>
      <c r="F326" s="28"/>
      <c r="G326" s="157"/>
      <c r="H326" s="3"/>
      <c r="I326" s="7" t="s">
        <v>313</v>
      </c>
      <c r="J326" s="3">
        <v>111</v>
      </c>
      <c r="K326" s="32" t="str">
        <f t="shared" si="19"/>
        <v>Kas</v>
      </c>
      <c r="L326" s="2"/>
      <c r="M326" s="2">
        <v>18450000</v>
      </c>
      <c r="N326" s="28"/>
      <c r="O326" s="28"/>
    </row>
    <row r="327" spans="1:15" ht="18.75" customHeight="1" x14ac:dyDescent="0.35">
      <c r="A327" s="28"/>
      <c r="B327" s="189">
        <f>IF(J327="",0,COUNTIF($J$7:J327,J327))</f>
        <v>18</v>
      </c>
      <c r="C327" s="189" t="str">
        <f t="shared" ref="C327:C390" si="22">B327&amp;J327</f>
        <v>18561</v>
      </c>
      <c r="D327" s="192">
        <f t="shared" si="20"/>
        <v>45915</v>
      </c>
      <c r="E327" s="189">
        <f t="shared" si="21"/>
        <v>161</v>
      </c>
      <c r="F327" s="28"/>
      <c r="G327" s="157">
        <v>45915</v>
      </c>
      <c r="H327" s="3">
        <v>161</v>
      </c>
      <c r="I327" s="7" t="s">
        <v>308</v>
      </c>
      <c r="J327" s="3">
        <v>561</v>
      </c>
      <c r="K327" s="32" t="str">
        <f t="shared" ref="K327:K390" si="23">IF(J327&lt;&gt;"",VLOOKUP(J327,DA,2,FALSE),"")</f>
        <v>Upah langsung</v>
      </c>
      <c r="L327" s="2">
        <v>15147000</v>
      </c>
      <c r="M327" s="2"/>
      <c r="N327" s="28"/>
      <c r="O327" s="28"/>
    </row>
    <row r="328" spans="1:15" ht="18.75" customHeight="1" x14ac:dyDescent="0.35">
      <c r="A328" s="28"/>
      <c r="B328" s="189">
        <f>IF(J328="",0,COUNTIF($J$7:J328,J328))</f>
        <v>73</v>
      </c>
      <c r="C328" s="189" t="str">
        <f t="shared" si="22"/>
        <v>73112</v>
      </c>
      <c r="D328" s="192">
        <f t="shared" si="20"/>
        <v>45915</v>
      </c>
      <c r="E328" s="189">
        <f t="shared" si="21"/>
        <v>161</v>
      </c>
      <c r="F328" s="28"/>
      <c r="G328" s="157"/>
      <c r="H328" s="3"/>
      <c r="I328" s="7" t="s">
        <v>308</v>
      </c>
      <c r="J328" s="3">
        <v>112</v>
      </c>
      <c r="K328" s="32" t="str">
        <f t="shared" si="23"/>
        <v>Bank</v>
      </c>
      <c r="L328" s="2"/>
      <c r="M328" s="2">
        <v>15147000</v>
      </c>
      <c r="N328" s="28"/>
      <c r="O328" s="28"/>
    </row>
    <row r="329" spans="1:15" ht="18.75" customHeight="1" x14ac:dyDescent="0.35">
      <c r="A329" s="28"/>
      <c r="B329" s="189">
        <f>IF(J329="",0,COUNTIF($J$7:J329,J329))</f>
        <v>18</v>
      </c>
      <c r="C329" s="189" t="str">
        <f t="shared" si="22"/>
        <v>18601</v>
      </c>
      <c r="D329" s="192">
        <f t="shared" ref="D329:D392" si="24">IF(G329&lt;&gt;"",G329,D328)</f>
        <v>45915</v>
      </c>
      <c r="E329" s="189">
        <f t="shared" ref="E329:E392" si="25">IF(H329&lt;&gt;"",H329,E328)</f>
        <v>162</v>
      </c>
      <c r="F329" s="28"/>
      <c r="G329" s="157">
        <v>45915</v>
      </c>
      <c r="H329" s="3">
        <v>162</v>
      </c>
      <c r="I329" s="7" t="s">
        <v>308</v>
      </c>
      <c r="J329" s="3">
        <v>601</v>
      </c>
      <c r="K329" s="32" t="str">
        <f t="shared" si="23"/>
        <v>Gaji Karyawan</v>
      </c>
      <c r="L329" s="2">
        <v>9295000</v>
      </c>
      <c r="M329" s="2"/>
      <c r="N329" s="28"/>
      <c r="O329" s="28"/>
    </row>
    <row r="330" spans="1:15" ht="18.75" customHeight="1" x14ac:dyDescent="0.35">
      <c r="A330" s="28"/>
      <c r="B330" s="189">
        <f>IF(J330="",0,COUNTIF($J$7:J330,J330))</f>
        <v>74</v>
      </c>
      <c r="C330" s="189" t="str">
        <f t="shared" si="22"/>
        <v>74112</v>
      </c>
      <c r="D330" s="192">
        <f t="shared" si="24"/>
        <v>45915</v>
      </c>
      <c r="E330" s="189">
        <f t="shared" si="25"/>
        <v>162</v>
      </c>
      <c r="F330" s="28"/>
      <c r="G330" s="157"/>
      <c r="H330" s="3"/>
      <c r="I330" s="7" t="s">
        <v>308</v>
      </c>
      <c r="J330" s="3">
        <v>112</v>
      </c>
      <c r="K330" s="32" t="str">
        <f t="shared" si="23"/>
        <v>Bank</v>
      </c>
      <c r="L330" s="2"/>
      <c r="M330" s="2">
        <v>9295000</v>
      </c>
      <c r="N330" s="28"/>
      <c r="O330" s="28"/>
    </row>
    <row r="331" spans="1:15" ht="18.75" customHeight="1" x14ac:dyDescent="0.35">
      <c r="A331" s="28"/>
      <c r="B331" s="189">
        <f>IF(J331="",0,COUNTIF($J$7:J331,J331))</f>
        <v>14</v>
      </c>
      <c r="C331" s="189" t="str">
        <f t="shared" si="22"/>
        <v>14714</v>
      </c>
      <c r="D331" s="192">
        <f t="shared" si="24"/>
        <v>45916</v>
      </c>
      <c r="E331" s="189">
        <f t="shared" si="25"/>
        <v>163</v>
      </c>
      <c r="F331" s="28"/>
      <c r="G331" s="157">
        <v>45916</v>
      </c>
      <c r="H331" s="3">
        <v>163</v>
      </c>
      <c r="I331" s="7" t="s">
        <v>309</v>
      </c>
      <c r="J331" s="3">
        <v>714</v>
      </c>
      <c r="K331" s="32" t="str">
        <f t="shared" si="23"/>
        <v>Biaya Telepon &amp; Internet</v>
      </c>
      <c r="L331" s="2">
        <v>657000</v>
      </c>
      <c r="M331" s="2"/>
      <c r="N331" s="28"/>
      <c r="O331" s="28"/>
    </row>
    <row r="332" spans="1:15" ht="18.75" customHeight="1" x14ac:dyDescent="0.35">
      <c r="A332" s="28"/>
      <c r="B332" s="189">
        <f>IF(J332="",0,COUNTIF($J$7:J332,J332))</f>
        <v>75</v>
      </c>
      <c r="C332" s="189" t="str">
        <f t="shared" si="22"/>
        <v>75112</v>
      </c>
      <c r="D332" s="192">
        <f t="shared" si="24"/>
        <v>45916</v>
      </c>
      <c r="E332" s="189">
        <f t="shared" si="25"/>
        <v>163</v>
      </c>
      <c r="F332" s="28"/>
      <c r="G332" s="157"/>
      <c r="H332" s="3"/>
      <c r="I332" s="7" t="s">
        <v>309</v>
      </c>
      <c r="J332" s="3">
        <v>112</v>
      </c>
      <c r="K332" s="32" t="str">
        <f t="shared" si="23"/>
        <v>Bank</v>
      </c>
      <c r="L332" s="2"/>
      <c r="M332" s="2">
        <v>657000</v>
      </c>
      <c r="N332" s="28"/>
      <c r="O332" s="28"/>
    </row>
    <row r="333" spans="1:15" ht="18.75" customHeight="1" x14ac:dyDescent="0.35">
      <c r="A333" s="28"/>
      <c r="B333" s="189">
        <f>IF(J333="",0,COUNTIF($J$7:J333,J333))</f>
        <v>15</v>
      </c>
      <c r="C333" s="189" t="str">
        <f t="shared" si="22"/>
        <v>15714</v>
      </c>
      <c r="D333" s="192">
        <f t="shared" si="24"/>
        <v>45916</v>
      </c>
      <c r="E333" s="189">
        <f t="shared" si="25"/>
        <v>164</v>
      </c>
      <c r="F333" s="28"/>
      <c r="G333" s="157">
        <v>45916</v>
      </c>
      <c r="H333" s="3">
        <v>164</v>
      </c>
      <c r="I333" s="7" t="s">
        <v>323</v>
      </c>
      <c r="J333" s="3">
        <v>714</v>
      </c>
      <c r="K333" s="32" t="str">
        <f t="shared" si="23"/>
        <v>Biaya Telepon &amp; Internet</v>
      </c>
      <c r="L333" s="2">
        <v>45000</v>
      </c>
      <c r="M333" s="2"/>
      <c r="N333" s="28"/>
      <c r="O333" s="28"/>
    </row>
    <row r="334" spans="1:15" ht="18.75" customHeight="1" x14ac:dyDescent="0.35">
      <c r="A334" s="28"/>
      <c r="B334" s="189">
        <f>IF(J334="",0,COUNTIF($J$7:J334,J334))</f>
        <v>69</v>
      </c>
      <c r="C334" s="189" t="str">
        <f t="shared" si="22"/>
        <v>69111</v>
      </c>
      <c r="D334" s="192">
        <f t="shared" si="24"/>
        <v>45916</v>
      </c>
      <c r="E334" s="189">
        <f t="shared" si="25"/>
        <v>164</v>
      </c>
      <c r="F334" s="28"/>
      <c r="G334" s="157"/>
      <c r="H334" s="3"/>
      <c r="I334" s="7" t="s">
        <v>323</v>
      </c>
      <c r="J334" s="3">
        <v>111</v>
      </c>
      <c r="K334" s="32" t="str">
        <f t="shared" si="23"/>
        <v>Kas</v>
      </c>
      <c r="L334" s="2"/>
      <c r="M334" s="2">
        <v>45000</v>
      </c>
      <c r="N334" s="28"/>
      <c r="O334" s="28"/>
    </row>
    <row r="335" spans="1:15" ht="18.75" customHeight="1" x14ac:dyDescent="0.35">
      <c r="A335" s="28"/>
      <c r="B335" s="189">
        <f>IF(J335="",0,COUNTIF($J$7:J335,J335))</f>
        <v>76</v>
      </c>
      <c r="C335" s="189" t="str">
        <f t="shared" si="22"/>
        <v>76112</v>
      </c>
      <c r="D335" s="192">
        <f t="shared" si="24"/>
        <v>45920</v>
      </c>
      <c r="E335" s="189">
        <f t="shared" si="25"/>
        <v>165</v>
      </c>
      <c r="F335" s="28"/>
      <c r="G335" s="157">
        <v>45920</v>
      </c>
      <c r="H335" s="3">
        <v>165</v>
      </c>
      <c r="I335" s="7" t="s">
        <v>302</v>
      </c>
      <c r="J335" s="3">
        <v>112</v>
      </c>
      <c r="K335" s="32" t="str">
        <f t="shared" si="23"/>
        <v>Bank</v>
      </c>
      <c r="L335" s="2">
        <v>100000000</v>
      </c>
      <c r="M335" s="2"/>
      <c r="N335" s="28"/>
      <c r="O335" s="28"/>
    </row>
    <row r="336" spans="1:15" ht="18.75" customHeight="1" x14ac:dyDescent="0.35">
      <c r="A336" s="28"/>
      <c r="B336" s="189">
        <f>IF(J336="",0,COUNTIF($J$7:J336,J336))</f>
        <v>14</v>
      </c>
      <c r="C336" s="189" t="str">
        <f t="shared" si="22"/>
        <v>14130</v>
      </c>
      <c r="D336" s="192">
        <f t="shared" si="24"/>
        <v>45920</v>
      </c>
      <c r="E336" s="189">
        <f t="shared" si="25"/>
        <v>165</v>
      </c>
      <c r="F336" s="28"/>
      <c r="G336" s="157"/>
      <c r="H336" s="3"/>
      <c r="I336" s="7" t="s">
        <v>302</v>
      </c>
      <c r="J336" s="3">
        <v>130</v>
      </c>
      <c r="K336" s="32" t="str">
        <f t="shared" si="23"/>
        <v>Piutang Dagang</v>
      </c>
      <c r="L336" s="2"/>
      <c r="M336" s="2">
        <v>100000000</v>
      </c>
      <c r="N336" s="28"/>
      <c r="O336" s="28"/>
    </row>
    <row r="337" spans="1:15" ht="18.75" customHeight="1" x14ac:dyDescent="0.35">
      <c r="A337" s="28"/>
      <c r="B337" s="189">
        <f>IF(J337="",0,COUNTIF($J$7:J337,J337))</f>
        <v>8</v>
      </c>
      <c r="C337" s="189" t="str">
        <f t="shared" si="22"/>
        <v>8619</v>
      </c>
      <c r="D337" s="192">
        <f t="shared" si="24"/>
        <v>45923</v>
      </c>
      <c r="E337" s="189">
        <f t="shared" si="25"/>
        <v>166</v>
      </c>
      <c r="F337" s="28"/>
      <c r="G337" s="157">
        <v>45923</v>
      </c>
      <c r="H337" s="3">
        <v>166</v>
      </c>
      <c r="I337" s="7" t="s">
        <v>301</v>
      </c>
      <c r="J337" s="3">
        <v>619</v>
      </c>
      <c r="K337" s="32" t="str">
        <f t="shared" si="23"/>
        <v>Biaya Transportasi</v>
      </c>
      <c r="L337" s="2">
        <v>96500</v>
      </c>
      <c r="M337" s="2"/>
      <c r="N337" s="28"/>
      <c r="O337" s="28"/>
    </row>
    <row r="338" spans="1:15" ht="18.75" customHeight="1" x14ac:dyDescent="0.35">
      <c r="A338" s="28"/>
      <c r="B338" s="189">
        <f>IF(J338="",0,COUNTIF($J$7:J338,J338))</f>
        <v>70</v>
      </c>
      <c r="C338" s="189" t="str">
        <f t="shared" si="22"/>
        <v>70111</v>
      </c>
      <c r="D338" s="192">
        <f t="shared" si="24"/>
        <v>45923</v>
      </c>
      <c r="E338" s="189">
        <f t="shared" si="25"/>
        <v>166</v>
      </c>
      <c r="F338" s="28"/>
      <c r="G338" s="157"/>
      <c r="H338" s="3"/>
      <c r="I338" s="7" t="s">
        <v>301</v>
      </c>
      <c r="J338" s="3">
        <v>111</v>
      </c>
      <c r="K338" s="32" t="str">
        <f t="shared" si="23"/>
        <v>Kas</v>
      </c>
      <c r="L338" s="2"/>
      <c r="M338" s="2">
        <v>96500</v>
      </c>
      <c r="N338" s="28"/>
      <c r="O338" s="28"/>
    </row>
    <row r="339" spans="1:15" ht="18.75" customHeight="1" x14ac:dyDescent="0.35">
      <c r="A339" s="28"/>
      <c r="B339" s="189">
        <f>IF(J339="",0,COUNTIF($J$7:J339,J339))</f>
        <v>8</v>
      </c>
      <c r="C339" s="189" t="str">
        <f t="shared" si="22"/>
        <v>8552</v>
      </c>
      <c r="D339" s="192">
        <f t="shared" si="24"/>
        <v>45916</v>
      </c>
      <c r="E339" s="189">
        <f t="shared" si="25"/>
        <v>167</v>
      </c>
      <c r="F339" s="28"/>
      <c r="G339" s="157">
        <v>45916</v>
      </c>
      <c r="H339" s="3">
        <v>167</v>
      </c>
      <c r="I339" s="7" t="s">
        <v>325</v>
      </c>
      <c r="J339" s="3">
        <v>552</v>
      </c>
      <c r="K339" s="32" t="str">
        <f t="shared" si="23"/>
        <v>Pembelian Bahan Baku</v>
      </c>
      <c r="L339" s="2">
        <v>146680000</v>
      </c>
      <c r="M339" s="2"/>
      <c r="N339" s="28"/>
      <c r="O339" s="28"/>
    </row>
    <row r="340" spans="1:15" ht="18.75" customHeight="1" x14ac:dyDescent="0.35">
      <c r="A340" s="28"/>
      <c r="B340" s="189">
        <f>IF(J340="",0,COUNTIF($J$7:J340,J340))</f>
        <v>26</v>
      </c>
      <c r="C340" s="189" t="str">
        <f t="shared" si="22"/>
        <v>26211</v>
      </c>
      <c r="D340" s="192">
        <f t="shared" si="24"/>
        <v>45916</v>
      </c>
      <c r="E340" s="189">
        <f t="shared" si="25"/>
        <v>167</v>
      </c>
      <c r="F340" s="28"/>
      <c r="G340" s="157"/>
      <c r="H340" s="3"/>
      <c r="I340" s="7" t="s">
        <v>325</v>
      </c>
      <c r="J340" s="3">
        <v>211</v>
      </c>
      <c r="K340" s="32" t="str">
        <f t="shared" si="23"/>
        <v>Hutang Dagang</v>
      </c>
      <c r="L340" s="2"/>
      <c r="M340" s="2">
        <v>146680000</v>
      </c>
      <c r="N340" s="28"/>
      <c r="O340" s="28"/>
    </row>
    <row r="341" spans="1:15" ht="18.75" customHeight="1" x14ac:dyDescent="0.35">
      <c r="A341" s="28"/>
      <c r="B341" s="189">
        <f>IF(J341="",0,COUNTIF($J$7:J341,J341))</f>
        <v>1</v>
      </c>
      <c r="C341" s="189" t="str">
        <f t="shared" si="22"/>
        <v>1193</v>
      </c>
      <c r="D341" s="192">
        <f t="shared" si="24"/>
        <v>45930</v>
      </c>
      <c r="E341" s="189">
        <f t="shared" si="25"/>
        <v>168</v>
      </c>
      <c r="F341" s="28"/>
      <c r="G341" s="157">
        <v>45930</v>
      </c>
      <c r="H341" s="3">
        <v>168</v>
      </c>
      <c r="I341" s="7" t="s">
        <v>349</v>
      </c>
      <c r="J341" s="3">
        <v>193</v>
      </c>
      <c r="K341" s="32" t="str">
        <f t="shared" si="23"/>
        <v>Penyertaan Usaha Baru</v>
      </c>
      <c r="L341" s="2">
        <v>500000</v>
      </c>
      <c r="M341" s="2"/>
      <c r="N341" s="28"/>
      <c r="O341" s="28"/>
    </row>
    <row r="342" spans="1:15" ht="18.75" customHeight="1" x14ac:dyDescent="0.35">
      <c r="A342" s="28"/>
      <c r="B342" s="189">
        <f>IF(J342="",0,COUNTIF($J$7:J342,J342))</f>
        <v>77</v>
      </c>
      <c r="C342" s="189" t="str">
        <f t="shared" si="22"/>
        <v>77112</v>
      </c>
      <c r="D342" s="192">
        <f t="shared" si="24"/>
        <v>45930</v>
      </c>
      <c r="E342" s="189">
        <f t="shared" si="25"/>
        <v>168</v>
      </c>
      <c r="F342" s="28"/>
      <c r="G342" s="157"/>
      <c r="H342" s="3"/>
      <c r="I342" s="7" t="s">
        <v>349</v>
      </c>
      <c r="J342" s="3">
        <v>112</v>
      </c>
      <c r="K342" s="32" t="str">
        <f t="shared" si="23"/>
        <v>Bank</v>
      </c>
      <c r="L342" s="2"/>
      <c r="M342" s="2">
        <v>500000</v>
      </c>
      <c r="N342" s="28"/>
      <c r="O342" s="28"/>
    </row>
    <row r="343" spans="1:15" ht="18.75" customHeight="1" x14ac:dyDescent="0.35">
      <c r="A343" s="28"/>
      <c r="B343" s="189">
        <f>IF(J343="",0,COUNTIF($J$7:J343,J343))</f>
        <v>19</v>
      </c>
      <c r="C343" s="189" t="str">
        <f t="shared" si="22"/>
        <v>19561</v>
      </c>
      <c r="D343" s="192">
        <f t="shared" si="24"/>
        <v>45930</v>
      </c>
      <c r="E343" s="189">
        <f t="shared" si="25"/>
        <v>169</v>
      </c>
      <c r="F343" s="28"/>
      <c r="G343" s="157">
        <v>45930</v>
      </c>
      <c r="H343" s="3">
        <v>169</v>
      </c>
      <c r="I343" s="7" t="s">
        <v>308</v>
      </c>
      <c r="J343" s="3">
        <v>561</v>
      </c>
      <c r="K343" s="32" t="str">
        <f t="shared" si="23"/>
        <v>Upah langsung</v>
      </c>
      <c r="L343" s="2">
        <v>15361000</v>
      </c>
      <c r="M343" s="2"/>
      <c r="N343" s="28"/>
      <c r="O343" s="28"/>
    </row>
    <row r="344" spans="1:15" ht="18.75" customHeight="1" x14ac:dyDescent="0.35">
      <c r="A344" s="28"/>
      <c r="B344" s="189">
        <f>IF(J344="",0,COUNTIF($J$7:J344,J344))</f>
        <v>78</v>
      </c>
      <c r="C344" s="189" t="str">
        <f t="shared" si="22"/>
        <v>78112</v>
      </c>
      <c r="D344" s="192">
        <f t="shared" si="24"/>
        <v>45930</v>
      </c>
      <c r="E344" s="189">
        <f t="shared" si="25"/>
        <v>169</v>
      </c>
      <c r="F344" s="28"/>
      <c r="G344" s="157"/>
      <c r="H344" s="3"/>
      <c r="I344" s="7" t="s">
        <v>308</v>
      </c>
      <c r="J344" s="3">
        <v>112</v>
      </c>
      <c r="K344" s="32" t="str">
        <f t="shared" si="23"/>
        <v>Bank</v>
      </c>
      <c r="L344" s="2"/>
      <c r="M344" s="2">
        <v>15361000</v>
      </c>
      <c r="N344" s="28"/>
      <c r="O344" s="28"/>
    </row>
    <row r="345" spans="1:15" ht="18.75" customHeight="1" x14ac:dyDescent="0.35">
      <c r="A345" s="28"/>
      <c r="B345" s="189">
        <f>IF(J345="",0,COUNTIF($J$7:J345,J345))</f>
        <v>19</v>
      </c>
      <c r="C345" s="189" t="str">
        <f t="shared" si="22"/>
        <v>19601</v>
      </c>
      <c r="D345" s="192">
        <f t="shared" si="24"/>
        <v>45930</v>
      </c>
      <c r="E345" s="189">
        <f t="shared" si="25"/>
        <v>170</v>
      </c>
      <c r="F345" s="28"/>
      <c r="G345" s="157">
        <v>45930</v>
      </c>
      <c r="H345" s="3">
        <v>170</v>
      </c>
      <c r="I345" s="7" t="s">
        <v>308</v>
      </c>
      <c r="J345" s="3">
        <v>601</v>
      </c>
      <c r="K345" s="32" t="str">
        <f t="shared" si="23"/>
        <v>Gaji Karyawan</v>
      </c>
      <c r="L345" s="2">
        <v>9255000</v>
      </c>
      <c r="M345" s="2"/>
      <c r="N345" s="28"/>
      <c r="O345" s="28"/>
    </row>
    <row r="346" spans="1:15" ht="18.75" customHeight="1" x14ac:dyDescent="0.35">
      <c r="A346" s="28"/>
      <c r="B346" s="189">
        <f>IF(J346="",0,COUNTIF($J$7:J346,J346))</f>
        <v>79</v>
      </c>
      <c r="C346" s="189" t="str">
        <f t="shared" si="22"/>
        <v>79112</v>
      </c>
      <c r="D346" s="192">
        <f t="shared" si="24"/>
        <v>45930</v>
      </c>
      <c r="E346" s="189">
        <f t="shared" si="25"/>
        <v>170</v>
      </c>
      <c r="F346" s="28"/>
      <c r="G346" s="157"/>
      <c r="H346" s="3"/>
      <c r="I346" s="7" t="s">
        <v>308</v>
      </c>
      <c r="J346" s="3">
        <v>112</v>
      </c>
      <c r="K346" s="32" t="str">
        <f t="shared" si="23"/>
        <v>Bank</v>
      </c>
      <c r="L346" s="2"/>
      <c r="M346" s="2">
        <v>9255000</v>
      </c>
      <c r="N346" s="28"/>
      <c r="O346" s="28"/>
    </row>
    <row r="347" spans="1:15" ht="18.75" customHeight="1" x14ac:dyDescent="0.35">
      <c r="A347" s="28"/>
      <c r="B347" s="189">
        <f>IF(J347="",0,COUNTIF($J$7:J347,J347))</f>
        <v>9</v>
      </c>
      <c r="C347" s="189" t="str">
        <f t="shared" si="22"/>
        <v>9701</v>
      </c>
      <c r="D347" s="192">
        <f t="shared" si="24"/>
        <v>45930</v>
      </c>
      <c r="E347" s="189">
        <f t="shared" si="25"/>
        <v>171</v>
      </c>
      <c r="F347" s="28"/>
      <c r="G347" s="157">
        <v>45930</v>
      </c>
      <c r="H347" s="3">
        <v>171</v>
      </c>
      <c r="I347" s="7" t="s">
        <v>314</v>
      </c>
      <c r="J347" s="3">
        <v>701</v>
      </c>
      <c r="K347" s="32" t="str">
        <f t="shared" si="23"/>
        <v>Gaji Karyawan</v>
      </c>
      <c r="L347" s="2">
        <v>12320000</v>
      </c>
      <c r="M347" s="2"/>
      <c r="N347" s="28"/>
      <c r="O347" s="28"/>
    </row>
    <row r="348" spans="1:15" ht="18.75" customHeight="1" x14ac:dyDescent="0.35">
      <c r="A348" s="28"/>
      <c r="B348" s="189">
        <f>IF(J348="",0,COUNTIF($J$7:J348,J348))</f>
        <v>80</v>
      </c>
      <c r="C348" s="189" t="str">
        <f t="shared" si="22"/>
        <v>80112</v>
      </c>
      <c r="D348" s="192">
        <f t="shared" si="24"/>
        <v>45930</v>
      </c>
      <c r="E348" s="189">
        <f t="shared" si="25"/>
        <v>171</v>
      </c>
      <c r="F348" s="28"/>
      <c r="G348" s="157"/>
      <c r="H348" s="3"/>
      <c r="I348" s="7" t="s">
        <v>314</v>
      </c>
      <c r="J348" s="3">
        <v>112</v>
      </c>
      <c r="K348" s="32" t="str">
        <f t="shared" si="23"/>
        <v>Bank</v>
      </c>
      <c r="L348" s="2"/>
      <c r="M348" s="2">
        <v>12320000</v>
      </c>
      <c r="N348" s="28"/>
      <c r="O348" s="28"/>
    </row>
    <row r="349" spans="1:15" ht="18.75" customHeight="1" x14ac:dyDescent="0.35">
      <c r="A349" s="28"/>
      <c r="B349" s="189">
        <f>IF(J349="",0,COUNTIF($J$7:J349,J349))</f>
        <v>81</v>
      </c>
      <c r="C349" s="189" t="str">
        <f t="shared" si="22"/>
        <v>81112</v>
      </c>
      <c r="D349" s="192">
        <f t="shared" si="24"/>
        <v>45932</v>
      </c>
      <c r="E349" s="189">
        <f t="shared" si="25"/>
        <v>172</v>
      </c>
      <c r="F349" s="28"/>
      <c r="G349" s="157">
        <v>45932</v>
      </c>
      <c r="H349" s="3">
        <v>172</v>
      </c>
      <c r="I349" s="7" t="s">
        <v>300</v>
      </c>
      <c r="J349" s="3">
        <v>112</v>
      </c>
      <c r="K349" s="32" t="str">
        <f t="shared" si="23"/>
        <v>Bank</v>
      </c>
      <c r="L349" s="2">
        <v>300000000</v>
      </c>
      <c r="M349" s="2"/>
      <c r="N349" s="28"/>
      <c r="O349" s="28"/>
    </row>
    <row r="350" spans="1:15" ht="18.75" customHeight="1" x14ac:dyDescent="0.35">
      <c r="A350" s="28"/>
      <c r="B350" s="189">
        <f>IF(J350="",0,COUNTIF($J$7:J350,J350))</f>
        <v>71</v>
      </c>
      <c r="C350" s="189" t="str">
        <f t="shared" si="22"/>
        <v>71111</v>
      </c>
      <c r="D350" s="192">
        <f t="shared" si="24"/>
        <v>45932</v>
      </c>
      <c r="E350" s="189">
        <f t="shared" si="25"/>
        <v>172</v>
      </c>
      <c r="F350" s="28"/>
      <c r="G350" s="157"/>
      <c r="H350" s="3"/>
      <c r="I350" s="7" t="s">
        <v>300</v>
      </c>
      <c r="J350" s="3">
        <v>111</v>
      </c>
      <c r="K350" s="32" t="str">
        <f t="shared" si="23"/>
        <v>Kas</v>
      </c>
      <c r="L350" s="2"/>
      <c r="M350" s="2">
        <v>300000000</v>
      </c>
      <c r="N350" s="28"/>
      <c r="O350" s="28"/>
    </row>
    <row r="351" spans="1:15" ht="18.75" customHeight="1" x14ac:dyDescent="0.35">
      <c r="A351" s="28"/>
      <c r="B351" s="189">
        <f>IF(J351="",0,COUNTIF($J$7:J351,J351))</f>
        <v>9</v>
      </c>
      <c r="C351" s="189" t="str">
        <f t="shared" si="22"/>
        <v>9552</v>
      </c>
      <c r="D351" s="192">
        <f t="shared" si="24"/>
        <v>45935</v>
      </c>
      <c r="E351" s="189">
        <f t="shared" si="25"/>
        <v>173</v>
      </c>
      <c r="F351" s="28"/>
      <c r="G351" s="157">
        <v>45935</v>
      </c>
      <c r="H351" s="3">
        <v>173</v>
      </c>
      <c r="I351" s="7" t="s">
        <v>325</v>
      </c>
      <c r="J351" s="3">
        <v>552</v>
      </c>
      <c r="K351" s="32" t="str">
        <f t="shared" si="23"/>
        <v>Pembelian Bahan Baku</v>
      </c>
      <c r="L351" s="2">
        <v>147650000</v>
      </c>
      <c r="M351" s="2"/>
      <c r="N351" s="28"/>
      <c r="O351" s="28"/>
    </row>
    <row r="352" spans="1:15" ht="18.75" customHeight="1" x14ac:dyDescent="0.35">
      <c r="A352" s="28"/>
      <c r="B352" s="189">
        <f>IF(J352="",0,COUNTIF($J$7:J352,J352))</f>
        <v>27</v>
      </c>
      <c r="C352" s="189" t="str">
        <f t="shared" si="22"/>
        <v>27211</v>
      </c>
      <c r="D352" s="192">
        <f t="shared" si="24"/>
        <v>45935</v>
      </c>
      <c r="E352" s="189">
        <f t="shared" si="25"/>
        <v>173</v>
      </c>
      <c r="F352" s="28"/>
      <c r="G352" s="157"/>
      <c r="H352" s="3"/>
      <c r="I352" s="7" t="s">
        <v>325</v>
      </c>
      <c r="J352" s="3">
        <v>211</v>
      </c>
      <c r="K352" s="32" t="str">
        <f t="shared" si="23"/>
        <v>Hutang Dagang</v>
      </c>
      <c r="L352" s="2"/>
      <c r="M352" s="2">
        <v>147650000</v>
      </c>
      <c r="N352" s="28"/>
      <c r="O352" s="28"/>
    </row>
    <row r="353" spans="1:15" ht="18.75" customHeight="1" x14ac:dyDescent="0.35">
      <c r="A353" s="28"/>
      <c r="B353" s="189">
        <f>IF(J353="",0,COUNTIF($J$7:J353,J353))</f>
        <v>11</v>
      </c>
      <c r="C353" s="189" t="str">
        <f t="shared" si="22"/>
        <v>11612</v>
      </c>
      <c r="D353" s="192">
        <f t="shared" si="24"/>
        <v>45938</v>
      </c>
      <c r="E353" s="189">
        <f t="shared" si="25"/>
        <v>174</v>
      </c>
      <c r="F353" s="28"/>
      <c r="G353" s="157">
        <v>45938</v>
      </c>
      <c r="H353" s="3">
        <v>174</v>
      </c>
      <c r="I353" s="7" t="s">
        <v>350</v>
      </c>
      <c r="J353" s="3">
        <v>612</v>
      </c>
      <c r="K353" s="32" t="str">
        <f t="shared" si="23"/>
        <v>Biaya Listrik dan Gas</v>
      </c>
      <c r="L353" s="2">
        <v>305000</v>
      </c>
      <c r="M353" s="2"/>
      <c r="N353" s="28"/>
      <c r="O353" s="28"/>
    </row>
    <row r="354" spans="1:15" ht="18.75" customHeight="1" x14ac:dyDescent="0.35">
      <c r="A354" s="28"/>
      <c r="B354" s="189">
        <f>IF(J354="",0,COUNTIF($J$7:J354,J354))</f>
        <v>72</v>
      </c>
      <c r="C354" s="189" t="str">
        <f t="shared" si="22"/>
        <v>72111</v>
      </c>
      <c r="D354" s="192">
        <f t="shared" si="24"/>
        <v>45938</v>
      </c>
      <c r="E354" s="189">
        <f t="shared" si="25"/>
        <v>174</v>
      </c>
      <c r="F354" s="28"/>
      <c r="G354" s="157"/>
      <c r="H354" s="3"/>
      <c r="I354" s="7" t="s">
        <v>350</v>
      </c>
      <c r="J354" s="3">
        <v>111</v>
      </c>
      <c r="K354" s="32" t="str">
        <f t="shared" si="23"/>
        <v>Kas</v>
      </c>
      <c r="L354" s="2"/>
      <c r="M354" s="2">
        <v>305000</v>
      </c>
      <c r="N354" s="28"/>
      <c r="O354" s="28"/>
    </row>
    <row r="355" spans="1:15" ht="18.75" customHeight="1" x14ac:dyDescent="0.35">
      <c r="A355" s="28"/>
      <c r="B355" s="189">
        <f>IF(J355="",0,COUNTIF($J$7:J355,J355))</f>
        <v>12</v>
      </c>
      <c r="C355" s="189" t="str">
        <f t="shared" si="22"/>
        <v>12620</v>
      </c>
      <c r="D355" s="192">
        <f t="shared" si="24"/>
        <v>45940</v>
      </c>
      <c r="E355" s="189">
        <f t="shared" si="25"/>
        <v>175</v>
      </c>
      <c r="F355" s="28"/>
      <c r="G355" s="157">
        <v>45940</v>
      </c>
      <c r="H355" s="3">
        <v>175</v>
      </c>
      <c r="I355" s="7" t="s">
        <v>315</v>
      </c>
      <c r="J355" s="3">
        <v>620</v>
      </c>
      <c r="K355" s="32" t="str">
        <f t="shared" si="23"/>
        <v>Biaya Bahan Penolong</v>
      </c>
      <c r="L355" s="2">
        <v>13950000</v>
      </c>
      <c r="M355" s="2"/>
      <c r="N355" s="28"/>
      <c r="O355" s="28"/>
    </row>
    <row r="356" spans="1:15" ht="18.75" customHeight="1" x14ac:dyDescent="0.35">
      <c r="A356" s="28"/>
      <c r="B356" s="189">
        <f>IF(J356="",0,COUNTIF($J$7:J356,J356))</f>
        <v>28</v>
      </c>
      <c r="C356" s="189" t="str">
        <f t="shared" si="22"/>
        <v>28211</v>
      </c>
      <c r="D356" s="192">
        <f t="shared" si="24"/>
        <v>45940</v>
      </c>
      <c r="E356" s="189">
        <f t="shared" si="25"/>
        <v>175</v>
      </c>
      <c r="F356" s="28"/>
      <c r="G356" s="157"/>
      <c r="H356" s="3"/>
      <c r="I356" s="7" t="s">
        <v>315</v>
      </c>
      <c r="J356" s="3">
        <v>211</v>
      </c>
      <c r="K356" s="32" t="str">
        <f t="shared" si="23"/>
        <v>Hutang Dagang</v>
      </c>
      <c r="L356" s="2"/>
      <c r="M356" s="2">
        <v>13950000</v>
      </c>
      <c r="N356" s="28"/>
      <c r="O356" s="28"/>
    </row>
    <row r="357" spans="1:15" ht="18.75" customHeight="1" x14ac:dyDescent="0.35">
      <c r="A357" s="28"/>
      <c r="B357" s="189">
        <f>IF(J357="",0,COUNTIF($J$7:J357,J357))</f>
        <v>12</v>
      </c>
      <c r="C357" s="189" t="str">
        <f t="shared" si="22"/>
        <v>12612</v>
      </c>
      <c r="D357" s="192">
        <f t="shared" si="24"/>
        <v>45940</v>
      </c>
      <c r="E357" s="189">
        <f t="shared" si="25"/>
        <v>176</v>
      </c>
      <c r="F357" s="28"/>
      <c r="G357" s="157">
        <v>45940</v>
      </c>
      <c r="H357" s="3">
        <v>176</v>
      </c>
      <c r="I357" s="7" t="s">
        <v>303</v>
      </c>
      <c r="J357" s="3">
        <v>612</v>
      </c>
      <c r="K357" s="32" t="str">
        <f t="shared" si="23"/>
        <v>Biaya Listrik dan Gas</v>
      </c>
      <c r="L357" s="2">
        <v>952000</v>
      </c>
      <c r="M357" s="2"/>
      <c r="N357" s="28"/>
      <c r="O357" s="28"/>
    </row>
    <row r="358" spans="1:15" ht="18.75" customHeight="1" x14ac:dyDescent="0.35">
      <c r="A358" s="28"/>
      <c r="B358" s="189">
        <f>IF(J358="",0,COUNTIF($J$7:J358,J358))</f>
        <v>73</v>
      </c>
      <c r="C358" s="189" t="str">
        <f t="shared" si="22"/>
        <v>73111</v>
      </c>
      <c r="D358" s="192">
        <f t="shared" si="24"/>
        <v>45940</v>
      </c>
      <c r="E358" s="189">
        <f t="shared" si="25"/>
        <v>176</v>
      </c>
      <c r="F358" s="28"/>
      <c r="G358" s="157"/>
      <c r="H358" s="3"/>
      <c r="I358" s="7" t="s">
        <v>303</v>
      </c>
      <c r="J358" s="3">
        <v>111</v>
      </c>
      <c r="K358" s="32" t="str">
        <f t="shared" si="23"/>
        <v>Kas</v>
      </c>
      <c r="L358" s="2"/>
      <c r="M358" s="2">
        <v>952000</v>
      </c>
      <c r="N358" s="28"/>
      <c r="O358" s="28"/>
    </row>
    <row r="359" spans="1:15" ht="18.75" customHeight="1" x14ac:dyDescent="0.35">
      <c r="A359" s="28"/>
      <c r="B359" s="189">
        <f>IF(J359="",0,COUNTIF($J$7:J359,J359))</f>
        <v>10</v>
      </c>
      <c r="C359" s="189" t="str">
        <f t="shared" si="22"/>
        <v>10712</v>
      </c>
      <c r="D359" s="192">
        <f t="shared" si="24"/>
        <v>45940</v>
      </c>
      <c r="E359" s="189">
        <f t="shared" si="25"/>
        <v>177</v>
      </c>
      <c r="F359" s="28"/>
      <c r="G359" s="157">
        <v>45940</v>
      </c>
      <c r="H359" s="3">
        <v>177</v>
      </c>
      <c r="I359" s="7" t="s">
        <v>304</v>
      </c>
      <c r="J359" s="3">
        <v>712</v>
      </c>
      <c r="K359" s="32" t="str">
        <f t="shared" si="23"/>
        <v>Biaya Listrik</v>
      </c>
      <c r="L359" s="2">
        <v>335000</v>
      </c>
      <c r="M359" s="2"/>
      <c r="N359" s="28"/>
      <c r="O359" s="28"/>
    </row>
    <row r="360" spans="1:15" ht="18.75" customHeight="1" x14ac:dyDescent="0.35">
      <c r="A360" s="28"/>
      <c r="B360" s="189">
        <f>IF(J360="",0,COUNTIF($J$7:J360,J360))</f>
        <v>74</v>
      </c>
      <c r="C360" s="189" t="str">
        <f t="shared" si="22"/>
        <v>74111</v>
      </c>
      <c r="D360" s="192">
        <f t="shared" si="24"/>
        <v>45940</v>
      </c>
      <c r="E360" s="189">
        <f t="shared" si="25"/>
        <v>177</v>
      </c>
      <c r="F360" s="28"/>
      <c r="G360" s="157"/>
      <c r="H360" s="3"/>
      <c r="I360" s="7" t="s">
        <v>304</v>
      </c>
      <c r="J360" s="3">
        <v>111</v>
      </c>
      <c r="K360" s="32" t="str">
        <f t="shared" si="23"/>
        <v>Kas</v>
      </c>
      <c r="L360" s="2"/>
      <c r="M360" s="2">
        <v>335000</v>
      </c>
      <c r="N360" s="28"/>
      <c r="O360" s="28"/>
    </row>
    <row r="361" spans="1:15" ht="18.75" customHeight="1" x14ac:dyDescent="0.35">
      <c r="A361" s="28"/>
      <c r="B361" s="189">
        <f>IF(J361="",0,COUNTIF($J$7:J361,J361))</f>
        <v>1</v>
      </c>
      <c r="C361" s="189" t="str">
        <f t="shared" si="22"/>
        <v>1761</v>
      </c>
      <c r="D361" s="192">
        <f t="shared" si="24"/>
        <v>45943</v>
      </c>
      <c r="E361" s="189">
        <f t="shared" si="25"/>
        <v>178</v>
      </c>
      <c r="F361" s="28"/>
      <c r="G361" s="157">
        <v>45943</v>
      </c>
      <c r="H361" s="3">
        <v>178</v>
      </c>
      <c r="I361" s="7" t="s">
        <v>351</v>
      </c>
      <c r="J361" s="3">
        <v>761</v>
      </c>
      <c r="K361" s="32" t="str">
        <f t="shared" si="23"/>
        <v>Biaya Promosi &amp; Pemasaran</v>
      </c>
      <c r="L361" s="2">
        <v>1000000</v>
      </c>
      <c r="M361" s="2"/>
      <c r="N361" s="28"/>
      <c r="O361" s="28"/>
    </row>
    <row r="362" spans="1:15" ht="18.75" customHeight="1" x14ac:dyDescent="0.35">
      <c r="A362" s="28"/>
      <c r="B362" s="189">
        <f>IF(J362="",0,COUNTIF($J$7:J362,J362))</f>
        <v>82</v>
      </c>
      <c r="C362" s="189" t="str">
        <f t="shared" si="22"/>
        <v>82112</v>
      </c>
      <c r="D362" s="192">
        <f t="shared" si="24"/>
        <v>45943</v>
      </c>
      <c r="E362" s="189">
        <f t="shared" si="25"/>
        <v>178</v>
      </c>
      <c r="F362" s="28"/>
      <c r="G362" s="157"/>
      <c r="H362" s="3"/>
      <c r="I362" s="7" t="s">
        <v>351</v>
      </c>
      <c r="J362" s="3">
        <v>112</v>
      </c>
      <c r="K362" s="32" t="str">
        <f t="shared" si="23"/>
        <v>Bank</v>
      </c>
      <c r="L362" s="2"/>
      <c r="M362" s="2">
        <v>1000000</v>
      </c>
      <c r="N362" s="28"/>
      <c r="O362" s="28"/>
    </row>
    <row r="363" spans="1:15" ht="18.75" customHeight="1" x14ac:dyDescent="0.35">
      <c r="A363" s="28"/>
      <c r="B363" s="189">
        <f>IF(J363="",0,COUNTIF($J$7:J363,J363))</f>
        <v>20</v>
      </c>
      <c r="C363" s="189" t="str">
        <f t="shared" si="22"/>
        <v>20561</v>
      </c>
      <c r="D363" s="192">
        <f t="shared" si="24"/>
        <v>45945</v>
      </c>
      <c r="E363" s="189">
        <f t="shared" si="25"/>
        <v>179</v>
      </c>
      <c r="F363" s="28"/>
      <c r="G363" s="157">
        <v>45945</v>
      </c>
      <c r="H363" s="3">
        <v>179</v>
      </c>
      <c r="I363" s="7" t="s">
        <v>308</v>
      </c>
      <c r="J363" s="3">
        <v>561</v>
      </c>
      <c r="K363" s="32" t="str">
        <f t="shared" si="23"/>
        <v>Upah langsung</v>
      </c>
      <c r="L363" s="2">
        <v>15425000</v>
      </c>
      <c r="M363" s="2"/>
      <c r="N363" s="28"/>
      <c r="O363" s="28"/>
    </row>
    <row r="364" spans="1:15" ht="18.75" customHeight="1" x14ac:dyDescent="0.35">
      <c r="A364" s="28"/>
      <c r="B364" s="189">
        <f>IF(J364="",0,COUNTIF($J$7:J364,J364))</f>
        <v>83</v>
      </c>
      <c r="C364" s="189" t="str">
        <f t="shared" si="22"/>
        <v>83112</v>
      </c>
      <c r="D364" s="192">
        <f t="shared" si="24"/>
        <v>45945</v>
      </c>
      <c r="E364" s="189">
        <f t="shared" si="25"/>
        <v>179</v>
      </c>
      <c r="F364" s="28"/>
      <c r="G364" s="157"/>
      <c r="H364" s="3"/>
      <c r="I364" s="7" t="s">
        <v>308</v>
      </c>
      <c r="J364" s="3">
        <v>112</v>
      </c>
      <c r="K364" s="32" t="str">
        <f t="shared" si="23"/>
        <v>Bank</v>
      </c>
      <c r="L364" s="2"/>
      <c r="M364" s="2">
        <v>15425000</v>
      </c>
      <c r="N364" s="28"/>
      <c r="O364" s="28"/>
    </row>
    <row r="365" spans="1:15" ht="18.75" customHeight="1" x14ac:dyDescent="0.35">
      <c r="A365" s="28"/>
      <c r="B365" s="189">
        <f>IF(J365="",0,COUNTIF($J$7:J365,J365))</f>
        <v>20</v>
      </c>
      <c r="C365" s="189" t="str">
        <f t="shared" si="22"/>
        <v>20601</v>
      </c>
      <c r="D365" s="192">
        <f t="shared" si="24"/>
        <v>45945</v>
      </c>
      <c r="E365" s="189">
        <f t="shared" si="25"/>
        <v>180</v>
      </c>
      <c r="F365" s="28"/>
      <c r="G365" s="157">
        <v>45945</v>
      </c>
      <c r="H365" s="3">
        <v>180</v>
      </c>
      <c r="I365" s="7" t="s">
        <v>308</v>
      </c>
      <c r="J365" s="3">
        <v>601</v>
      </c>
      <c r="K365" s="32" t="str">
        <f t="shared" si="23"/>
        <v>Gaji Karyawan</v>
      </c>
      <c r="L365" s="2">
        <v>9265000</v>
      </c>
      <c r="M365" s="2"/>
      <c r="N365" s="28"/>
      <c r="O365" s="28"/>
    </row>
    <row r="366" spans="1:15" ht="18.75" customHeight="1" x14ac:dyDescent="0.35">
      <c r="A366" s="28"/>
      <c r="B366" s="189">
        <f>IF(J366="",0,COUNTIF($J$7:J366,J366))</f>
        <v>84</v>
      </c>
      <c r="C366" s="189" t="str">
        <f t="shared" si="22"/>
        <v>84112</v>
      </c>
      <c r="D366" s="192">
        <f t="shared" si="24"/>
        <v>45945</v>
      </c>
      <c r="E366" s="189">
        <f t="shared" si="25"/>
        <v>180</v>
      </c>
      <c r="F366" s="28"/>
      <c r="G366" s="157"/>
      <c r="H366" s="3"/>
      <c r="I366" s="7" t="s">
        <v>308</v>
      </c>
      <c r="J366" s="3">
        <v>112</v>
      </c>
      <c r="K366" s="32" t="str">
        <f t="shared" si="23"/>
        <v>Bank</v>
      </c>
      <c r="L366" s="2"/>
      <c r="M366" s="2">
        <v>9265000</v>
      </c>
      <c r="N366" s="28"/>
      <c r="O366" s="28"/>
    </row>
    <row r="367" spans="1:15" ht="18.75" customHeight="1" x14ac:dyDescent="0.35">
      <c r="A367" s="28"/>
      <c r="B367" s="189">
        <f>IF(J367="",0,COUNTIF($J$7:J367,J367))</f>
        <v>16</v>
      </c>
      <c r="C367" s="189" t="str">
        <f t="shared" si="22"/>
        <v>16714</v>
      </c>
      <c r="D367" s="192">
        <f t="shared" si="24"/>
        <v>45946</v>
      </c>
      <c r="E367" s="189">
        <f t="shared" si="25"/>
        <v>181</v>
      </c>
      <c r="F367" s="28"/>
      <c r="G367" s="157">
        <v>45946</v>
      </c>
      <c r="H367" s="3">
        <v>181</v>
      </c>
      <c r="I367" s="7" t="s">
        <v>309</v>
      </c>
      <c r="J367" s="3">
        <v>714</v>
      </c>
      <c r="K367" s="32" t="str">
        <f t="shared" si="23"/>
        <v>Biaya Telepon &amp; Internet</v>
      </c>
      <c r="L367" s="2">
        <v>638500</v>
      </c>
      <c r="M367" s="2"/>
      <c r="N367" s="28"/>
      <c r="O367" s="28"/>
    </row>
    <row r="368" spans="1:15" ht="18.75" customHeight="1" x14ac:dyDescent="0.35">
      <c r="A368" s="28"/>
      <c r="B368" s="189">
        <f>IF(J368="",0,COUNTIF($J$7:J368,J368))</f>
        <v>85</v>
      </c>
      <c r="C368" s="189" t="str">
        <f t="shared" si="22"/>
        <v>85112</v>
      </c>
      <c r="D368" s="192">
        <f t="shared" si="24"/>
        <v>45946</v>
      </c>
      <c r="E368" s="189">
        <f t="shared" si="25"/>
        <v>181</v>
      </c>
      <c r="F368" s="28"/>
      <c r="G368" s="157"/>
      <c r="H368" s="3"/>
      <c r="I368" s="7" t="s">
        <v>309</v>
      </c>
      <c r="J368" s="3">
        <v>112</v>
      </c>
      <c r="K368" s="32" t="str">
        <f t="shared" si="23"/>
        <v>Bank</v>
      </c>
      <c r="L368" s="2"/>
      <c r="M368" s="2">
        <v>638500</v>
      </c>
      <c r="N368" s="28"/>
      <c r="O368" s="28"/>
    </row>
    <row r="369" spans="1:15" ht="18.75" customHeight="1" x14ac:dyDescent="0.35">
      <c r="A369" s="28"/>
      <c r="B369" s="189">
        <f>IF(J369="",0,COUNTIF($J$7:J369,J369))</f>
        <v>15</v>
      </c>
      <c r="C369" s="189" t="str">
        <f t="shared" si="22"/>
        <v>15130</v>
      </c>
      <c r="D369" s="192">
        <f t="shared" si="24"/>
        <v>45946</v>
      </c>
      <c r="E369" s="189">
        <f t="shared" si="25"/>
        <v>182</v>
      </c>
      <c r="F369" s="28"/>
      <c r="G369" s="157">
        <v>45946</v>
      </c>
      <c r="H369" s="3">
        <v>182</v>
      </c>
      <c r="I369" s="7" t="s">
        <v>310</v>
      </c>
      <c r="J369" s="3">
        <v>130</v>
      </c>
      <c r="K369" s="32" t="str">
        <f t="shared" si="23"/>
        <v>Piutang Dagang</v>
      </c>
      <c r="L369" s="2">
        <v>116450000</v>
      </c>
      <c r="M369" s="2"/>
      <c r="N369" s="28"/>
      <c r="O369" s="28"/>
    </row>
    <row r="370" spans="1:15" ht="18.75" customHeight="1" x14ac:dyDescent="0.35">
      <c r="A370" s="28"/>
      <c r="B370" s="189">
        <f>IF(J370="",0,COUNTIF($J$7:J370,J370))</f>
        <v>15</v>
      </c>
      <c r="C370" s="189" t="str">
        <f t="shared" si="22"/>
        <v>15401</v>
      </c>
      <c r="D370" s="192">
        <f t="shared" si="24"/>
        <v>45946</v>
      </c>
      <c r="E370" s="189">
        <f t="shared" si="25"/>
        <v>182</v>
      </c>
      <c r="F370" s="28"/>
      <c r="G370" s="157"/>
      <c r="H370" s="3"/>
      <c r="I370" s="7" t="s">
        <v>310</v>
      </c>
      <c r="J370" s="3">
        <v>401</v>
      </c>
      <c r="K370" s="32" t="str">
        <f t="shared" si="23"/>
        <v>Penjualan Barang</v>
      </c>
      <c r="L370" s="2"/>
      <c r="M370" s="2">
        <v>116450000</v>
      </c>
      <c r="N370" s="28"/>
      <c r="O370" s="28"/>
    </row>
    <row r="371" spans="1:15" ht="18.75" customHeight="1" x14ac:dyDescent="0.35">
      <c r="A371" s="28"/>
      <c r="B371" s="189">
        <f>IF(J371="",0,COUNTIF($J$7:J371,J371))</f>
        <v>29</v>
      </c>
      <c r="C371" s="189" t="str">
        <f t="shared" si="22"/>
        <v>29211</v>
      </c>
      <c r="D371" s="192">
        <f t="shared" si="24"/>
        <v>45949</v>
      </c>
      <c r="E371" s="189">
        <f t="shared" si="25"/>
        <v>183</v>
      </c>
      <c r="F371" s="28"/>
      <c r="G371" s="157">
        <v>45949</v>
      </c>
      <c r="H371" s="3">
        <v>183</v>
      </c>
      <c r="I371" s="7" t="s">
        <v>313</v>
      </c>
      <c r="J371" s="3">
        <v>211</v>
      </c>
      <c r="K371" s="32" t="str">
        <f t="shared" si="23"/>
        <v>Hutang Dagang</v>
      </c>
      <c r="L371" s="2">
        <v>185430000</v>
      </c>
      <c r="M371" s="2"/>
      <c r="N371" s="28"/>
      <c r="O371" s="28"/>
    </row>
    <row r="372" spans="1:15" ht="18.75" customHeight="1" x14ac:dyDescent="0.35">
      <c r="A372" s="28"/>
      <c r="B372" s="189">
        <f>IF(J372="",0,COUNTIF($J$7:J372,J372))</f>
        <v>86</v>
      </c>
      <c r="C372" s="189" t="str">
        <f t="shared" si="22"/>
        <v>86112</v>
      </c>
      <c r="D372" s="192">
        <f t="shared" si="24"/>
        <v>45949</v>
      </c>
      <c r="E372" s="189">
        <f t="shared" si="25"/>
        <v>183</v>
      </c>
      <c r="F372" s="28"/>
      <c r="G372" s="157"/>
      <c r="H372" s="3"/>
      <c r="I372" s="7" t="s">
        <v>313</v>
      </c>
      <c r="J372" s="3">
        <v>112</v>
      </c>
      <c r="K372" s="32" t="str">
        <f t="shared" si="23"/>
        <v>Bank</v>
      </c>
      <c r="L372" s="2"/>
      <c r="M372" s="2">
        <v>185430000</v>
      </c>
      <c r="N372" s="28"/>
      <c r="O372" s="28"/>
    </row>
    <row r="373" spans="1:15" ht="18.75" customHeight="1" x14ac:dyDescent="0.35">
      <c r="A373" s="28"/>
      <c r="B373" s="189">
        <f>IF(J373="",0,COUNTIF($J$7:J373,J373))</f>
        <v>13</v>
      </c>
      <c r="C373" s="189" t="str">
        <f t="shared" si="22"/>
        <v>13620</v>
      </c>
      <c r="D373" s="192">
        <f t="shared" si="24"/>
        <v>45951</v>
      </c>
      <c r="E373" s="189">
        <f t="shared" si="25"/>
        <v>184</v>
      </c>
      <c r="F373" s="28"/>
      <c r="G373" s="157">
        <v>45951</v>
      </c>
      <c r="H373" s="3">
        <v>184</v>
      </c>
      <c r="I373" s="7" t="s">
        <v>315</v>
      </c>
      <c r="J373" s="3">
        <v>620</v>
      </c>
      <c r="K373" s="32" t="str">
        <f t="shared" si="23"/>
        <v>Biaya Bahan Penolong</v>
      </c>
      <c r="L373" s="2">
        <v>12732000</v>
      </c>
      <c r="M373" s="2"/>
      <c r="N373" s="28"/>
      <c r="O373" s="28"/>
    </row>
    <row r="374" spans="1:15" ht="18.75" customHeight="1" x14ac:dyDescent="0.35">
      <c r="A374" s="28"/>
      <c r="B374" s="189">
        <f>IF(J374="",0,COUNTIF($J$7:J374,J374))</f>
        <v>30</v>
      </c>
      <c r="C374" s="189" t="str">
        <f t="shared" si="22"/>
        <v>30211</v>
      </c>
      <c r="D374" s="192">
        <f t="shared" si="24"/>
        <v>45951</v>
      </c>
      <c r="E374" s="189">
        <f t="shared" si="25"/>
        <v>184</v>
      </c>
      <c r="F374" s="28"/>
      <c r="G374" s="157"/>
      <c r="H374" s="3"/>
      <c r="I374" s="7" t="s">
        <v>315</v>
      </c>
      <c r="J374" s="3">
        <v>211</v>
      </c>
      <c r="K374" s="32" t="str">
        <f t="shared" si="23"/>
        <v>Hutang Dagang</v>
      </c>
      <c r="L374" s="2"/>
      <c r="M374" s="2">
        <v>12732000</v>
      </c>
      <c r="N374" s="28"/>
      <c r="O374" s="28"/>
    </row>
    <row r="375" spans="1:15" ht="18.75" customHeight="1" x14ac:dyDescent="0.35">
      <c r="A375" s="28"/>
      <c r="B375" s="189">
        <f>IF(J375="",0,COUNTIF($J$7:J375,J375))</f>
        <v>1</v>
      </c>
      <c r="C375" s="189" t="str">
        <f t="shared" si="22"/>
        <v>1616</v>
      </c>
      <c r="D375" s="192">
        <f t="shared" si="24"/>
        <v>45955</v>
      </c>
      <c r="E375" s="189">
        <f t="shared" si="25"/>
        <v>185</v>
      </c>
      <c r="F375" s="28"/>
      <c r="G375" s="157">
        <v>45955</v>
      </c>
      <c r="H375" s="3">
        <v>185</v>
      </c>
      <c r="I375" s="7" t="s">
        <v>352</v>
      </c>
      <c r="J375" s="3">
        <v>616</v>
      </c>
      <c r="K375" s="32" t="str">
        <f t="shared" si="23"/>
        <v>Biaya Peralatan dan Mesin Perlengkapan</v>
      </c>
      <c r="L375" s="2">
        <v>250000</v>
      </c>
      <c r="M375" s="2"/>
      <c r="N375" s="28"/>
      <c r="O375" s="28"/>
    </row>
    <row r="376" spans="1:15" ht="18.75" customHeight="1" x14ac:dyDescent="0.35">
      <c r="A376" s="28"/>
      <c r="B376" s="189">
        <f>IF(J376="",0,COUNTIF($J$7:J376,J376))</f>
        <v>87</v>
      </c>
      <c r="C376" s="189" t="str">
        <f t="shared" si="22"/>
        <v>87112</v>
      </c>
      <c r="D376" s="192">
        <f t="shared" si="24"/>
        <v>45955</v>
      </c>
      <c r="E376" s="189">
        <f t="shared" si="25"/>
        <v>185</v>
      </c>
      <c r="F376" s="28"/>
      <c r="G376" s="157"/>
      <c r="H376" s="3"/>
      <c r="I376" s="7" t="s">
        <v>352</v>
      </c>
      <c r="J376" s="3">
        <v>112</v>
      </c>
      <c r="K376" s="32" t="str">
        <f t="shared" si="23"/>
        <v>Bank</v>
      </c>
      <c r="L376" s="2"/>
      <c r="M376" s="2">
        <v>250000</v>
      </c>
      <c r="N376" s="28"/>
      <c r="O376" s="28"/>
    </row>
    <row r="377" spans="1:15" ht="18.75" customHeight="1" x14ac:dyDescent="0.35">
      <c r="A377" s="28"/>
      <c r="B377" s="189">
        <f>IF(J377="",0,COUNTIF($J$7:J377,J377))</f>
        <v>10</v>
      </c>
      <c r="C377" s="189" t="str">
        <f t="shared" si="22"/>
        <v>10552</v>
      </c>
      <c r="D377" s="192">
        <f t="shared" si="24"/>
        <v>45958</v>
      </c>
      <c r="E377" s="189">
        <f t="shared" si="25"/>
        <v>186</v>
      </c>
      <c r="F377" s="28"/>
      <c r="G377" s="157">
        <v>45958</v>
      </c>
      <c r="H377" s="3">
        <v>186</v>
      </c>
      <c r="I377" s="7" t="s">
        <v>325</v>
      </c>
      <c r="J377" s="3">
        <v>552</v>
      </c>
      <c r="K377" s="32" t="str">
        <f t="shared" si="23"/>
        <v>Pembelian Bahan Baku</v>
      </c>
      <c r="L377" s="2">
        <v>167400000</v>
      </c>
      <c r="M377" s="2"/>
      <c r="N377" s="28"/>
      <c r="O377" s="28"/>
    </row>
    <row r="378" spans="1:15" ht="18.75" customHeight="1" x14ac:dyDescent="0.35">
      <c r="A378" s="28"/>
      <c r="B378" s="189">
        <f>IF(J378="",0,COUNTIF($J$7:J378,J378))</f>
        <v>31</v>
      </c>
      <c r="C378" s="189" t="str">
        <f t="shared" si="22"/>
        <v>31211</v>
      </c>
      <c r="D378" s="192">
        <f t="shared" si="24"/>
        <v>45958</v>
      </c>
      <c r="E378" s="189">
        <f t="shared" si="25"/>
        <v>186</v>
      </c>
      <c r="F378" s="28"/>
      <c r="G378" s="157"/>
      <c r="H378" s="3"/>
      <c r="I378" s="7" t="s">
        <v>325</v>
      </c>
      <c r="J378" s="3">
        <v>211</v>
      </c>
      <c r="K378" s="32" t="str">
        <f t="shared" si="23"/>
        <v>Hutang Dagang</v>
      </c>
      <c r="L378" s="2"/>
      <c r="M378" s="2">
        <v>167400000</v>
      </c>
      <c r="N378" s="28"/>
      <c r="O378" s="28"/>
    </row>
    <row r="379" spans="1:15" ht="18.75" customHeight="1" x14ac:dyDescent="0.35">
      <c r="A379" s="28"/>
      <c r="B379" s="189">
        <f>IF(J379="",0,COUNTIF($J$7:J379,J379))</f>
        <v>16</v>
      </c>
      <c r="C379" s="189" t="str">
        <f t="shared" si="22"/>
        <v>16130</v>
      </c>
      <c r="D379" s="192">
        <f t="shared" si="24"/>
        <v>45959</v>
      </c>
      <c r="E379" s="189">
        <f t="shared" si="25"/>
        <v>187</v>
      </c>
      <c r="F379" s="28"/>
      <c r="G379" s="157">
        <v>45959</v>
      </c>
      <c r="H379" s="3">
        <v>187</v>
      </c>
      <c r="I379" s="7" t="s">
        <v>310</v>
      </c>
      <c r="J379" s="3">
        <v>130</v>
      </c>
      <c r="K379" s="32" t="str">
        <f t="shared" si="23"/>
        <v>Piutang Dagang</v>
      </c>
      <c r="L379" s="2">
        <v>145230000</v>
      </c>
      <c r="M379" s="2"/>
      <c r="N379" s="28"/>
      <c r="O379" s="28"/>
    </row>
    <row r="380" spans="1:15" ht="18.75" customHeight="1" x14ac:dyDescent="0.35">
      <c r="A380" s="28"/>
      <c r="B380" s="189">
        <f>IF(J380="",0,COUNTIF($J$7:J380,J380))</f>
        <v>16</v>
      </c>
      <c r="C380" s="189" t="str">
        <f t="shared" si="22"/>
        <v>16401</v>
      </c>
      <c r="D380" s="192">
        <f t="shared" si="24"/>
        <v>45959</v>
      </c>
      <c r="E380" s="189">
        <f t="shared" si="25"/>
        <v>187</v>
      </c>
      <c r="F380" s="28"/>
      <c r="G380" s="157"/>
      <c r="H380" s="3"/>
      <c r="I380" s="7" t="s">
        <v>310</v>
      </c>
      <c r="J380" s="3">
        <v>401</v>
      </c>
      <c r="K380" s="32" t="str">
        <f t="shared" si="23"/>
        <v>Penjualan Barang</v>
      </c>
      <c r="L380" s="2"/>
      <c r="M380" s="2">
        <v>145230000</v>
      </c>
      <c r="N380" s="28"/>
      <c r="O380" s="28"/>
    </row>
    <row r="381" spans="1:15" ht="18.75" customHeight="1" x14ac:dyDescent="0.35">
      <c r="A381" s="28"/>
      <c r="B381" s="189">
        <f>IF(J381="",0,COUNTIF($J$7:J381,J381))</f>
        <v>21</v>
      </c>
      <c r="C381" s="189" t="str">
        <f t="shared" si="22"/>
        <v>21561</v>
      </c>
      <c r="D381" s="192">
        <f t="shared" si="24"/>
        <v>45960</v>
      </c>
      <c r="E381" s="189">
        <f t="shared" si="25"/>
        <v>188</v>
      </c>
      <c r="F381" s="28"/>
      <c r="G381" s="157">
        <v>45960</v>
      </c>
      <c r="H381" s="3">
        <v>188</v>
      </c>
      <c r="I381" s="7" t="s">
        <v>308</v>
      </c>
      <c r="J381" s="3">
        <v>561</v>
      </c>
      <c r="K381" s="32" t="str">
        <f t="shared" si="23"/>
        <v>Upah langsung</v>
      </c>
      <c r="L381" s="2">
        <v>15124000</v>
      </c>
      <c r="M381" s="2"/>
      <c r="N381" s="28"/>
      <c r="O381" s="28"/>
    </row>
    <row r="382" spans="1:15" ht="18.75" customHeight="1" x14ac:dyDescent="0.35">
      <c r="A382" s="28"/>
      <c r="B382" s="189">
        <f>IF(J382="",0,COUNTIF($J$7:J382,J382))</f>
        <v>88</v>
      </c>
      <c r="C382" s="189" t="str">
        <f t="shared" si="22"/>
        <v>88112</v>
      </c>
      <c r="D382" s="192">
        <f t="shared" si="24"/>
        <v>45960</v>
      </c>
      <c r="E382" s="189">
        <f t="shared" si="25"/>
        <v>188</v>
      </c>
      <c r="F382" s="28"/>
      <c r="G382" s="157"/>
      <c r="H382" s="3"/>
      <c r="I382" s="7" t="s">
        <v>308</v>
      </c>
      <c r="J382" s="3">
        <v>112</v>
      </c>
      <c r="K382" s="32" t="str">
        <f t="shared" si="23"/>
        <v>Bank</v>
      </c>
      <c r="L382" s="2"/>
      <c r="M382" s="2">
        <v>15124000</v>
      </c>
      <c r="N382" s="28"/>
      <c r="O382" s="28"/>
    </row>
    <row r="383" spans="1:15" ht="18.75" customHeight="1" x14ac:dyDescent="0.35">
      <c r="A383" s="28"/>
      <c r="B383" s="189">
        <f>IF(J383="",0,COUNTIF($J$7:J383,J383))</f>
        <v>21</v>
      </c>
      <c r="C383" s="189" t="str">
        <f t="shared" si="22"/>
        <v>21601</v>
      </c>
      <c r="D383" s="192">
        <f t="shared" si="24"/>
        <v>45960</v>
      </c>
      <c r="E383" s="189">
        <f t="shared" si="25"/>
        <v>189</v>
      </c>
      <c r="F383" s="28"/>
      <c r="G383" s="157">
        <v>45960</v>
      </c>
      <c r="H383" s="3">
        <v>189</v>
      </c>
      <c r="I383" s="7" t="s">
        <v>308</v>
      </c>
      <c r="J383" s="3">
        <v>601</v>
      </c>
      <c r="K383" s="32" t="str">
        <f t="shared" si="23"/>
        <v>Gaji Karyawan</v>
      </c>
      <c r="L383" s="2">
        <v>9244000</v>
      </c>
      <c r="M383" s="2"/>
      <c r="N383" s="28"/>
      <c r="O383" s="28"/>
    </row>
    <row r="384" spans="1:15" ht="18.75" customHeight="1" x14ac:dyDescent="0.35">
      <c r="A384" s="28"/>
      <c r="B384" s="189">
        <f>IF(J384="",0,COUNTIF($J$7:J384,J384))</f>
        <v>89</v>
      </c>
      <c r="C384" s="189" t="str">
        <f t="shared" si="22"/>
        <v>89112</v>
      </c>
      <c r="D384" s="192">
        <f t="shared" si="24"/>
        <v>45960</v>
      </c>
      <c r="E384" s="189">
        <f t="shared" si="25"/>
        <v>189</v>
      </c>
      <c r="F384" s="28"/>
      <c r="G384" s="157"/>
      <c r="H384" s="3"/>
      <c r="I384" s="7" t="s">
        <v>308</v>
      </c>
      <c r="J384" s="3">
        <v>112</v>
      </c>
      <c r="K384" s="32" t="str">
        <f t="shared" si="23"/>
        <v>Bank</v>
      </c>
      <c r="L384" s="2"/>
      <c r="M384" s="2">
        <v>9244000</v>
      </c>
      <c r="N384" s="28"/>
      <c r="O384" s="28"/>
    </row>
    <row r="385" spans="1:15" ht="18.75" customHeight="1" x14ac:dyDescent="0.35">
      <c r="A385" s="28"/>
      <c r="B385" s="189">
        <f>IF(J385="",0,COUNTIF($J$7:J385,J385))</f>
        <v>10</v>
      </c>
      <c r="C385" s="189" t="str">
        <f t="shared" si="22"/>
        <v>10701</v>
      </c>
      <c r="D385" s="192">
        <f t="shared" si="24"/>
        <v>45960</v>
      </c>
      <c r="E385" s="189">
        <f t="shared" si="25"/>
        <v>190</v>
      </c>
      <c r="F385" s="28"/>
      <c r="G385" s="157">
        <v>45960</v>
      </c>
      <c r="H385" s="3">
        <v>190</v>
      </c>
      <c r="I385" s="7" t="s">
        <v>314</v>
      </c>
      <c r="J385" s="3">
        <v>701</v>
      </c>
      <c r="K385" s="32" t="str">
        <f t="shared" si="23"/>
        <v>Gaji Karyawan</v>
      </c>
      <c r="L385" s="2">
        <v>12165000</v>
      </c>
      <c r="M385" s="2"/>
      <c r="N385" s="28"/>
      <c r="O385" s="28"/>
    </row>
    <row r="386" spans="1:15" ht="18.75" customHeight="1" x14ac:dyDescent="0.35">
      <c r="A386" s="28"/>
      <c r="B386" s="189">
        <f>IF(J386="",0,COUNTIF($J$7:J386,J386))</f>
        <v>90</v>
      </c>
      <c r="C386" s="189" t="str">
        <f t="shared" si="22"/>
        <v>90112</v>
      </c>
      <c r="D386" s="192">
        <f t="shared" si="24"/>
        <v>45960</v>
      </c>
      <c r="E386" s="189">
        <f t="shared" si="25"/>
        <v>190</v>
      </c>
      <c r="F386" s="28"/>
      <c r="G386" s="157"/>
      <c r="H386" s="3"/>
      <c r="I386" s="7" t="s">
        <v>314</v>
      </c>
      <c r="J386" s="3">
        <v>112</v>
      </c>
      <c r="K386" s="32" t="str">
        <f t="shared" si="23"/>
        <v>Bank</v>
      </c>
      <c r="L386" s="2"/>
      <c r="M386" s="2">
        <v>12165000</v>
      </c>
      <c r="N386" s="28"/>
      <c r="O386" s="28"/>
    </row>
    <row r="387" spans="1:15" ht="18.75" customHeight="1" x14ac:dyDescent="0.35">
      <c r="A387" s="28"/>
      <c r="B387" s="189">
        <f>IF(J387="",0,COUNTIF($J$7:J387,J387))</f>
        <v>2</v>
      </c>
      <c r="C387" s="189" t="str">
        <f t="shared" si="22"/>
        <v>2616</v>
      </c>
      <c r="D387" s="192">
        <f t="shared" si="24"/>
        <v>45962</v>
      </c>
      <c r="E387" s="189">
        <f t="shared" si="25"/>
        <v>191</v>
      </c>
      <c r="F387" s="28"/>
      <c r="G387" s="157">
        <v>45962</v>
      </c>
      <c r="H387" s="3">
        <v>191</v>
      </c>
      <c r="I387" s="7" t="s">
        <v>353</v>
      </c>
      <c r="J387" s="3">
        <v>616</v>
      </c>
      <c r="K387" s="32" t="str">
        <f t="shared" si="23"/>
        <v>Biaya Peralatan dan Mesin Perlengkapan</v>
      </c>
      <c r="L387" s="2">
        <v>300000</v>
      </c>
      <c r="M387" s="2"/>
      <c r="N387" s="28"/>
      <c r="O387" s="28"/>
    </row>
    <row r="388" spans="1:15" ht="18.75" customHeight="1" x14ac:dyDescent="0.35">
      <c r="A388" s="28"/>
      <c r="B388" s="189">
        <f>IF(J388="",0,COUNTIF($J$7:J388,J388))</f>
        <v>75</v>
      </c>
      <c r="C388" s="189" t="str">
        <f t="shared" si="22"/>
        <v>75111</v>
      </c>
      <c r="D388" s="192">
        <f t="shared" si="24"/>
        <v>45962</v>
      </c>
      <c r="E388" s="189">
        <f t="shared" si="25"/>
        <v>191</v>
      </c>
      <c r="F388" s="28"/>
      <c r="G388" s="157"/>
      <c r="H388" s="3"/>
      <c r="I388" s="7" t="s">
        <v>353</v>
      </c>
      <c r="J388" s="3">
        <v>111</v>
      </c>
      <c r="K388" s="32" t="str">
        <f t="shared" si="23"/>
        <v>Kas</v>
      </c>
      <c r="L388" s="2"/>
      <c r="M388" s="2">
        <v>300000</v>
      </c>
      <c r="N388" s="28"/>
      <c r="O388" s="28"/>
    </row>
    <row r="389" spans="1:15" ht="18.75" customHeight="1" x14ac:dyDescent="0.35">
      <c r="A389" s="28"/>
      <c r="B389" s="189">
        <f>IF(J389="",0,COUNTIF($J$7:J389,J389))</f>
        <v>91</v>
      </c>
      <c r="C389" s="189" t="str">
        <f t="shared" si="22"/>
        <v>91112</v>
      </c>
      <c r="D389" s="192">
        <f t="shared" si="24"/>
        <v>45965</v>
      </c>
      <c r="E389" s="189">
        <f t="shared" si="25"/>
        <v>192</v>
      </c>
      <c r="F389" s="28"/>
      <c r="G389" s="157">
        <v>45965</v>
      </c>
      <c r="H389" s="3">
        <v>192</v>
      </c>
      <c r="I389" s="7" t="s">
        <v>302</v>
      </c>
      <c r="J389" s="3">
        <v>112</v>
      </c>
      <c r="K389" s="32" t="str">
        <f t="shared" si="23"/>
        <v>Bank</v>
      </c>
      <c r="L389" s="2">
        <v>40450000</v>
      </c>
      <c r="M389" s="2"/>
      <c r="N389" s="28"/>
      <c r="O389" s="28"/>
    </row>
    <row r="390" spans="1:15" ht="18.75" customHeight="1" x14ac:dyDescent="0.35">
      <c r="A390" s="28"/>
      <c r="B390" s="189">
        <f>IF(J390="",0,COUNTIF($J$7:J390,J390))</f>
        <v>17</v>
      </c>
      <c r="C390" s="189" t="str">
        <f t="shared" si="22"/>
        <v>17130</v>
      </c>
      <c r="D390" s="192">
        <f t="shared" si="24"/>
        <v>45965</v>
      </c>
      <c r="E390" s="189">
        <f t="shared" si="25"/>
        <v>192</v>
      </c>
      <c r="F390" s="28"/>
      <c r="G390" s="157"/>
      <c r="H390" s="3"/>
      <c r="I390" s="7" t="s">
        <v>302</v>
      </c>
      <c r="J390" s="3">
        <v>130</v>
      </c>
      <c r="K390" s="32" t="str">
        <f t="shared" si="23"/>
        <v>Piutang Dagang</v>
      </c>
      <c r="L390" s="2"/>
      <c r="M390" s="2">
        <v>40450000</v>
      </c>
      <c r="N390" s="28"/>
      <c r="O390" s="28"/>
    </row>
    <row r="391" spans="1:15" ht="18.75" customHeight="1" x14ac:dyDescent="0.35">
      <c r="A391" s="28"/>
      <c r="B391" s="189">
        <f>IF(J391="",0,COUNTIF($J$7:J391,J391))</f>
        <v>14</v>
      </c>
      <c r="C391" s="189" t="str">
        <f t="shared" ref="C391:C454" si="26">B391&amp;J391</f>
        <v>14620</v>
      </c>
      <c r="D391" s="192">
        <f t="shared" si="24"/>
        <v>45968</v>
      </c>
      <c r="E391" s="189">
        <f t="shared" si="25"/>
        <v>193</v>
      </c>
      <c r="F391" s="28"/>
      <c r="G391" s="157">
        <v>45968</v>
      </c>
      <c r="H391" s="3">
        <v>193</v>
      </c>
      <c r="I391" s="7" t="s">
        <v>354</v>
      </c>
      <c r="J391" s="3">
        <v>620</v>
      </c>
      <c r="K391" s="32" t="str">
        <f t="shared" ref="K391:K454" si="27">IF(J391&lt;&gt;"",VLOOKUP(J391,DA,2,FALSE),"")</f>
        <v>Biaya Bahan Penolong</v>
      </c>
      <c r="L391" s="2">
        <v>13458000</v>
      </c>
      <c r="M391" s="2"/>
      <c r="N391" s="28"/>
      <c r="O391" s="28"/>
    </row>
    <row r="392" spans="1:15" ht="18.75" customHeight="1" x14ac:dyDescent="0.35">
      <c r="A392" s="28"/>
      <c r="B392" s="189">
        <f>IF(J392="",0,COUNTIF($J$7:J392,J392))</f>
        <v>32</v>
      </c>
      <c r="C392" s="189" t="str">
        <f t="shared" si="26"/>
        <v>32211</v>
      </c>
      <c r="D392" s="192">
        <f t="shared" si="24"/>
        <v>45968</v>
      </c>
      <c r="E392" s="189">
        <f t="shared" si="25"/>
        <v>193</v>
      </c>
      <c r="F392" s="28"/>
      <c r="G392" s="157"/>
      <c r="H392" s="3"/>
      <c r="I392" s="7" t="s">
        <v>354</v>
      </c>
      <c r="J392" s="3">
        <v>211</v>
      </c>
      <c r="K392" s="32" t="str">
        <f t="shared" si="27"/>
        <v>Hutang Dagang</v>
      </c>
      <c r="L392" s="2"/>
      <c r="M392" s="2">
        <v>13458000</v>
      </c>
      <c r="N392" s="28"/>
      <c r="O392" s="28"/>
    </row>
    <row r="393" spans="1:15" ht="18.75" customHeight="1" x14ac:dyDescent="0.35">
      <c r="A393" s="28"/>
      <c r="B393" s="189">
        <f>IF(J393="",0,COUNTIF($J$7:J393,J393))</f>
        <v>76</v>
      </c>
      <c r="C393" s="189" t="str">
        <f t="shared" si="26"/>
        <v>76111</v>
      </c>
      <c r="D393" s="192">
        <f t="shared" ref="D393:D456" si="28">IF(G393&lt;&gt;"",G393,D392)</f>
        <v>45971</v>
      </c>
      <c r="E393" s="189">
        <f t="shared" ref="E393:E456" si="29">IF(H393&lt;&gt;"",H393,E392)</f>
        <v>194</v>
      </c>
      <c r="F393" s="28"/>
      <c r="G393" s="157">
        <v>45971</v>
      </c>
      <c r="H393" s="3">
        <v>194</v>
      </c>
      <c r="I393" s="7" t="s">
        <v>324</v>
      </c>
      <c r="J393" s="3">
        <v>111</v>
      </c>
      <c r="K393" s="32" t="str">
        <f t="shared" si="27"/>
        <v>Kas</v>
      </c>
      <c r="L393" s="2">
        <v>81030000</v>
      </c>
      <c r="M393" s="2"/>
      <c r="N393" s="28"/>
      <c r="O393" s="28"/>
    </row>
    <row r="394" spans="1:15" ht="18.75" customHeight="1" x14ac:dyDescent="0.35">
      <c r="A394" s="28"/>
      <c r="B394" s="189">
        <f>IF(J394="",0,COUNTIF($J$7:J394,J394))</f>
        <v>17</v>
      </c>
      <c r="C394" s="189" t="str">
        <f t="shared" si="26"/>
        <v>17401</v>
      </c>
      <c r="D394" s="192">
        <f t="shared" si="28"/>
        <v>45971</v>
      </c>
      <c r="E394" s="189">
        <f t="shared" si="29"/>
        <v>194</v>
      </c>
      <c r="F394" s="28"/>
      <c r="G394" s="157"/>
      <c r="H394" s="3"/>
      <c r="I394" s="7" t="s">
        <v>324</v>
      </c>
      <c r="J394" s="3">
        <v>401</v>
      </c>
      <c r="K394" s="32" t="str">
        <f t="shared" si="27"/>
        <v>Penjualan Barang</v>
      </c>
      <c r="L394" s="2"/>
      <c r="M394" s="2">
        <v>81030000</v>
      </c>
      <c r="N394" s="28"/>
      <c r="O394" s="28"/>
    </row>
    <row r="395" spans="1:15" ht="18.75" customHeight="1" x14ac:dyDescent="0.35">
      <c r="A395" s="28"/>
      <c r="B395" s="189">
        <f>IF(J395="",0,COUNTIF($J$7:J395,J395))</f>
        <v>13</v>
      </c>
      <c r="C395" s="189" t="str">
        <f t="shared" si="26"/>
        <v>13612</v>
      </c>
      <c r="D395" s="192">
        <f t="shared" si="28"/>
        <v>45971</v>
      </c>
      <c r="E395" s="189">
        <f t="shared" si="29"/>
        <v>195</v>
      </c>
      <c r="F395" s="28"/>
      <c r="G395" s="157">
        <v>45971</v>
      </c>
      <c r="H395" s="3">
        <v>195</v>
      </c>
      <c r="I395" s="7" t="s">
        <v>303</v>
      </c>
      <c r="J395" s="3">
        <v>612</v>
      </c>
      <c r="K395" s="32" t="str">
        <f t="shared" si="27"/>
        <v>Biaya Listrik dan Gas</v>
      </c>
      <c r="L395" s="2">
        <v>1145000</v>
      </c>
      <c r="M395" s="2"/>
      <c r="N395" s="28"/>
      <c r="O395" s="28"/>
    </row>
    <row r="396" spans="1:15" ht="18.75" customHeight="1" x14ac:dyDescent="0.35">
      <c r="A396" s="28"/>
      <c r="B396" s="189">
        <f>IF(J396="",0,COUNTIF($J$7:J396,J396))</f>
        <v>77</v>
      </c>
      <c r="C396" s="189" t="str">
        <f t="shared" si="26"/>
        <v>77111</v>
      </c>
      <c r="D396" s="192">
        <f t="shared" si="28"/>
        <v>45971</v>
      </c>
      <c r="E396" s="189">
        <f t="shared" si="29"/>
        <v>195</v>
      </c>
      <c r="F396" s="28"/>
      <c r="G396" s="157"/>
      <c r="H396" s="3"/>
      <c r="I396" s="7" t="s">
        <v>303</v>
      </c>
      <c r="J396" s="3">
        <v>111</v>
      </c>
      <c r="K396" s="32" t="str">
        <f t="shared" si="27"/>
        <v>Kas</v>
      </c>
      <c r="L396" s="2"/>
      <c r="M396" s="2">
        <v>1145000</v>
      </c>
      <c r="N396" s="28"/>
      <c r="O396" s="28"/>
    </row>
    <row r="397" spans="1:15" ht="18.75" customHeight="1" x14ac:dyDescent="0.35">
      <c r="A397" s="28"/>
      <c r="B397" s="189">
        <f>IF(J397="",0,COUNTIF($J$7:J397,J397))</f>
        <v>11</v>
      </c>
      <c r="C397" s="189" t="str">
        <f t="shared" si="26"/>
        <v>11712</v>
      </c>
      <c r="D397" s="192">
        <f t="shared" si="28"/>
        <v>45971</v>
      </c>
      <c r="E397" s="189">
        <f t="shared" si="29"/>
        <v>196</v>
      </c>
      <c r="F397" s="28"/>
      <c r="G397" s="157">
        <v>45971</v>
      </c>
      <c r="H397" s="3">
        <v>196</v>
      </c>
      <c r="I397" s="7" t="s">
        <v>304</v>
      </c>
      <c r="J397" s="3">
        <v>712</v>
      </c>
      <c r="K397" s="32" t="str">
        <f t="shared" si="27"/>
        <v>Biaya Listrik</v>
      </c>
      <c r="L397" s="2">
        <v>410000</v>
      </c>
      <c r="M397" s="2"/>
      <c r="N397" s="28"/>
      <c r="O397" s="28"/>
    </row>
    <row r="398" spans="1:15" ht="18.75" customHeight="1" x14ac:dyDescent="0.35">
      <c r="A398" s="28"/>
      <c r="B398" s="189">
        <f>IF(J398="",0,COUNTIF($J$7:J398,J398))</f>
        <v>78</v>
      </c>
      <c r="C398" s="189" t="str">
        <f t="shared" si="26"/>
        <v>78111</v>
      </c>
      <c r="D398" s="192">
        <f t="shared" si="28"/>
        <v>45971</v>
      </c>
      <c r="E398" s="189">
        <f t="shared" si="29"/>
        <v>196</v>
      </c>
      <c r="F398" s="28"/>
      <c r="G398" s="157"/>
      <c r="H398" s="3"/>
      <c r="I398" s="7" t="s">
        <v>304</v>
      </c>
      <c r="J398" s="3">
        <v>111</v>
      </c>
      <c r="K398" s="32" t="str">
        <f t="shared" si="27"/>
        <v>Kas</v>
      </c>
      <c r="L398" s="2"/>
      <c r="M398" s="2">
        <v>410000</v>
      </c>
      <c r="N398" s="28"/>
      <c r="O398" s="28"/>
    </row>
    <row r="399" spans="1:15" ht="18.75" customHeight="1" x14ac:dyDescent="0.35">
      <c r="A399" s="28"/>
      <c r="B399" s="189">
        <f>IF(J399="",0,COUNTIF($J$7:J399,J399))</f>
        <v>15</v>
      </c>
      <c r="C399" s="189" t="str">
        <f t="shared" si="26"/>
        <v>15620</v>
      </c>
      <c r="D399" s="192">
        <f t="shared" si="28"/>
        <v>45975</v>
      </c>
      <c r="E399" s="189">
        <f t="shared" si="29"/>
        <v>197</v>
      </c>
      <c r="F399" s="28"/>
      <c r="G399" s="157">
        <v>45975</v>
      </c>
      <c r="H399" s="3">
        <v>197</v>
      </c>
      <c r="I399" s="7" t="s">
        <v>355</v>
      </c>
      <c r="J399" s="3">
        <v>620</v>
      </c>
      <c r="K399" s="32" t="str">
        <f t="shared" si="27"/>
        <v>Biaya Bahan Penolong</v>
      </c>
      <c r="L399" s="2">
        <v>661000</v>
      </c>
      <c r="M399" s="2"/>
      <c r="N399" s="28"/>
      <c r="O399" s="28"/>
    </row>
    <row r="400" spans="1:15" ht="18.75" customHeight="1" x14ac:dyDescent="0.35">
      <c r="A400" s="28"/>
      <c r="B400" s="189">
        <f>IF(J400="",0,COUNTIF($J$7:J400,J400))</f>
        <v>79</v>
      </c>
      <c r="C400" s="189" t="str">
        <f t="shared" si="26"/>
        <v>79111</v>
      </c>
      <c r="D400" s="192">
        <f t="shared" si="28"/>
        <v>45975</v>
      </c>
      <c r="E400" s="189">
        <f t="shared" si="29"/>
        <v>197</v>
      </c>
      <c r="F400" s="28"/>
      <c r="G400" s="157"/>
      <c r="H400" s="3"/>
      <c r="I400" s="7" t="s">
        <v>355</v>
      </c>
      <c r="J400" s="3">
        <v>111</v>
      </c>
      <c r="K400" s="32" t="str">
        <f t="shared" si="27"/>
        <v>Kas</v>
      </c>
      <c r="L400" s="2"/>
      <c r="M400" s="2">
        <v>661000</v>
      </c>
      <c r="N400" s="28"/>
      <c r="O400" s="28"/>
    </row>
    <row r="401" spans="1:15" ht="18.75" customHeight="1" x14ac:dyDescent="0.35">
      <c r="A401" s="28"/>
      <c r="B401" s="189">
        <f>IF(J401="",0,COUNTIF($J$7:J401,J401))</f>
        <v>22</v>
      </c>
      <c r="C401" s="189" t="str">
        <f t="shared" si="26"/>
        <v>22561</v>
      </c>
      <c r="D401" s="192">
        <f t="shared" si="28"/>
        <v>45976</v>
      </c>
      <c r="E401" s="189">
        <f t="shared" si="29"/>
        <v>198</v>
      </c>
      <c r="F401" s="28"/>
      <c r="G401" s="157">
        <v>45976</v>
      </c>
      <c r="H401" s="3">
        <v>198</v>
      </c>
      <c r="I401" s="7" t="s">
        <v>308</v>
      </c>
      <c r="J401" s="3">
        <v>561</v>
      </c>
      <c r="K401" s="32" t="str">
        <f t="shared" si="27"/>
        <v>Upah langsung</v>
      </c>
      <c r="L401" s="2">
        <v>15312000</v>
      </c>
      <c r="M401" s="2"/>
      <c r="N401" s="28"/>
      <c r="O401" s="28"/>
    </row>
    <row r="402" spans="1:15" ht="18.75" customHeight="1" x14ac:dyDescent="0.35">
      <c r="A402" s="28"/>
      <c r="B402" s="189">
        <f>IF(J402="",0,COUNTIF($J$7:J402,J402))</f>
        <v>92</v>
      </c>
      <c r="C402" s="189" t="str">
        <f t="shared" si="26"/>
        <v>92112</v>
      </c>
      <c r="D402" s="192">
        <f t="shared" si="28"/>
        <v>45976</v>
      </c>
      <c r="E402" s="189">
        <f t="shared" si="29"/>
        <v>198</v>
      </c>
      <c r="F402" s="28"/>
      <c r="G402" s="157"/>
      <c r="H402" s="3"/>
      <c r="I402" s="7" t="s">
        <v>308</v>
      </c>
      <c r="J402" s="3">
        <v>112</v>
      </c>
      <c r="K402" s="32" t="str">
        <f t="shared" si="27"/>
        <v>Bank</v>
      </c>
      <c r="L402" s="2"/>
      <c r="M402" s="2">
        <v>15312000</v>
      </c>
      <c r="N402" s="28"/>
      <c r="O402" s="28"/>
    </row>
    <row r="403" spans="1:15" ht="18.75" customHeight="1" x14ac:dyDescent="0.35">
      <c r="A403" s="28"/>
      <c r="B403" s="189">
        <f>IF(J403="",0,COUNTIF($J$7:J403,J403))</f>
        <v>22</v>
      </c>
      <c r="C403" s="189" t="str">
        <f t="shared" si="26"/>
        <v>22601</v>
      </c>
      <c r="D403" s="192">
        <f t="shared" si="28"/>
        <v>45976</v>
      </c>
      <c r="E403" s="189">
        <f t="shared" si="29"/>
        <v>199</v>
      </c>
      <c r="F403" s="28"/>
      <c r="G403" s="157">
        <v>45976</v>
      </c>
      <c r="H403" s="3">
        <v>199</v>
      </c>
      <c r="I403" s="7" t="s">
        <v>308</v>
      </c>
      <c r="J403" s="3">
        <v>601</v>
      </c>
      <c r="K403" s="32" t="str">
        <f t="shared" si="27"/>
        <v>Gaji Karyawan</v>
      </c>
      <c r="L403" s="2">
        <v>9220000</v>
      </c>
      <c r="M403" s="2"/>
      <c r="N403" s="28"/>
      <c r="O403" s="28"/>
    </row>
    <row r="404" spans="1:15" ht="18.75" customHeight="1" x14ac:dyDescent="0.35">
      <c r="A404" s="28"/>
      <c r="B404" s="189">
        <f>IF(J404="",0,COUNTIF($J$7:J404,J404))</f>
        <v>93</v>
      </c>
      <c r="C404" s="189" t="str">
        <f t="shared" si="26"/>
        <v>93112</v>
      </c>
      <c r="D404" s="192">
        <f t="shared" si="28"/>
        <v>45976</v>
      </c>
      <c r="E404" s="189">
        <f t="shared" si="29"/>
        <v>199</v>
      </c>
      <c r="F404" s="28"/>
      <c r="G404" s="157"/>
      <c r="H404" s="3"/>
      <c r="I404" s="7" t="s">
        <v>308</v>
      </c>
      <c r="J404" s="3">
        <v>112</v>
      </c>
      <c r="K404" s="32" t="str">
        <f t="shared" si="27"/>
        <v>Bank</v>
      </c>
      <c r="L404" s="2"/>
      <c r="M404" s="2">
        <v>9220000</v>
      </c>
      <c r="N404" s="28"/>
      <c r="O404" s="28"/>
    </row>
    <row r="405" spans="1:15" ht="18.75" customHeight="1" x14ac:dyDescent="0.35">
      <c r="A405" s="28"/>
      <c r="B405" s="189">
        <f>IF(J405="",0,COUNTIF($J$7:J405,J405))</f>
        <v>17</v>
      </c>
      <c r="C405" s="189" t="str">
        <f t="shared" si="26"/>
        <v>17714</v>
      </c>
      <c r="D405" s="192">
        <f t="shared" si="28"/>
        <v>45977</v>
      </c>
      <c r="E405" s="189">
        <f t="shared" si="29"/>
        <v>200</v>
      </c>
      <c r="F405" s="28"/>
      <c r="G405" s="157">
        <v>45977</v>
      </c>
      <c r="H405" s="3">
        <v>200</v>
      </c>
      <c r="I405" s="7" t="s">
        <v>309</v>
      </c>
      <c r="J405" s="3">
        <v>714</v>
      </c>
      <c r="K405" s="32" t="str">
        <f t="shared" si="27"/>
        <v>Biaya Telepon &amp; Internet</v>
      </c>
      <c r="L405" s="2">
        <v>649500</v>
      </c>
      <c r="M405" s="2"/>
      <c r="N405" s="28"/>
      <c r="O405" s="28"/>
    </row>
    <row r="406" spans="1:15" ht="18.75" customHeight="1" x14ac:dyDescent="0.35">
      <c r="A406" s="28"/>
      <c r="B406" s="189">
        <f>IF(J406="",0,COUNTIF($J$7:J406,J406))</f>
        <v>94</v>
      </c>
      <c r="C406" s="189" t="str">
        <f t="shared" si="26"/>
        <v>94112</v>
      </c>
      <c r="D406" s="192">
        <f t="shared" si="28"/>
        <v>45977</v>
      </c>
      <c r="E406" s="189">
        <f t="shared" si="29"/>
        <v>200</v>
      </c>
      <c r="F406" s="28"/>
      <c r="G406" s="157"/>
      <c r="H406" s="3"/>
      <c r="I406" s="7" t="s">
        <v>309</v>
      </c>
      <c r="J406" s="3">
        <v>112</v>
      </c>
      <c r="K406" s="32" t="str">
        <f t="shared" si="27"/>
        <v>Bank</v>
      </c>
      <c r="L406" s="2"/>
      <c r="M406" s="2">
        <v>649500</v>
      </c>
      <c r="N406" s="28"/>
      <c r="O406" s="28"/>
    </row>
    <row r="407" spans="1:15" ht="18.75" customHeight="1" x14ac:dyDescent="0.35">
      <c r="A407" s="28"/>
      <c r="B407" s="189">
        <f>IF(J407="",0,COUNTIF($J$7:J407,J407))</f>
        <v>14</v>
      </c>
      <c r="C407" s="189" t="str">
        <f t="shared" si="26"/>
        <v>14612</v>
      </c>
      <c r="D407" s="192">
        <f t="shared" si="28"/>
        <v>45978</v>
      </c>
      <c r="E407" s="189">
        <f t="shared" si="29"/>
        <v>201</v>
      </c>
      <c r="F407" s="28"/>
      <c r="G407" s="157">
        <v>45978</v>
      </c>
      <c r="H407" s="3">
        <v>201</v>
      </c>
      <c r="I407" s="7" t="s">
        <v>356</v>
      </c>
      <c r="J407" s="3">
        <v>612</v>
      </c>
      <c r="K407" s="32" t="str">
        <f t="shared" si="27"/>
        <v>Biaya Listrik dan Gas</v>
      </c>
      <c r="L407" s="2">
        <v>20000</v>
      </c>
      <c r="M407" s="2"/>
      <c r="N407" s="28"/>
      <c r="O407" s="28"/>
    </row>
    <row r="408" spans="1:15" ht="18.75" customHeight="1" x14ac:dyDescent="0.35">
      <c r="A408" s="28"/>
      <c r="B408" s="189">
        <f>IF(J408="",0,COUNTIF($J$7:J408,J408))</f>
        <v>80</v>
      </c>
      <c r="C408" s="189" t="str">
        <f t="shared" si="26"/>
        <v>80111</v>
      </c>
      <c r="D408" s="192">
        <f t="shared" si="28"/>
        <v>45978</v>
      </c>
      <c r="E408" s="189">
        <f t="shared" si="29"/>
        <v>201</v>
      </c>
      <c r="F408" s="28"/>
      <c r="G408" s="157"/>
      <c r="H408" s="3"/>
      <c r="I408" s="7" t="s">
        <v>356</v>
      </c>
      <c r="J408" s="3">
        <v>111</v>
      </c>
      <c r="K408" s="32" t="str">
        <f t="shared" si="27"/>
        <v>Kas</v>
      </c>
      <c r="L408" s="2"/>
      <c r="M408" s="2">
        <v>20000</v>
      </c>
      <c r="N408" s="28"/>
      <c r="O408" s="28"/>
    </row>
    <row r="409" spans="1:15" ht="18.75" customHeight="1" x14ac:dyDescent="0.35">
      <c r="A409" s="28"/>
      <c r="B409" s="189">
        <f>IF(J409="",0,COUNTIF($J$7:J409,J409))</f>
        <v>81</v>
      </c>
      <c r="C409" s="189" t="str">
        <f t="shared" si="26"/>
        <v>81111</v>
      </c>
      <c r="D409" s="192">
        <f t="shared" si="28"/>
        <v>45981</v>
      </c>
      <c r="E409" s="189">
        <f t="shared" si="29"/>
        <v>202</v>
      </c>
      <c r="F409" s="28"/>
      <c r="G409" s="157">
        <v>45981</v>
      </c>
      <c r="H409" s="3">
        <v>202</v>
      </c>
      <c r="I409" s="7" t="s">
        <v>324</v>
      </c>
      <c r="J409" s="3">
        <v>111</v>
      </c>
      <c r="K409" s="32" t="str">
        <f t="shared" si="27"/>
        <v>Kas</v>
      </c>
      <c r="L409" s="2">
        <v>41350000</v>
      </c>
      <c r="M409" s="2"/>
      <c r="N409" s="28"/>
      <c r="O409" s="28"/>
    </row>
    <row r="410" spans="1:15" ht="18.75" customHeight="1" x14ac:dyDescent="0.35">
      <c r="A410" s="28"/>
      <c r="B410" s="189">
        <f>IF(J410="",0,COUNTIF($J$7:J410,J410))</f>
        <v>18</v>
      </c>
      <c r="C410" s="189" t="str">
        <f t="shared" si="26"/>
        <v>18401</v>
      </c>
      <c r="D410" s="192">
        <f t="shared" si="28"/>
        <v>45981</v>
      </c>
      <c r="E410" s="189">
        <f t="shared" si="29"/>
        <v>202</v>
      </c>
      <c r="F410" s="28"/>
      <c r="G410" s="157"/>
      <c r="H410" s="3"/>
      <c r="I410" s="7" t="s">
        <v>324</v>
      </c>
      <c r="J410" s="3">
        <v>401</v>
      </c>
      <c r="K410" s="32" t="str">
        <f t="shared" si="27"/>
        <v>Penjualan Barang</v>
      </c>
      <c r="L410" s="2"/>
      <c r="M410" s="2">
        <v>41350000</v>
      </c>
      <c r="N410" s="28"/>
      <c r="O410" s="28"/>
    </row>
    <row r="411" spans="1:15" ht="18.75" customHeight="1" x14ac:dyDescent="0.35">
      <c r="A411" s="28"/>
      <c r="B411" s="189">
        <f>IF(J411="",0,COUNTIF($J$7:J411,J411))</f>
        <v>9</v>
      </c>
      <c r="C411" s="189" t="str">
        <f t="shared" si="26"/>
        <v>9619</v>
      </c>
      <c r="D411" s="192">
        <f t="shared" si="28"/>
        <v>45983</v>
      </c>
      <c r="E411" s="189">
        <f t="shared" si="29"/>
        <v>203</v>
      </c>
      <c r="F411" s="28"/>
      <c r="G411" s="157">
        <v>45983</v>
      </c>
      <c r="H411" s="3">
        <v>203</v>
      </c>
      <c r="I411" s="7" t="s">
        <v>357</v>
      </c>
      <c r="J411" s="3">
        <v>619</v>
      </c>
      <c r="K411" s="32" t="str">
        <f t="shared" si="27"/>
        <v>Biaya Transportasi</v>
      </c>
      <c r="L411" s="2">
        <v>250000</v>
      </c>
      <c r="M411" s="2"/>
      <c r="N411" s="28"/>
      <c r="O411" s="28"/>
    </row>
    <row r="412" spans="1:15" ht="18.75" customHeight="1" x14ac:dyDescent="0.35">
      <c r="A412" s="28"/>
      <c r="B412" s="189">
        <f>IF(J412="",0,COUNTIF($J$7:J412,J412))</f>
        <v>82</v>
      </c>
      <c r="C412" s="189" t="str">
        <f t="shared" si="26"/>
        <v>82111</v>
      </c>
      <c r="D412" s="192">
        <f t="shared" si="28"/>
        <v>45983</v>
      </c>
      <c r="E412" s="189">
        <f t="shared" si="29"/>
        <v>203</v>
      </c>
      <c r="F412" s="28"/>
      <c r="G412" s="157"/>
      <c r="H412" s="3"/>
      <c r="I412" s="7" t="s">
        <v>357</v>
      </c>
      <c r="J412" s="3">
        <v>111</v>
      </c>
      <c r="K412" s="32" t="str">
        <f t="shared" si="27"/>
        <v>Kas</v>
      </c>
      <c r="L412" s="2"/>
      <c r="M412" s="2">
        <v>250000</v>
      </c>
      <c r="N412" s="28"/>
      <c r="O412" s="28"/>
    </row>
    <row r="413" spans="1:15" ht="18.75" customHeight="1" x14ac:dyDescent="0.35">
      <c r="A413" s="28"/>
      <c r="B413" s="189">
        <f>IF(J413="",0,COUNTIF($J$7:J413,J413))</f>
        <v>18</v>
      </c>
      <c r="C413" s="189" t="str">
        <f t="shared" si="26"/>
        <v>18130</v>
      </c>
      <c r="D413" s="192">
        <f t="shared" si="28"/>
        <v>45986</v>
      </c>
      <c r="E413" s="189">
        <f t="shared" si="29"/>
        <v>204</v>
      </c>
      <c r="F413" s="28"/>
      <c r="G413" s="157">
        <v>45986</v>
      </c>
      <c r="H413" s="3">
        <v>204</v>
      </c>
      <c r="I413" s="7" t="s">
        <v>310</v>
      </c>
      <c r="J413" s="3">
        <v>130</v>
      </c>
      <c r="K413" s="32" t="str">
        <f t="shared" si="27"/>
        <v>Piutang Dagang</v>
      </c>
      <c r="L413" s="2">
        <v>182836000</v>
      </c>
      <c r="M413" s="2"/>
      <c r="N413" s="28"/>
      <c r="O413" s="28"/>
    </row>
    <row r="414" spans="1:15" ht="18.75" customHeight="1" x14ac:dyDescent="0.35">
      <c r="A414" s="28"/>
      <c r="B414" s="189">
        <f>IF(J414="",0,COUNTIF($J$7:J414,J414))</f>
        <v>19</v>
      </c>
      <c r="C414" s="189" t="str">
        <f t="shared" si="26"/>
        <v>19401</v>
      </c>
      <c r="D414" s="192">
        <f t="shared" si="28"/>
        <v>45986</v>
      </c>
      <c r="E414" s="189">
        <f t="shared" si="29"/>
        <v>204</v>
      </c>
      <c r="F414" s="28"/>
      <c r="G414" s="157"/>
      <c r="H414" s="3"/>
      <c r="I414" s="7" t="s">
        <v>310</v>
      </c>
      <c r="J414" s="3">
        <v>401</v>
      </c>
      <c r="K414" s="32" t="str">
        <f t="shared" si="27"/>
        <v>Penjualan Barang</v>
      </c>
      <c r="L414" s="2"/>
      <c r="M414" s="2">
        <v>182836000</v>
      </c>
      <c r="N414" s="28"/>
      <c r="O414" s="28"/>
    </row>
    <row r="415" spans="1:15" ht="18.75" customHeight="1" x14ac:dyDescent="0.35">
      <c r="A415" s="28"/>
      <c r="B415" s="189">
        <f>IF(J415="",0,COUNTIF($J$7:J415,J415))</f>
        <v>33</v>
      </c>
      <c r="C415" s="189" t="str">
        <f t="shared" si="26"/>
        <v>33211</v>
      </c>
      <c r="D415" s="192">
        <f t="shared" si="28"/>
        <v>45989</v>
      </c>
      <c r="E415" s="189">
        <f t="shared" si="29"/>
        <v>205</v>
      </c>
      <c r="F415" s="28"/>
      <c r="G415" s="157">
        <v>45989</v>
      </c>
      <c r="H415" s="3">
        <v>205</v>
      </c>
      <c r="I415" s="7" t="s">
        <v>313</v>
      </c>
      <c r="J415" s="3">
        <v>211</v>
      </c>
      <c r="K415" s="32" t="str">
        <f t="shared" si="27"/>
        <v>Hutang Dagang</v>
      </c>
      <c r="L415" s="2">
        <v>24750000</v>
      </c>
      <c r="M415" s="2"/>
      <c r="N415" s="28"/>
      <c r="O415" s="28"/>
    </row>
    <row r="416" spans="1:15" ht="18.75" customHeight="1" x14ac:dyDescent="0.35">
      <c r="A416" s="28"/>
      <c r="B416" s="189">
        <f>IF(J416="",0,COUNTIF($J$7:J416,J416))</f>
        <v>83</v>
      </c>
      <c r="C416" s="189" t="str">
        <f t="shared" si="26"/>
        <v>83111</v>
      </c>
      <c r="D416" s="192">
        <f t="shared" si="28"/>
        <v>45989</v>
      </c>
      <c r="E416" s="189">
        <f t="shared" si="29"/>
        <v>205</v>
      </c>
      <c r="F416" s="28"/>
      <c r="G416" s="157"/>
      <c r="H416" s="3"/>
      <c r="I416" s="7" t="s">
        <v>313</v>
      </c>
      <c r="J416" s="3">
        <v>111</v>
      </c>
      <c r="K416" s="32" t="str">
        <f t="shared" si="27"/>
        <v>Kas</v>
      </c>
      <c r="L416" s="2"/>
      <c r="M416" s="2">
        <v>24750000</v>
      </c>
      <c r="N416" s="28"/>
      <c r="O416" s="28"/>
    </row>
    <row r="417" spans="1:15" ht="18.75" customHeight="1" x14ac:dyDescent="0.35">
      <c r="A417" s="28"/>
      <c r="B417" s="189">
        <f>IF(J417="",0,COUNTIF($J$7:J417,J417))</f>
        <v>4</v>
      </c>
      <c r="C417" s="189" t="str">
        <f t="shared" si="26"/>
        <v>4711</v>
      </c>
      <c r="D417" s="192">
        <f t="shared" si="28"/>
        <v>45991</v>
      </c>
      <c r="E417" s="189">
        <f t="shared" si="29"/>
        <v>206</v>
      </c>
      <c r="F417" s="28"/>
      <c r="G417" s="157">
        <v>45991</v>
      </c>
      <c r="H417" s="3">
        <v>206</v>
      </c>
      <c r="I417" s="7" t="s">
        <v>357</v>
      </c>
      <c r="J417" s="3">
        <v>711</v>
      </c>
      <c r="K417" s="32" t="str">
        <f t="shared" si="27"/>
        <v>Biaya Expedisi</v>
      </c>
      <c r="L417" s="2">
        <v>500000</v>
      </c>
      <c r="M417" s="2"/>
      <c r="N417" s="28"/>
      <c r="O417" s="28"/>
    </row>
    <row r="418" spans="1:15" ht="18.75" customHeight="1" x14ac:dyDescent="0.35">
      <c r="A418" s="28"/>
      <c r="B418" s="189">
        <f>IF(J418="",0,COUNTIF($J$7:J418,J418))</f>
        <v>84</v>
      </c>
      <c r="C418" s="189" t="str">
        <f t="shared" si="26"/>
        <v>84111</v>
      </c>
      <c r="D418" s="192">
        <f t="shared" si="28"/>
        <v>45991</v>
      </c>
      <c r="E418" s="189">
        <f t="shared" si="29"/>
        <v>206</v>
      </c>
      <c r="F418" s="28"/>
      <c r="G418" s="157"/>
      <c r="H418" s="3"/>
      <c r="I418" s="7" t="s">
        <v>357</v>
      </c>
      <c r="J418" s="3">
        <v>111</v>
      </c>
      <c r="K418" s="32" t="str">
        <f t="shared" si="27"/>
        <v>Kas</v>
      </c>
      <c r="L418" s="2"/>
      <c r="M418" s="2">
        <v>500000</v>
      </c>
      <c r="N418" s="28"/>
      <c r="O418" s="28"/>
    </row>
    <row r="419" spans="1:15" ht="18.75" customHeight="1" x14ac:dyDescent="0.35">
      <c r="A419" s="28"/>
      <c r="B419" s="189">
        <f>IF(J419="",0,COUNTIF($J$7:J419,J419))</f>
        <v>23</v>
      </c>
      <c r="C419" s="189" t="str">
        <f t="shared" si="26"/>
        <v>23561</v>
      </c>
      <c r="D419" s="192">
        <f t="shared" si="28"/>
        <v>45991</v>
      </c>
      <c r="E419" s="189">
        <f t="shared" si="29"/>
        <v>207</v>
      </c>
      <c r="F419" s="28"/>
      <c r="G419" s="157">
        <v>45991</v>
      </c>
      <c r="H419" s="3">
        <v>207</v>
      </c>
      <c r="I419" s="7" t="s">
        <v>308</v>
      </c>
      <c r="J419" s="3">
        <v>561</v>
      </c>
      <c r="K419" s="32" t="str">
        <f t="shared" si="27"/>
        <v>Upah langsung</v>
      </c>
      <c r="L419" s="2">
        <v>15147000</v>
      </c>
      <c r="M419" s="2"/>
      <c r="N419" s="28"/>
      <c r="O419" s="28"/>
    </row>
    <row r="420" spans="1:15" ht="18.75" customHeight="1" x14ac:dyDescent="0.35">
      <c r="A420" s="28"/>
      <c r="B420" s="189">
        <f>IF(J420="",0,COUNTIF($J$7:J420,J420))</f>
        <v>95</v>
      </c>
      <c r="C420" s="189" t="str">
        <f t="shared" si="26"/>
        <v>95112</v>
      </c>
      <c r="D420" s="192">
        <f t="shared" si="28"/>
        <v>45991</v>
      </c>
      <c r="E420" s="189">
        <f t="shared" si="29"/>
        <v>207</v>
      </c>
      <c r="F420" s="28"/>
      <c r="G420" s="157"/>
      <c r="H420" s="3"/>
      <c r="I420" s="7" t="s">
        <v>308</v>
      </c>
      <c r="J420" s="3">
        <v>112</v>
      </c>
      <c r="K420" s="32" t="str">
        <f t="shared" si="27"/>
        <v>Bank</v>
      </c>
      <c r="L420" s="2"/>
      <c r="M420" s="2">
        <v>15147000</v>
      </c>
      <c r="N420" s="28"/>
      <c r="O420" s="28"/>
    </row>
    <row r="421" spans="1:15" ht="18.75" customHeight="1" x14ac:dyDescent="0.35">
      <c r="A421" s="28"/>
      <c r="B421" s="189">
        <f>IF(J421="",0,COUNTIF($J$7:J421,J421))</f>
        <v>23</v>
      </c>
      <c r="C421" s="189" t="str">
        <f t="shared" si="26"/>
        <v>23601</v>
      </c>
      <c r="D421" s="192">
        <f t="shared" si="28"/>
        <v>45991</v>
      </c>
      <c r="E421" s="189">
        <f t="shared" si="29"/>
        <v>208</v>
      </c>
      <c r="F421" s="28"/>
      <c r="G421" s="157">
        <v>45991</v>
      </c>
      <c r="H421" s="3">
        <v>208</v>
      </c>
      <c r="I421" s="7" t="s">
        <v>308</v>
      </c>
      <c r="J421" s="3">
        <v>601</v>
      </c>
      <c r="K421" s="32" t="str">
        <f t="shared" si="27"/>
        <v>Gaji Karyawan</v>
      </c>
      <c r="L421" s="2">
        <v>9215000</v>
      </c>
      <c r="M421" s="2"/>
      <c r="N421" s="28"/>
      <c r="O421" s="28"/>
    </row>
    <row r="422" spans="1:15" ht="18.75" customHeight="1" x14ac:dyDescent="0.35">
      <c r="A422" s="28"/>
      <c r="B422" s="189">
        <f>IF(J422="",0,COUNTIF($J$7:J422,J422))</f>
        <v>96</v>
      </c>
      <c r="C422" s="189" t="str">
        <f t="shared" si="26"/>
        <v>96112</v>
      </c>
      <c r="D422" s="192">
        <f t="shared" si="28"/>
        <v>45991</v>
      </c>
      <c r="E422" s="189">
        <f t="shared" si="29"/>
        <v>208</v>
      </c>
      <c r="F422" s="28"/>
      <c r="G422" s="157"/>
      <c r="H422" s="3"/>
      <c r="I422" s="7" t="s">
        <v>308</v>
      </c>
      <c r="J422" s="3">
        <v>112</v>
      </c>
      <c r="K422" s="32" t="str">
        <f t="shared" si="27"/>
        <v>Bank</v>
      </c>
      <c r="L422" s="2"/>
      <c r="M422" s="2">
        <v>9215000</v>
      </c>
      <c r="N422" s="28"/>
      <c r="O422" s="28"/>
    </row>
    <row r="423" spans="1:15" ht="18.75" customHeight="1" x14ac:dyDescent="0.35">
      <c r="A423" s="28"/>
      <c r="B423" s="189">
        <f>IF(J423="",0,COUNTIF($J$7:J423,J423))</f>
        <v>11</v>
      </c>
      <c r="C423" s="189" t="str">
        <f t="shared" si="26"/>
        <v>11701</v>
      </c>
      <c r="D423" s="192">
        <f t="shared" si="28"/>
        <v>45991</v>
      </c>
      <c r="E423" s="189">
        <f t="shared" si="29"/>
        <v>209</v>
      </c>
      <c r="F423" s="28"/>
      <c r="G423" s="157">
        <v>45991</v>
      </c>
      <c r="H423" s="3">
        <v>209</v>
      </c>
      <c r="I423" s="7" t="s">
        <v>314</v>
      </c>
      <c r="J423" s="3">
        <v>701</v>
      </c>
      <c r="K423" s="32" t="str">
        <f t="shared" si="27"/>
        <v>Gaji Karyawan</v>
      </c>
      <c r="L423" s="2">
        <v>12422000</v>
      </c>
      <c r="M423" s="2"/>
      <c r="N423" s="28"/>
      <c r="O423" s="28"/>
    </row>
    <row r="424" spans="1:15" ht="18.75" customHeight="1" x14ac:dyDescent="0.35">
      <c r="A424" s="28"/>
      <c r="B424" s="189">
        <f>IF(J424="",0,COUNTIF($J$7:J424,J424))</f>
        <v>97</v>
      </c>
      <c r="C424" s="189" t="str">
        <f t="shared" si="26"/>
        <v>97112</v>
      </c>
      <c r="D424" s="192">
        <f t="shared" si="28"/>
        <v>45991</v>
      </c>
      <c r="E424" s="189">
        <f t="shared" si="29"/>
        <v>209</v>
      </c>
      <c r="F424" s="28"/>
      <c r="G424" s="157"/>
      <c r="H424" s="3"/>
      <c r="I424" s="7" t="s">
        <v>314</v>
      </c>
      <c r="J424" s="3">
        <v>112</v>
      </c>
      <c r="K424" s="32" t="str">
        <f t="shared" si="27"/>
        <v>Bank</v>
      </c>
      <c r="L424" s="2"/>
      <c r="M424" s="2">
        <v>12422000</v>
      </c>
      <c r="N424" s="28"/>
      <c r="O424" s="28"/>
    </row>
    <row r="425" spans="1:15" ht="18.75" customHeight="1" x14ac:dyDescent="0.35">
      <c r="A425" s="28"/>
      <c r="B425" s="189">
        <f>IF(J425="",0,COUNTIF($J$7:J425,J425))</f>
        <v>1</v>
      </c>
      <c r="C425" s="189" t="str">
        <f t="shared" si="26"/>
        <v>1173</v>
      </c>
      <c r="D425" s="192">
        <f t="shared" si="28"/>
        <v>45993</v>
      </c>
      <c r="E425" s="189">
        <f t="shared" si="29"/>
        <v>210</v>
      </c>
      <c r="F425" s="28"/>
      <c r="G425" s="157">
        <v>45993</v>
      </c>
      <c r="H425" s="3">
        <v>210</v>
      </c>
      <c r="I425" s="7" t="s">
        <v>358</v>
      </c>
      <c r="J425" s="3">
        <v>173</v>
      </c>
      <c r="K425" s="32" t="str">
        <f t="shared" si="27"/>
        <v>Kendaraan Pabrik</v>
      </c>
      <c r="L425" s="2">
        <v>4077000</v>
      </c>
      <c r="M425" s="2"/>
      <c r="N425" s="28"/>
      <c r="O425" s="28"/>
    </row>
    <row r="426" spans="1:15" ht="18.75" customHeight="1" x14ac:dyDescent="0.35">
      <c r="A426" s="28"/>
      <c r="B426" s="189">
        <f>IF(J426="",0,COUNTIF($J$7:J426,J426))</f>
        <v>98</v>
      </c>
      <c r="C426" s="189" t="str">
        <f t="shared" si="26"/>
        <v>98112</v>
      </c>
      <c r="D426" s="192">
        <f t="shared" si="28"/>
        <v>45993</v>
      </c>
      <c r="E426" s="189">
        <f t="shared" si="29"/>
        <v>210</v>
      </c>
      <c r="F426" s="28"/>
      <c r="G426" s="157"/>
      <c r="H426" s="3"/>
      <c r="I426" s="7" t="s">
        <v>358</v>
      </c>
      <c r="J426" s="3">
        <v>112</v>
      </c>
      <c r="K426" s="32" t="str">
        <f t="shared" si="27"/>
        <v>Bank</v>
      </c>
      <c r="L426" s="2"/>
      <c r="M426" s="2">
        <v>4077000</v>
      </c>
      <c r="N426" s="28"/>
      <c r="O426" s="28"/>
    </row>
    <row r="427" spans="1:15" ht="18.75" customHeight="1" x14ac:dyDescent="0.35">
      <c r="A427" s="28"/>
      <c r="B427" s="189">
        <f>IF(J427="",0,COUNTIF($J$7:J427,J427))</f>
        <v>18</v>
      </c>
      <c r="C427" s="189" t="str">
        <f t="shared" si="26"/>
        <v>18714</v>
      </c>
      <c r="D427" s="192">
        <f t="shared" si="28"/>
        <v>45997</v>
      </c>
      <c r="E427" s="189">
        <f t="shared" si="29"/>
        <v>211</v>
      </c>
      <c r="F427" s="28"/>
      <c r="G427" s="157">
        <v>45997</v>
      </c>
      <c r="H427" s="3">
        <v>211</v>
      </c>
      <c r="I427" s="7" t="s">
        <v>359</v>
      </c>
      <c r="J427" s="3">
        <v>714</v>
      </c>
      <c r="K427" s="32" t="str">
        <f t="shared" si="27"/>
        <v>Biaya Telepon &amp; Internet</v>
      </c>
      <c r="L427" s="2">
        <v>636900</v>
      </c>
      <c r="M427" s="2"/>
      <c r="N427" s="28"/>
      <c r="O427" s="28"/>
    </row>
    <row r="428" spans="1:15" ht="18.75" customHeight="1" x14ac:dyDescent="0.35">
      <c r="A428" s="28"/>
      <c r="B428" s="189">
        <f>IF(J428="",0,COUNTIF($J$7:J428,J428))</f>
        <v>99</v>
      </c>
      <c r="C428" s="189" t="str">
        <f t="shared" si="26"/>
        <v>99112</v>
      </c>
      <c r="D428" s="192">
        <f t="shared" si="28"/>
        <v>45997</v>
      </c>
      <c r="E428" s="189">
        <f t="shared" si="29"/>
        <v>211</v>
      </c>
      <c r="F428" s="28"/>
      <c r="G428" s="157"/>
      <c r="H428" s="3"/>
      <c r="I428" s="7" t="s">
        <v>359</v>
      </c>
      <c r="J428" s="3">
        <v>112</v>
      </c>
      <c r="K428" s="32" t="str">
        <f t="shared" si="27"/>
        <v>Bank</v>
      </c>
      <c r="L428" s="2"/>
      <c r="M428" s="2">
        <v>636900</v>
      </c>
      <c r="N428" s="28"/>
      <c r="O428" s="28"/>
    </row>
    <row r="429" spans="1:15" ht="18.75" customHeight="1" x14ac:dyDescent="0.35">
      <c r="A429" s="28"/>
      <c r="B429" s="189">
        <f>IF(J429="",0,COUNTIF($J$7:J429,J429))</f>
        <v>11</v>
      </c>
      <c r="C429" s="189" t="str">
        <f t="shared" si="26"/>
        <v>11552</v>
      </c>
      <c r="D429" s="192">
        <f t="shared" si="28"/>
        <v>46000</v>
      </c>
      <c r="E429" s="189">
        <f t="shared" si="29"/>
        <v>212</v>
      </c>
      <c r="F429" s="28"/>
      <c r="G429" s="157">
        <v>46000</v>
      </c>
      <c r="H429" s="3">
        <v>212</v>
      </c>
      <c r="I429" s="7" t="s">
        <v>360</v>
      </c>
      <c r="J429" s="3">
        <v>552</v>
      </c>
      <c r="K429" s="32" t="str">
        <f t="shared" si="27"/>
        <v>Pembelian Bahan Baku</v>
      </c>
      <c r="L429" s="2">
        <v>152627000</v>
      </c>
      <c r="M429" s="2"/>
      <c r="N429" s="28"/>
      <c r="O429" s="28"/>
    </row>
    <row r="430" spans="1:15" ht="18.75" customHeight="1" x14ac:dyDescent="0.35">
      <c r="A430" s="28"/>
      <c r="B430" s="189">
        <f>IF(J430="",0,COUNTIF($J$7:J430,J430))</f>
        <v>34</v>
      </c>
      <c r="C430" s="189" t="str">
        <f t="shared" si="26"/>
        <v>34211</v>
      </c>
      <c r="D430" s="192">
        <f t="shared" si="28"/>
        <v>46000</v>
      </c>
      <c r="E430" s="189">
        <f t="shared" si="29"/>
        <v>212</v>
      </c>
      <c r="F430" s="28"/>
      <c r="G430" s="157"/>
      <c r="H430" s="3"/>
      <c r="I430" s="7" t="s">
        <v>360</v>
      </c>
      <c r="J430" s="3">
        <v>211</v>
      </c>
      <c r="K430" s="32" t="str">
        <f t="shared" si="27"/>
        <v>Hutang Dagang</v>
      </c>
      <c r="L430" s="2"/>
      <c r="M430" s="2">
        <v>152627000</v>
      </c>
      <c r="N430" s="28"/>
      <c r="O430" s="28"/>
    </row>
    <row r="431" spans="1:15" ht="18.75" customHeight="1" x14ac:dyDescent="0.35">
      <c r="A431" s="28"/>
      <c r="B431" s="189">
        <f>IF(J431="",0,COUNTIF($J$7:J431,J431))</f>
        <v>15</v>
      </c>
      <c r="C431" s="189" t="str">
        <f t="shared" si="26"/>
        <v>15612</v>
      </c>
      <c r="D431" s="192">
        <f t="shared" si="28"/>
        <v>46001</v>
      </c>
      <c r="E431" s="189">
        <f t="shared" si="29"/>
        <v>213</v>
      </c>
      <c r="F431" s="28"/>
      <c r="G431" s="157">
        <v>46001</v>
      </c>
      <c r="H431" s="3">
        <v>213</v>
      </c>
      <c r="I431" s="7" t="s">
        <v>303</v>
      </c>
      <c r="J431" s="3">
        <v>612</v>
      </c>
      <c r="K431" s="32" t="str">
        <f t="shared" si="27"/>
        <v>Biaya Listrik dan Gas</v>
      </c>
      <c r="L431" s="2">
        <v>995000</v>
      </c>
      <c r="M431" s="2"/>
      <c r="N431" s="28"/>
      <c r="O431" s="28"/>
    </row>
    <row r="432" spans="1:15" ht="18.75" customHeight="1" x14ac:dyDescent="0.35">
      <c r="A432" s="28"/>
      <c r="B432" s="189">
        <f>IF(J432="",0,COUNTIF($J$7:J432,J432))</f>
        <v>85</v>
      </c>
      <c r="C432" s="189" t="str">
        <f t="shared" si="26"/>
        <v>85111</v>
      </c>
      <c r="D432" s="192">
        <f t="shared" si="28"/>
        <v>46001</v>
      </c>
      <c r="E432" s="189">
        <f t="shared" si="29"/>
        <v>213</v>
      </c>
      <c r="F432" s="28"/>
      <c r="G432" s="157"/>
      <c r="H432" s="3"/>
      <c r="I432" s="7" t="s">
        <v>303</v>
      </c>
      <c r="J432" s="3">
        <v>111</v>
      </c>
      <c r="K432" s="32" t="str">
        <f t="shared" si="27"/>
        <v>Kas</v>
      </c>
      <c r="L432" s="2"/>
      <c r="M432" s="2">
        <v>995000</v>
      </c>
      <c r="N432" s="28"/>
      <c r="O432" s="28"/>
    </row>
    <row r="433" spans="1:15" ht="18.75" customHeight="1" x14ac:dyDescent="0.35">
      <c r="A433" s="28"/>
      <c r="B433" s="189">
        <f>IF(J433="",0,COUNTIF($J$7:J433,J433))</f>
        <v>12</v>
      </c>
      <c r="C433" s="189" t="str">
        <f t="shared" si="26"/>
        <v>12712</v>
      </c>
      <c r="D433" s="192">
        <f t="shared" si="28"/>
        <v>46001</v>
      </c>
      <c r="E433" s="189">
        <f t="shared" si="29"/>
        <v>214</v>
      </c>
      <c r="F433" s="28"/>
      <c r="G433" s="157">
        <v>46001</v>
      </c>
      <c r="H433" s="3">
        <v>214</v>
      </c>
      <c r="I433" s="7" t="s">
        <v>304</v>
      </c>
      <c r="J433" s="3">
        <v>712</v>
      </c>
      <c r="K433" s="32" t="str">
        <f t="shared" si="27"/>
        <v>Biaya Listrik</v>
      </c>
      <c r="L433" s="2">
        <v>326000</v>
      </c>
      <c r="M433" s="2"/>
      <c r="N433" s="28"/>
      <c r="O433" s="28"/>
    </row>
    <row r="434" spans="1:15" ht="18.75" customHeight="1" x14ac:dyDescent="0.35">
      <c r="A434" s="28"/>
      <c r="B434" s="189">
        <f>IF(J434="",0,COUNTIF($J$7:J434,J434))</f>
        <v>86</v>
      </c>
      <c r="C434" s="189" t="str">
        <f t="shared" si="26"/>
        <v>86111</v>
      </c>
      <c r="D434" s="192">
        <f t="shared" si="28"/>
        <v>46001</v>
      </c>
      <c r="E434" s="189">
        <f t="shared" si="29"/>
        <v>214</v>
      </c>
      <c r="F434" s="28"/>
      <c r="G434" s="157"/>
      <c r="H434" s="3"/>
      <c r="I434" s="7" t="s">
        <v>304</v>
      </c>
      <c r="J434" s="3">
        <v>111</v>
      </c>
      <c r="K434" s="32" t="str">
        <f t="shared" si="27"/>
        <v>Kas</v>
      </c>
      <c r="L434" s="2"/>
      <c r="M434" s="2">
        <v>326000</v>
      </c>
      <c r="N434" s="28"/>
      <c r="O434" s="28"/>
    </row>
    <row r="435" spans="1:15" ht="18.75" customHeight="1" x14ac:dyDescent="0.35">
      <c r="A435" s="28"/>
      <c r="B435" s="189">
        <f>IF(J435="",0,COUNTIF($J$7:J435,J435))</f>
        <v>100</v>
      </c>
      <c r="C435" s="189" t="str">
        <f t="shared" si="26"/>
        <v>100112</v>
      </c>
      <c r="D435" s="192">
        <f t="shared" si="28"/>
        <v>46004</v>
      </c>
      <c r="E435" s="189">
        <f t="shared" si="29"/>
        <v>215</v>
      </c>
      <c r="F435" s="28"/>
      <c r="G435" s="157">
        <v>46004</v>
      </c>
      <c r="H435" s="3">
        <v>215</v>
      </c>
      <c r="I435" s="7" t="s">
        <v>302</v>
      </c>
      <c r="J435" s="3">
        <v>112</v>
      </c>
      <c r="K435" s="32" t="str">
        <f t="shared" si="27"/>
        <v>Bank</v>
      </c>
      <c r="L435" s="2">
        <v>27470000</v>
      </c>
      <c r="M435" s="2"/>
      <c r="N435" s="28"/>
      <c r="O435" s="28"/>
    </row>
    <row r="436" spans="1:15" ht="18.75" customHeight="1" x14ac:dyDescent="0.35">
      <c r="A436" s="28"/>
      <c r="B436" s="189">
        <f>IF(J436="",0,COUNTIF($J$7:J436,J436))</f>
        <v>19</v>
      </c>
      <c r="C436" s="189" t="str">
        <f t="shared" si="26"/>
        <v>19130</v>
      </c>
      <c r="D436" s="192">
        <f t="shared" si="28"/>
        <v>46004</v>
      </c>
      <c r="E436" s="189">
        <f t="shared" si="29"/>
        <v>215</v>
      </c>
      <c r="F436" s="28"/>
      <c r="G436" s="157"/>
      <c r="H436" s="3"/>
      <c r="I436" s="7" t="s">
        <v>302</v>
      </c>
      <c r="J436" s="3">
        <v>130</v>
      </c>
      <c r="K436" s="32" t="str">
        <f t="shared" si="27"/>
        <v>Piutang Dagang</v>
      </c>
      <c r="L436" s="2"/>
      <c r="M436" s="2">
        <v>27470000</v>
      </c>
      <c r="N436" s="28"/>
      <c r="O436" s="28"/>
    </row>
    <row r="437" spans="1:15" ht="18.75" customHeight="1" x14ac:dyDescent="0.35">
      <c r="A437" s="28"/>
      <c r="B437" s="189">
        <f>IF(J437="",0,COUNTIF($J$7:J437,J437))</f>
        <v>24</v>
      </c>
      <c r="C437" s="189" t="str">
        <f t="shared" si="26"/>
        <v>24561</v>
      </c>
      <c r="D437" s="192">
        <f t="shared" si="28"/>
        <v>46006</v>
      </c>
      <c r="E437" s="189">
        <f t="shared" si="29"/>
        <v>216</v>
      </c>
      <c r="F437" s="28"/>
      <c r="G437" s="157">
        <v>46006</v>
      </c>
      <c r="H437" s="3">
        <v>216</v>
      </c>
      <c r="I437" s="7" t="s">
        <v>308</v>
      </c>
      <c r="J437" s="3">
        <v>561</v>
      </c>
      <c r="K437" s="32" t="str">
        <f t="shared" si="27"/>
        <v>Upah langsung</v>
      </c>
      <c r="L437" s="2">
        <v>15425000</v>
      </c>
      <c r="M437" s="2"/>
      <c r="N437" s="28"/>
      <c r="O437" s="28"/>
    </row>
    <row r="438" spans="1:15" ht="18.75" customHeight="1" x14ac:dyDescent="0.35">
      <c r="A438" s="28"/>
      <c r="B438" s="189">
        <f>IF(J438="",0,COUNTIF($J$7:J438,J438))</f>
        <v>101</v>
      </c>
      <c r="C438" s="189" t="str">
        <f t="shared" si="26"/>
        <v>101112</v>
      </c>
      <c r="D438" s="192">
        <f t="shared" si="28"/>
        <v>46006</v>
      </c>
      <c r="E438" s="189">
        <f t="shared" si="29"/>
        <v>216</v>
      </c>
      <c r="F438" s="28"/>
      <c r="G438" s="157"/>
      <c r="H438" s="3"/>
      <c r="I438" s="7" t="s">
        <v>308</v>
      </c>
      <c r="J438" s="3">
        <v>112</v>
      </c>
      <c r="K438" s="32" t="str">
        <f t="shared" si="27"/>
        <v>Bank</v>
      </c>
      <c r="L438" s="2"/>
      <c r="M438" s="2">
        <v>15425000</v>
      </c>
      <c r="N438" s="28"/>
      <c r="O438" s="28"/>
    </row>
    <row r="439" spans="1:15" ht="18.75" customHeight="1" x14ac:dyDescent="0.35">
      <c r="A439" s="28"/>
      <c r="B439" s="189">
        <f>IF(J439="",0,COUNTIF($J$7:J439,J439))</f>
        <v>24</v>
      </c>
      <c r="C439" s="189" t="str">
        <f t="shared" si="26"/>
        <v>24601</v>
      </c>
      <c r="D439" s="192">
        <f t="shared" si="28"/>
        <v>46006</v>
      </c>
      <c r="E439" s="189">
        <f t="shared" si="29"/>
        <v>217</v>
      </c>
      <c r="F439" s="28"/>
      <c r="G439" s="157">
        <v>46006</v>
      </c>
      <c r="H439" s="3">
        <v>217</v>
      </c>
      <c r="I439" s="7" t="s">
        <v>308</v>
      </c>
      <c r="J439" s="3">
        <v>601</v>
      </c>
      <c r="K439" s="32" t="str">
        <f t="shared" si="27"/>
        <v>Gaji Karyawan</v>
      </c>
      <c r="L439" s="2">
        <v>9105000</v>
      </c>
      <c r="M439" s="2"/>
      <c r="N439" s="28"/>
      <c r="O439" s="28"/>
    </row>
    <row r="440" spans="1:15" ht="18.75" customHeight="1" x14ac:dyDescent="0.35">
      <c r="A440" s="28"/>
      <c r="B440" s="189">
        <f>IF(J440="",0,COUNTIF($J$7:J440,J440))</f>
        <v>102</v>
      </c>
      <c r="C440" s="189" t="str">
        <f t="shared" si="26"/>
        <v>102112</v>
      </c>
      <c r="D440" s="192">
        <f t="shared" si="28"/>
        <v>46006</v>
      </c>
      <c r="E440" s="189">
        <f t="shared" si="29"/>
        <v>217</v>
      </c>
      <c r="F440" s="28"/>
      <c r="G440" s="157"/>
      <c r="H440" s="3"/>
      <c r="I440" s="7" t="s">
        <v>308</v>
      </c>
      <c r="J440" s="3">
        <v>112</v>
      </c>
      <c r="K440" s="32" t="str">
        <f t="shared" si="27"/>
        <v>Bank</v>
      </c>
      <c r="L440" s="2"/>
      <c r="M440" s="2">
        <v>9105000</v>
      </c>
      <c r="N440" s="28"/>
      <c r="O440" s="28"/>
    </row>
    <row r="441" spans="1:15" ht="18.75" customHeight="1" x14ac:dyDescent="0.35">
      <c r="A441" s="28"/>
      <c r="B441" s="189">
        <f>IF(J441="",0,COUNTIF($J$7:J441,J441))</f>
        <v>19</v>
      </c>
      <c r="C441" s="189" t="str">
        <f t="shared" si="26"/>
        <v>19714</v>
      </c>
      <c r="D441" s="192">
        <f t="shared" si="28"/>
        <v>46007</v>
      </c>
      <c r="E441" s="189">
        <f t="shared" si="29"/>
        <v>218</v>
      </c>
      <c r="F441" s="28"/>
      <c r="G441" s="157">
        <v>46007</v>
      </c>
      <c r="H441" s="3">
        <v>218</v>
      </c>
      <c r="I441" s="7" t="s">
        <v>309</v>
      </c>
      <c r="J441" s="3">
        <v>714</v>
      </c>
      <c r="K441" s="32" t="str">
        <f t="shared" si="27"/>
        <v>Biaya Telepon &amp; Internet</v>
      </c>
      <c r="L441" s="2">
        <v>677500</v>
      </c>
      <c r="M441" s="2"/>
      <c r="N441" s="28"/>
      <c r="O441" s="28"/>
    </row>
    <row r="442" spans="1:15" ht="18.75" customHeight="1" x14ac:dyDescent="0.35">
      <c r="A442" s="28"/>
      <c r="B442" s="189">
        <f>IF(J442="",0,COUNTIF($J$7:J442,J442))</f>
        <v>103</v>
      </c>
      <c r="C442" s="189" t="str">
        <f t="shared" si="26"/>
        <v>103112</v>
      </c>
      <c r="D442" s="192">
        <f t="shared" si="28"/>
        <v>46007</v>
      </c>
      <c r="E442" s="189">
        <f t="shared" si="29"/>
        <v>218</v>
      </c>
      <c r="F442" s="28"/>
      <c r="G442" s="157"/>
      <c r="H442" s="3"/>
      <c r="I442" s="7" t="s">
        <v>309</v>
      </c>
      <c r="J442" s="3">
        <v>112</v>
      </c>
      <c r="K442" s="32" t="str">
        <f t="shared" si="27"/>
        <v>Bank</v>
      </c>
      <c r="L442" s="2"/>
      <c r="M442" s="2">
        <v>677500</v>
      </c>
      <c r="N442" s="28"/>
      <c r="O442" s="28"/>
    </row>
    <row r="443" spans="1:15" ht="18.75" customHeight="1" x14ac:dyDescent="0.35">
      <c r="A443" s="28"/>
      <c r="B443" s="189">
        <f>IF(J443="",0,COUNTIF($J$7:J443,J443))</f>
        <v>87</v>
      </c>
      <c r="C443" s="189" t="str">
        <f t="shared" si="26"/>
        <v>87111</v>
      </c>
      <c r="D443" s="192">
        <f t="shared" si="28"/>
        <v>46007</v>
      </c>
      <c r="E443" s="189">
        <f t="shared" si="29"/>
        <v>219</v>
      </c>
      <c r="F443" s="28"/>
      <c r="G443" s="157">
        <v>46007</v>
      </c>
      <c r="H443" s="3">
        <v>219</v>
      </c>
      <c r="I443" s="7" t="s">
        <v>361</v>
      </c>
      <c r="J443" s="3">
        <v>111</v>
      </c>
      <c r="K443" s="32" t="str">
        <f t="shared" si="27"/>
        <v>Kas</v>
      </c>
      <c r="L443" s="2">
        <v>20000000</v>
      </c>
      <c r="M443" s="2"/>
      <c r="N443" s="28"/>
      <c r="O443" s="28"/>
    </row>
    <row r="444" spans="1:15" ht="18.75" customHeight="1" x14ac:dyDescent="0.35">
      <c r="A444" s="28"/>
      <c r="B444" s="189">
        <f>IF(J444="",0,COUNTIF($J$7:J444,J444))</f>
        <v>2</v>
      </c>
      <c r="C444" s="189" t="str">
        <f t="shared" si="26"/>
        <v>2193</v>
      </c>
      <c r="D444" s="192">
        <f t="shared" si="28"/>
        <v>46007</v>
      </c>
      <c r="E444" s="189">
        <f t="shared" si="29"/>
        <v>219</v>
      </c>
      <c r="F444" s="28"/>
      <c r="G444" s="157"/>
      <c r="H444" s="3"/>
      <c r="I444" s="7" t="s">
        <v>361</v>
      </c>
      <c r="J444" s="3">
        <v>193</v>
      </c>
      <c r="K444" s="32" t="str">
        <f t="shared" si="27"/>
        <v>Penyertaan Usaha Baru</v>
      </c>
      <c r="L444" s="2"/>
      <c r="M444" s="2">
        <v>20000000</v>
      </c>
      <c r="N444" s="28"/>
      <c r="O444" s="28"/>
    </row>
    <row r="445" spans="1:15" ht="18.75" customHeight="1" x14ac:dyDescent="0.35">
      <c r="A445" s="28"/>
      <c r="B445" s="189">
        <f>IF(J445="",0,COUNTIF($J$7:J445,J445))</f>
        <v>104</v>
      </c>
      <c r="C445" s="189" t="str">
        <f t="shared" si="26"/>
        <v>104112</v>
      </c>
      <c r="D445" s="192">
        <f t="shared" si="28"/>
        <v>46010</v>
      </c>
      <c r="E445" s="189">
        <f t="shared" si="29"/>
        <v>220</v>
      </c>
      <c r="F445" s="28"/>
      <c r="G445" s="157">
        <v>46010</v>
      </c>
      <c r="H445" s="3">
        <v>220</v>
      </c>
      <c r="I445" s="7" t="s">
        <v>362</v>
      </c>
      <c r="J445" s="3">
        <v>112</v>
      </c>
      <c r="K445" s="32" t="str">
        <f t="shared" si="27"/>
        <v>Bank</v>
      </c>
      <c r="L445" s="2">
        <v>100000000</v>
      </c>
      <c r="M445" s="2"/>
      <c r="N445" s="28"/>
      <c r="O445" s="28"/>
    </row>
    <row r="446" spans="1:15" ht="18.75" customHeight="1" x14ac:dyDescent="0.35">
      <c r="A446" s="28"/>
      <c r="B446" s="189">
        <f>IF(J446="",0,COUNTIF($J$7:J446,J446))</f>
        <v>1</v>
      </c>
      <c r="C446" s="189" t="str">
        <f t="shared" si="26"/>
        <v>1171</v>
      </c>
      <c r="D446" s="192">
        <f t="shared" si="28"/>
        <v>46010</v>
      </c>
      <c r="E446" s="189">
        <f t="shared" si="29"/>
        <v>220</v>
      </c>
      <c r="F446" s="28"/>
      <c r="G446" s="157"/>
      <c r="H446" s="3"/>
      <c r="I446" s="7" t="s">
        <v>362</v>
      </c>
      <c r="J446" s="3">
        <v>171</v>
      </c>
      <c r="K446" s="32" t="str">
        <f t="shared" si="27"/>
        <v>Tanah</v>
      </c>
      <c r="L446" s="2"/>
      <c r="M446" s="2">
        <v>100000000</v>
      </c>
      <c r="N446" s="28"/>
      <c r="O446" s="28"/>
    </row>
    <row r="447" spans="1:15" ht="18.75" customHeight="1" x14ac:dyDescent="0.35">
      <c r="A447" s="28"/>
      <c r="B447" s="189">
        <f>IF(J447="",0,COUNTIF($J$7:J447,J447))</f>
        <v>20</v>
      </c>
      <c r="C447" s="189" t="str">
        <f t="shared" si="26"/>
        <v>20130</v>
      </c>
      <c r="D447" s="192">
        <f t="shared" si="28"/>
        <v>46012</v>
      </c>
      <c r="E447" s="189">
        <f t="shared" si="29"/>
        <v>221</v>
      </c>
      <c r="F447" s="28"/>
      <c r="G447" s="157">
        <v>46012</v>
      </c>
      <c r="H447" s="3">
        <v>221</v>
      </c>
      <c r="I447" s="7" t="s">
        <v>310</v>
      </c>
      <c r="J447" s="3">
        <v>130</v>
      </c>
      <c r="K447" s="32" t="str">
        <f t="shared" si="27"/>
        <v>Piutang Dagang</v>
      </c>
      <c r="L447" s="2">
        <v>125500000</v>
      </c>
      <c r="M447" s="2"/>
      <c r="N447" s="28"/>
      <c r="O447" s="28"/>
    </row>
    <row r="448" spans="1:15" ht="18.75" customHeight="1" x14ac:dyDescent="0.35">
      <c r="A448" s="28"/>
      <c r="B448" s="189">
        <f>IF(J448="",0,COUNTIF($J$7:J448,J448))</f>
        <v>20</v>
      </c>
      <c r="C448" s="189" t="str">
        <f t="shared" si="26"/>
        <v>20401</v>
      </c>
      <c r="D448" s="192">
        <f t="shared" si="28"/>
        <v>46012</v>
      </c>
      <c r="E448" s="189">
        <f t="shared" si="29"/>
        <v>221</v>
      </c>
      <c r="F448" s="28"/>
      <c r="G448" s="157"/>
      <c r="H448" s="3"/>
      <c r="I448" s="7" t="s">
        <v>310</v>
      </c>
      <c r="J448" s="3">
        <v>401</v>
      </c>
      <c r="K448" s="32" t="str">
        <f t="shared" si="27"/>
        <v>Penjualan Barang</v>
      </c>
      <c r="L448" s="2"/>
      <c r="M448" s="2">
        <v>125500000</v>
      </c>
      <c r="N448" s="28"/>
      <c r="O448" s="28"/>
    </row>
    <row r="449" spans="1:15" ht="18.75" customHeight="1" x14ac:dyDescent="0.35">
      <c r="A449" s="28"/>
      <c r="B449" s="189">
        <f>IF(J449="",0,COUNTIF($J$7:J449,J449))</f>
        <v>2</v>
      </c>
      <c r="C449" s="189" t="str">
        <f t="shared" si="26"/>
        <v>2171</v>
      </c>
      <c r="D449" s="192">
        <f t="shared" si="28"/>
        <v>46015</v>
      </c>
      <c r="E449" s="189">
        <f t="shared" si="29"/>
        <v>222</v>
      </c>
      <c r="F449" s="28"/>
      <c r="G449" s="157">
        <v>46015</v>
      </c>
      <c r="H449" s="3">
        <v>222</v>
      </c>
      <c r="I449" s="7" t="s">
        <v>363</v>
      </c>
      <c r="J449" s="3">
        <v>171</v>
      </c>
      <c r="K449" s="32" t="str">
        <f t="shared" si="27"/>
        <v>Tanah</v>
      </c>
      <c r="L449" s="2">
        <v>255000000</v>
      </c>
      <c r="M449" s="2"/>
      <c r="N449" s="28"/>
      <c r="O449" s="28"/>
    </row>
    <row r="450" spans="1:15" ht="18.75" customHeight="1" x14ac:dyDescent="0.35">
      <c r="A450" s="28"/>
      <c r="B450" s="189">
        <f>IF(J450="",0,COUNTIF($J$7:J450,J450))</f>
        <v>105</v>
      </c>
      <c r="C450" s="189" t="str">
        <f t="shared" si="26"/>
        <v>105112</v>
      </c>
      <c r="D450" s="192">
        <f t="shared" si="28"/>
        <v>46015</v>
      </c>
      <c r="E450" s="189">
        <f t="shared" si="29"/>
        <v>222</v>
      </c>
      <c r="F450" s="28"/>
      <c r="G450" s="157"/>
      <c r="H450" s="3"/>
      <c r="I450" s="7" t="s">
        <v>363</v>
      </c>
      <c r="J450" s="3">
        <v>112</v>
      </c>
      <c r="K450" s="32" t="str">
        <f t="shared" si="27"/>
        <v>Bank</v>
      </c>
      <c r="L450" s="2"/>
      <c r="M450" s="2">
        <v>255000000</v>
      </c>
      <c r="N450" s="28"/>
      <c r="O450" s="28"/>
    </row>
    <row r="451" spans="1:15" ht="18.75" customHeight="1" x14ac:dyDescent="0.35">
      <c r="A451" s="28"/>
      <c r="B451" s="189">
        <f>IF(J451="",0,COUNTIF($J$7:J451,J451))</f>
        <v>106</v>
      </c>
      <c r="C451" s="189" t="str">
        <f t="shared" si="26"/>
        <v>106112</v>
      </c>
      <c r="D451" s="192">
        <f t="shared" si="28"/>
        <v>46018</v>
      </c>
      <c r="E451" s="189">
        <f t="shared" si="29"/>
        <v>223</v>
      </c>
      <c r="F451" s="28"/>
      <c r="G451" s="157">
        <v>46018</v>
      </c>
      <c r="H451" s="3">
        <v>223</v>
      </c>
      <c r="I451" s="7" t="s">
        <v>364</v>
      </c>
      <c r="J451" s="3">
        <v>112</v>
      </c>
      <c r="K451" s="32" t="str">
        <f t="shared" si="27"/>
        <v>Bank</v>
      </c>
      <c r="L451" s="2">
        <v>150000000</v>
      </c>
      <c r="M451" s="2"/>
      <c r="N451" s="28"/>
      <c r="O451" s="28"/>
    </row>
    <row r="452" spans="1:15" ht="18.75" customHeight="1" x14ac:dyDescent="0.35">
      <c r="A452" s="28"/>
      <c r="B452" s="189">
        <f>IF(J452="",0,COUNTIF($J$7:J452,J452))</f>
        <v>1</v>
      </c>
      <c r="C452" s="189" t="str">
        <f t="shared" si="26"/>
        <v>1271</v>
      </c>
      <c r="D452" s="192">
        <f t="shared" si="28"/>
        <v>46018</v>
      </c>
      <c r="E452" s="189">
        <f t="shared" si="29"/>
        <v>223</v>
      </c>
      <c r="F452" s="28"/>
      <c r="G452" s="157"/>
      <c r="H452" s="3"/>
      <c r="I452" s="7" t="s">
        <v>364</v>
      </c>
      <c r="J452" s="3">
        <v>271</v>
      </c>
      <c r="K452" s="32" t="str">
        <f t="shared" si="27"/>
        <v>Hutang Jangka Panjang</v>
      </c>
      <c r="L452" s="2"/>
      <c r="M452" s="2">
        <v>150000000</v>
      </c>
      <c r="N452" s="28"/>
      <c r="O452" s="28"/>
    </row>
    <row r="453" spans="1:15" ht="18.75" customHeight="1" x14ac:dyDescent="0.35">
      <c r="A453" s="28"/>
      <c r="B453" s="189">
        <f>IF(J453="",0,COUNTIF($J$7:J453,J453))</f>
        <v>107</v>
      </c>
      <c r="C453" s="189" t="str">
        <f t="shared" si="26"/>
        <v>107112</v>
      </c>
      <c r="D453" s="192">
        <f t="shared" si="28"/>
        <v>46019</v>
      </c>
      <c r="E453" s="189">
        <f t="shared" si="29"/>
        <v>224</v>
      </c>
      <c r="F453" s="28"/>
      <c r="G453" s="157">
        <v>46019</v>
      </c>
      <c r="H453" s="3">
        <v>224</v>
      </c>
      <c r="I453" s="7" t="s">
        <v>365</v>
      </c>
      <c r="J453" s="3">
        <v>112</v>
      </c>
      <c r="K453" s="32" t="str">
        <f t="shared" si="27"/>
        <v>Bank</v>
      </c>
      <c r="L453" s="2">
        <v>80000000</v>
      </c>
      <c r="M453" s="2"/>
      <c r="N453" s="28"/>
      <c r="O453" s="28"/>
    </row>
    <row r="454" spans="1:15" ht="18.75" customHeight="1" x14ac:dyDescent="0.35">
      <c r="A454" s="28"/>
      <c r="B454" s="189">
        <f>IF(J454="",0,COUNTIF($J$7:J454,J454))</f>
        <v>1</v>
      </c>
      <c r="C454" s="189" t="str">
        <f t="shared" si="26"/>
        <v>1301</v>
      </c>
      <c r="D454" s="192">
        <f t="shared" si="28"/>
        <v>46019</v>
      </c>
      <c r="E454" s="189">
        <f t="shared" si="29"/>
        <v>224</v>
      </c>
      <c r="F454" s="28"/>
      <c r="G454" s="157"/>
      <c r="H454" s="3"/>
      <c r="I454" s="7" t="s">
        <v>365</v>
      </c>
      <c r="J454" s="3">
        <v>301</v>
      </c>
      <c r="K454" s="32" t="str">
        <f t="shared" si="27"/>
        <v>Modal</v>
      </c>
      <c r="L454" s="2"/>
      <c r="M454" s="2">
        <v>80000000</v>
      </c>
      <c r="N454" s="28"/>
      <c r="O454" s="28"/>
    </row>
    <row r="455" spans="1:15" ht="18.75" customHeight="1" x14ac:dyDescent="0.35">
      <c r="A455" s="28"/>
      <c r="B455" s="189">
        <f>IF(J455="",0,COUNTIF($J$7:J455,J455))</f>
        <v>25</v>
      </c>
      <c r="C455" s="189" t="str">
        <f t="shared" ref="C455:C502" si="30">B455&amp;J455</f>
        <v>25561</v>
      </c>
      <c r="D455" s="192">
        <f t="shared" si="28"/>
        <v>46021</v>
      </c>
      <c r="E455" s="189">
        <f t="shared" si="29"/>
        <v>225</v>
      </c>
      <c r="F455" s="28"/>
      <c r="G455" s="157">
        <v>46021</v>
      </c>
      <c r="H455" s="3">
        <v>225</v>
      </c>
      <c r="I455" s="7" t="s">
        <v>308</v>
      </c>
      <c r="J455" s="3">
        <v>561</v>
      </c>
      <c r="K455" s="32" t="str">
        <f t="shared" ref="K455:K502" si="31">IF(J455&lt;&gt;"",VLOOKUP(J455,DA,2,FALSE),"")</f>
        <v>Upah langsung</v>
      </c>
      <c r="L455" s="2">
        <v>15158000</v>
      </c>
      <c r="M455" s="2"/>
      <c r="N455" s="28"/>
      <c r="O455" s="28"/>
    </row>
    <row r="456" spans="1:15" ht="18.75" customHeight="1" x14ac:dyDescent="0.35">
      <c r="A456" s="28"/>
      <c r="B456" s="189">
        <f>IF(J456="",0,COUNTIF($J$7:J456,J456))</f>
        <v>108</v>
      </c>
      <c r="C456" s="189" t="str">
        <f t="shared" si="30"/>
        <v>108112</v>
      </c>
      <c r="D456" s="192">
        <f t="shared" si="28"/>
        <v>46021</v>
      </c>
      <c r="E456" s="189">
        <f t="shared" si="29"/>
        <v>225</v>
      </c>
      <c r="F456" s="28"/>
      <c r="G456" s="157"/>
      <c r="H456" s="3"/>
      <c r="I456" s="7" t="s">
        <v>308</v>
      </c>
      <c r="J456" s="3">
        <v>112</v>
      </c>
      <c r="K456" s="32" t="str">
        <f t="shared" si="31"/>
        <v>Bank</v>
      </c>
      <c r="L456" s="2"/>
      <c r="M456" s="2">
        <v>15158000</v>
      </c>
      <c r="N456" s="28"/>
      <c r="O456" s="28"/>
    </row>
    <row r="457" spans="1:15" ht="18.75" customHeight="1" x14ac:dyDescent="0.35">
      <c r="A457" s="28"/>
      <c r="B457" s="189">
        <f>IF(J457="",0,COUNTIF($J$7:J457,J457))</f>
        <v>25</v>
      </c>
      <c r="C457" s="189" t="str">
        <f t="shared" si="30"/>
        <v>25601</v>
      </c>
      <c r="D457" s="192">
        <f t="shared" ref="D457:D502" si="32">IF(G457&lt;&gt;"",G457,D456)</f>
        <v>46021</v>
      </c>
      <c r="E457" s="189">
        <f t="shared" ref="E457:E502" si="33">IF(H457&lt;&gt;"",H457,E456)</f>
        <v>226</v>
      </c>
      <c r="F457" s="28"/>
      <c r="G457" s="157">
        <v>46021</v>
      </c>
      <c r="H457" s="3">
        <v>226</v>
      </c>
      <c r="I457" s="7" t="s">
        <v>308</v>
      </c>
      <c r="J457" s="3">
        <v>601</v>
      </c>
      <c r="K457" s="32" t="str">
        <f t="shared" si="31"/>
        <v>Gaji Karyawan</v>
      </c>
      <c r="L457" s="2">
        <v>9254000</v>
      </c>
      <c r="M457" s="2"/>
      <c r="N457" s="28"/>
      <c r="O457" s="28"/>
    </row>
    <row r="458" spans="1:15" ht="18.75" customHeight="1" x14ac:dyDescent="0.35">
      <c r="A458" s="28"/>
      <c r="B458" s="189">
        <f>IF(J458="",0,COUNTIF($J$7:J458,J458))</f>
        <v>109</v>
      </c>
      <c r="C458" s="189" t="str">
        <f t="shared" si="30"/>
        <v>109112</v>
      </c>
      <c r="D458" s="192">
        <f t="shared" si="32"/>
        <v>46021</v>
      </c>
      <c r="E458" s="189">
        <f t="shared" si="33"/>
        <v>226</v>
      </c>
      <c r="F458" s="28"/>
      <c r="G458" s="157"/>
      <c r="H458" s="3"/>
      <c r="I458" s="7" t="s">
        <v>308</v>
      </c>
      <c r="J458" s="3">
        <v>112</v>
      </c>
      <c r="K458" s="32" t="str">
        <f t="shared" si="31"/>
        <v>Bank</v>
      </c>
      <c r="L458" s="2"/>
      <c r="M458" s="2">
        <v>9254000</v>
      </c>
      <c r="N458" s="28"/>
      <c r="O458" s="28"/>
    </row>
    <row r="459" spans="1:15" ht="18.75" customHeight="1" x14ac:dyDescent="0.35">
      <c r="A459" s="28"/>
      <c r="B459" s="189">
        <f>IF(J459="",0,COUNTIF($J$7:J459,J459))</f>
        <v>12</v>
      </c>
      <c r="C459" s="189" t="str">
        <f t="shared" si="30"/>
        <v>12701</v>
      </c>
      <c r="D459" s="192">
        <f t="shared" si="32"/>
        <v>46021</v>
      </c>
      <c r="E459" s="189">
        <f t="shared" si="33"/>
        <v>227</v>
      </c>
      <c r="F459" s="28"/>
      <c r="G459" s="157">
        <v>46021</v>
      </c>
      <c r="H459" s="3">
        <v>227</v>
      </c>
      <c r="I459" s="7" t="s">
        <v>314</v>
      </c>
      <c r="J459" s="3">
        <v>701</v>
      </c>
      <c r="K459" s="32" t="str">
        <f t="shared" si="31"/>
        <v>Gaji Karyawan</v>
      </c>
      <c r="L459" s="2">
        <v>12515000</v>
      </c>
      <c r="M459" s="2"/>
      <c r="N459" s="28"/>
      <c r="O459" s="28"/>
    </row>
    <row r="460" spans="1:15" ht="18.75" customHeight="1" x14ac:dyDescent="0.35">
      <c r="A460" s="28"/>
      <c r="B460" s="189">
        <f>IF(J460="",0,COUNTIF($J$7:J460,J460))</f>
        <v>110</v>
      </c>
      <c r="C460" s="189" t="str">
        <f t="shared" si="30"/>
        <v>110112</v>
      </c>
      <c r="D460" s="192">
        <f t="shared" si="32"/>
        <v>46021</v>
      </c>
      <c r="E460" s="189">
        <f t="shared" si="33"/>
        <v>227</v>
      </c>
      <c r="F460" s="28"/>
      <c r="G460" s="157"/>
      <c r="H460" s="3"/>
      <c r="I460" s="7" t="s">
        <v>314</v>
      </c>
      <c r="J460" s="3">
        <v>112</v>
      </c>
      <c r="K460" s="32" t="str">
        <f t="shared" si="31"/>
        <v>Bank</v>
      </c>
      <c r="L460" s="2"/>
      <c r="M460" s="2">
        <v>12515000</v>
      </c>
      <c r="N460" s="28"/>
      <c r="O460" s="28"/>
    </row>
    <row r="461" spans="1:15" ht="18.75" customHeight="1" x14ac:dyDescent="0.35">
      <c r="A461" s="28"/>
      <c r="B461" s="189">
        <f>IF(J461="",0,COUNTIF($J$7:J461,J461))</f>
        <v>0</v>
      </c>
      <c r="C461" s="189" t="str">
        <f t="shared" si="30"/>
        <v>0</v>
      </c>
      <c r="D461" s="192">
        <f t="shared" si="32"/>
        <v>46021</v>
      </c>
      <c r="E461" s="189">
        <f t="shared" si="33"/>
        <v>227</v>
      </c>
      <c r="F461" s="28"/>
      <c r="G461" s="157"/>
      <c r="H461" s="3"/>
      <c r="I461" s="7"/>
      <c r="J461" s="3"/>
      <c r="K461" s="32" t="str">
        <f t="shared" si="31"/>
        <v/>
      </c>
      <c r="L461" s="2"/>
      <c r="M461" s="2"/>
      <c r="N461" s="28"/>
      <c r="O461" s="28"/>
    </row>
    <row r="462" spans="1:15" ht="18.75" customHeight="1" x14ac:dyDescent="0.35">
      <c r="A462" s="28"/>
      <c r="B462" s="189">
        <f>IF(J462="",0,COUNTIF($J$7:J462,J462))</f>
        <v>1</v>
      </c>
      <c r="C462" s="189" t="str">
        <f t="shared" si="30"/>
        <v>1652</v>
      </c>
      <c r="D462" s="192">
        <f t="shared" si="32"/>
        <v>46021</v>
      </c>
      <c r="E462" s="189">
        <f t="shared" si="33"/>
        <v>227</v>
      </c>
      <c r="F462" s="28"/>
      <c r="G462" s="157"/>
      <c r="H462" s="3"/>
      <c r="I462" s="7"/>
      <c r="J462" s="3">
        <v>652</v>
      </c>
      <c r="K462" s="32" t="str">
        <f t="shared" si="31"/>
        <v>Beban Penyusutan Bangunan Pabrik</v>
      </c>
      <c r="L462" s="2">
        <v>3750000</v>
      </c>
      <c r="M462" s="2" t="s">
        <v>84</v>
      </c>
      <c r="N462" s="28"/>
      <c r="O462" s="28"/>
    </row>
    <row r="463" spans="1:15" ht="18.75" customHeight="1" x14ac:dyDescent="0.35">
      <c r="A463" s="28"/>
      <c r="B463" s="189">
        <f>IF(J463="",0,COUNTIF($J$7:J463,J463))</f>
        <v>1</v>
      </c>
      <c r="C463" s="189" t="str">
        <f t="shared" si="30"/>
        <v>1182</v>
      </c>
      <c r="D463" s="192">
        <f t="shared" si="32"/>
        <v>46021</v>
      </c>
      <c r="E463" s="189">
        <f t="shared" si="33"/>
        <v>227</v>
      </c>
      <c r="F463" s="28"/>
      <c r="G463" s="157"/>
      <c r="H463" s="3"/>
      <c r="I463" s="7"/>
      <c r="J463" s="3">
        <v>182</v>
      </c>
      <c r="K463" s="32" t="str">
        <f t="shared" si="31"/>
        <v>Akum. Penyusutan Bangunan Pabrik</v>
      </c>
      <c r="L463" s="2" t="s">
        <v>84</v>
      </c>
      <c r="M463" s="2">
        <v>3750000</v>
      </c>
      <c r="N463" s="28"/>
      <c r="O463" s="28"/>
    </row>
    <row r="464" spans="1:15" ht="18.75" customHeight="1" x14ac:dyDescent="0.35">
      <c r="A464" s="28"/>
      <c r="B464" s="189">
        <f>IF(J464="",0,COUNTIF($J$7:J464,J464))</f>
        <v>1</v>
      </c>
      <c r="C464" s="189" t="str">
        <f t="shared" si="30"/>
        <v>1653</v>
      </c>
      <c r="D464" s="192">
        <f t="shared" si="32"/>
        <v>46021</v>
      </c>
      <c r="E464" s="189">
        <f t="shared" si="33"/>
        <v>227</v>
      </c>
      <c r="F464" s="28"/>
      <c r="G464" s="157"/>
      <c r="H464" s="3"/>
      <c r="I464" s="7"/>
      <c r="J464" s="3">
        <v>653</v>
      </c>
      <c r="K464" s="32" t="str">
        <f t="shared" si="31"/>
        <v>Beban Penyusutan Kendaraan Pabrik</v>
      </c>
      <c r="L464" s="2">
        <v>11343333.333333334</v>
      </c>
      <c r="M464" s="2" t="s">
        <v>84</v>
      </c>
      <c r="N464" s="28"/>
      <c r="O464" s="28"/>
    </row>
    <row r="465" spans="1:15" ht="18.75" customHeight="1" x14ac:dyDescent="0.35">
      <c r="A465" s="28"/>
      <c r="B465" s="189">
        <f>IF(J465="",0,COUNTIF($J$7:J465,J465))</f>
        <v>1</v>
      </c>
      <c r="C465" s="189" t="str">
        <f t="shared" si="30"/>
        <v>1183</v>
      </c>
      <c r="D465" s="192">
        <f t="shared" si="32"/>
        <v>46021</v>
      </c>
      <c r="E465" s="189">
        <f t="shared" si="33"/>
        <v>227</v>
      </c>
      <c r="F465" s="28"/>
      <c r="G465" s="157"/>
      <c r="H465" s="3"/>
      <c r="I465" s="7"/>
      <c r="J465" s="3">
        <v>183</v>
      </c>
      <c r="K465" s="32" t="str">
        <f t="shared" si="31"/>
        <v>Akum. Penyusutan Kendaraan Pabrik</v>
      </c>
      <c r="L465" s="2" t="s">
        <v>84</v>
      </c>
      <c r="M465" s="2">
        <v>11343333.333333334</v>
      </c>
      <c r="N465" s="28"/>
      <c r="O465" s="28"/>
    </row>
    <row r="466" spans="1:15" ht="18.75" customHeight="1" x14ac:dyDescent="0.35">
      <c r="A466" s="28"/>
      <c r="B466" s="189">
        <f>IF(J466="",0,COUNTIF($J$7:J466,J466))</f>
        <v>1</v>
      </c>
      <c r="C466" s="189" t="str">
        <f t="shared" si="30"/>
        <v>1654</v>
      </c>
      <c r="D466" s="192">
        <f t="shared" si="32"/>
        <v>46021</v>
      </c>
      <c r="E466" s="189">
        <f t="shared" si="33"/>
        <v>227</v>
      </c>
      <c r="F466" s="28"/>
      <c r="G466" s="157"/>
      <c r="H466" s="3"/>
      <c r="I466" s="7"/>
      <c r="J466" s="3">
        <v>654</v>
      </c>
      <c r="K466" s="32" t="str">
        <f t="shared" si="31"/>
        <v>Beban Penyusutan Inventaris Pabrik</v>
      </c>
      <c r="L466" s="2">
        <v>15223333.333333336</v>
      </c>
      <c r="M466" s="2" t="s">
        <v>84</v>
      </c>
      <c r="N466" s="28"/>
      <c r="O466" s="28"/>
    </row>
    <row r="467" spans="1:15" ht="18.75" customHeight="1" x14ac:dyDescent="0.35">
      <c r="A467" s="28"/>
      <c r="B467" s="189">
        <f>IF(J467="",0,COUNTIF($J$7:J467,J467))</f>
        <v>1</v>
      </c>
      <c r="C467" s="189" t="str">
        <f t="shared" si="30"/>
        <v>1184</v>
      </c>
      <c r="D467" s="192">
        <f t="shared" si="32"/>
        <v>46021</v>
      </c>
      <c r="E467" s="189">
        <f t="shared" si="33"/>
        <v>227</v>
      </c>
      <c r="F467" s="28"/>
      <c r="G467" s="157"/>
      <c r="H467" s="3"/>
      <c r="I467" s="7"/>
      <c r="J467" s="3">
        <v>184</v>
      </c>
      <c r="K467" s="32" t="str">
        <f t="shared" si="31"/>
        <v>Akum. Penyusutan Inventaris Pabrik</v>
      </c>
      <c r="L467" s="2" t="s">
        <v>84</v>
      </c>
      <c r="M467" s="2">
        <v>15223333.333333336</v>
      </c>
      <c r="N467" s="28"/>
      <c r="O467" s="28"/>
    </row>
    <row r="468" spans="1:15" ht="18.75" customHeight="1" x14ac:dyDescent="0.35">
      <c r="A468" s="28"/>
      <c r="B468" s="189">
        <f>IF(J468="",0,COUNTIF($J$7:J468,J468))</f>
        <v>0</v>
      </c>
      <c r="C468" s="189" t="str">
        <f t="shared" si="30"/>
        <v>0</v>
      </c>
      <c r="D468" s="192">
        <f t="shared" si="32"/>
        <v>46021</v>
      </c>
      <c r="E468" s="189">
        <f t="shared" si="33"/>
        <v>227</v>
      </c>
      <c r="F468" s="28"/>
      <c r="G468" s="157"/>
      <c r="H468" s="3"/>
      <c r="I468" s="7"/>
      <c r="J468" s="3"/>
      <c r="K468" s="32" t="str">
        <f t="shared" si="31"/>
        <v/>
      </c>
      <c r="L468" s="2" t="s">
        <v>84</v>
      </c>
      <c r="M468" s="2" t="s">
        <v>84</v>
      </c>
      <c r="N468" s="28"/>
      <c r="O468" s="28"/>
    </row>
    <row r="469" spans="1:15" ht="18.75" customHeight="1" x14ac:dyDescent="0.35">
      <c r="A469" s="28"/>
      <c r="B469" s="189">
        <f>IF(J469="",0,COUNTIF($J$7:J469,J469))</f>
        <v>1</v>
      </c>
      <c r="C469" s="189" t="str">
        <f t="shared" si="30"/>
        <v>1752</v>
      </c>
      <c r="D469" s="192">
        <f t="shared" si="32"/>
        <v>46021</v>
      </c>
      <c r="E469" s="189">
        <f t="shared" si="33"/>
        <v>227</v>
      </c>
      <c r="F469" s="28"/>
      <c r="G469" s="157"/>
      <c r="H469" s="3"/>
      <c r="I469" s="7"/>
      <c r="J469" s="3">
        <v>752</v>
      </c>
      <c r="K469" s="32" t="str">
        <f t="shared" si="31"/>
        <v>Beban Penyusutan Bangunan Kantor</v>
      </c>
      <c r="L469" s="2">
        <v>5250000</v>
      </c>
      <c r="M469" s="2" t="s">
        <v>84</v>
      </c>
      <c r="N469" s="28"/>
      <c r="O469" s="28"/>
    </row>
    <row r="470" spans="1:15" ht="18.75" customHeight="1" x14ac:dyDescent="0.35">
      <c r="A470" s="28"/>
      <c r="B470" s="189">
        <f>IF(J470="",0,COUNTIF($J$7:J470,J470))</f>
        <v>1</v>
      </c>
      <c r="C470" s="189" t="str">
        <f t="shared" si="30"/>
        <v>1186</v>
      </c>
      <c r="D470" s="192">
        <f t="shared" si="32"/>
        <v>46021</v>
      </c>
      <c r="E470" s="189">
        <f t="shared" si="33"/>
        <v>227</v>
      </c>
      <c r="F470" s="28"/>
      <c r="G470" s="157"/>
      <c r="H470" s="3"/>
      <c r="I470" s="7"/>
      <c r="J470" s="3">
        <v>186</v>
      </c>
      <c r="K470" s="32" t="str">
        <f t="shared" si="31"/>
        <v>Akum. Penyusutan Bangunan Kantor</v>
      </c>
      <c r="L470" s="2" t="s">
        <v>84</v>
      </c>
      <c r="M470" s="2">
        <v>5250000</v>
      </c>
      <c r="N470" s="28"/>
      <c r="O470" s="28"/>
    </row>
    <row r="471" spans="1:15" ht="18.75" customHeight="1" x14ac:dyDescent="0.35">
      <c r="A471" s="28"/>
      <c r="B471" s="189">
        <f>IF(J471="",0,COUNTIF($J$7:J471,J471))</f>
        <v>1</v>
      </c>
      <c r="C471" s="189" t="str">
        <f t="shared" si="30"/>
        <v>1753</v>
      </c>
      <c r="D471" s="192">
        <f t="shared" si="32"/>
        <v>46021</v>
      </c>
      <c r="E471" s="189">
        <f t="shared" si="33"/>
        <v>227</v>
      </c>
      <c r="F471" s="28"/>
      <c r="G471" s="157"/>
      <c r="H471" s="3"/>
      <c r="I471" s="7"/>
      <c r="J471" s="3">
        <v>753</v>
      </c>
      <c r="K471" s="32" t="str">
        <f t="shared" si="31"/>
        <v>Beban Penyusutan Kendaraan Kantor</v>
      </c>
      <c r="L471" s="2">
        <v>12716666.666666668</v>
      </c>
      <c r="M471" s="2" t="s">
        <v>84</v>
      </c>
      <c r="N471" s="28"/>
      <c r="O471" s="28"/>
    </row>
    <row r="472" spans="1:15" ht="18.75" customHeight="1" x14ac:dyDescent="0.35">
      <c r="A472" s="28"/>
      <c r="B472" s="189">
        <f>IF(J472="",0,COUNTIF($J$7:J472,J472))</f>
        <v>1</v>
      </c>
      <c r="C472" s="189" t="str">
        <f t="shared" si="30"/>
        <v>1187</v>
      </c>
      <c r="D472" s="192">
        <f t="shared" si="32"/>
        <v>46021</v>
      </c>
      <c r="E472" s="189">
        <f t="shared" si="33"/>
        <v>227</v>
      </c>
      <c r="F472" s="28"/>
      <c r="G472" s="157"/>
      <c r="H472" s="3"/>
      <c r="I472" s="7"/>
      <c r="J472" s="3">
        <v>187</v>
      </c>
      <c r="K472" s="32" t="str">
        <f t="shared" si="31"/>
        <v>Akum. Penyusutan Kendaraan Kantor</v>
      </c>
      <c r="L472" s="2" t="s">
        <v>84</v>
      </c>
      <c r="M472" s="2">
        <v>12716666.666666668</v>
      </c>
      <c r="N472" s="28"/>
      <c r="O472" s="28"/>
    </row>
    <row r="473" spans="1:15" ht="18.75" customHeight="1" x14ac:dyDescent="0.35">
      <c r="A473" s="28"/>
      <c r="B473" s="189">
        <f>IF(J473="",0,COUNTIF($J$7:J473,J473))</f>
        <v>1</v>
      </c>
      <c r="C473" s="189" t="str">
        <f t="shared" si="30"/>
        <v>1754</v>
      </c>
      <c r="D473" s="192">
        <f t="shared" si="32"/>
        <v>46021</v>
      </c>
      <c r="E473" s="189">
        <f t="shared" si="33"/>
        <v>227</v>
      </c>
      <c r="F473" s="28"/>
      <c r="G473" s="157"/>
      <c r="H473" s="3"/>
      <c r="I473" s="7"/>
      <c r="J473" s="3">
        <v>754</v>
      </c>
      <c r="K473" s="32" t="str">
        <f t="shared" si="31"/>
        <v>Beban Penyusutan Inventaris Kantor</v>
      </c>
      <c r="L473" s="2">
        <v>8579404.7619047631</v>
      </c>
      <c r="M473" s="2" t="s">
        <v>84</v>
      </c>
      <c r="N473" s="28"/>
      <c r="O473" s="28"/>
    </row>
    <row r="474" spans="1:15" ht="18.75" customHeight="1" x14ac:dyDescent="0.35">
      <c r="A474" s="28"/>
      <c r="B474" s="189">
        <f>IF(J474="",0,COUNTIF($J$7:J474,J474))</f>
        <v>1</v>
      </c>
      <c r="C474" s="189" t="str">
        <f t="shared" si="30"/>
        <v>1188</v>
      </c>
      <c r="D474" s="192">
        <f t="shared" si="32"/>
        <v>46021</v>
      </c>
      <c r="E474" s="189">
        <f t="shared" si="33"/>
        <v>227</v>
      </c>
      <c r="F474" s="28"/>
      <c r="G474" s="157"/>
      <c r="H474" s="3"/>
      <c r="I474" s="7"/>
      <c r="J474" s="3">
        <v>188</v>
      </c>
      <c r="K474" s="32" t="str">
        <f t="shared" si="31"/>
        <v>Akum. Penyusutan Inventaris Kantor</v>
      </c>
      <c r="L474" s="2" t="s">
        <v>84</v>
      </c>
      <c r="M474" s="2">
        <v>8579404.7619047631</v>
      </c>
      <c r="N474" s="28"/>
      <c r="O474" s="28"/>
    </row>
    <row r="475" spans="1:15" ht="18.75" customHeight="1" x14ac:dyDescent="0.35">
      <c r="A475" s="28"/>
      <c r="B475" s="189">
        <f>IF(J475="",0,COUNTIF($J$7:J475,J475))</f>
        <v>0</v>
      </c>
      <c r="C475" s="189" t="str">
        <f t="shared" si="30"/>
        <v>0</v>
      </c>
      <c r="D475" s="192">
        <f t="shared" si="32"/>
        <v>46021</v>
      </c>
      <c r="E475" s="189">
        <f t="shared" si="33"/>
        <v>227</v>
      </c>
      <c r="F475" s="28"/>
      <c r="G475" s="157"/>
      <c r="H475" s="3"/>
      <c r="I475" s="7"/>
      <c r="J475" s="3"/>
      <c r="K475" s="32" t="str">
        <f t="shared" si="31"/>
        <v/>
      </c>
      <c r="L475" s="2"/>
      <c r="M475" s="2"/>
      <c r="N475" s="28"/>
      <c r="O475" s="28"/>
    </row>
    <row r="476" spans="1:15" ht="18.75" customHeight="1" x14ac:dyDescent="0.35">
      <c r="A476" s="28"/>
      <c r="B476" s="189">
        <f>IF(J476="",0,COUNTIF($J$7:J476,J476))</f>
        <v>0</v>
      </c>
      <c r="C476" s="189" t="str">
        <f t="shared" si="30"/>
        <v>0</v>
      </c>
      <c r="D476" s="192">
        <f t="shared" si="32"/>
        <v>46021</v>
      </c>
      <c r="E476" s="189">
        <f t="shared" si="33"/>
        <v>227</v>
      </c>
      <c r="F476" s="28"/>
      <c r="G476" s="157"/>
      <c r="H476" s="3"/>
      <c r="I476" s="7"/>
      <c r="J476" s="3"/>
      <c r="K476" s="32" t="str">
        <f t="shared" si="31"/>
        <v/>
      </c>
      <c r="L476" s="2"/>
      <c r="M476" s="2"/>
      <c r="N476" s="28"/>
      <c r="O476" s="28"/>
    </row>
    <row r="477" spans="1:15" ht="18.75" customHeight="1" x14ac:dyDescent="0.35">
      <c r="A477" s="28"/>
      <c r="B477" s="189">
        <f>IF(J477="",0,COUNTIF($J$7:J477,J477))</f>
        <v>0</v>
      </c>
      <c r="C477" s="189" t="str">
        <f t="shared" si="30"/>
        <v>0</v>
      </c>
      <c r="D477" s="192">
        <f t="shared" si="32"/>
        <v>46021</v>
      </c>
      <c r="E477" s="189">
        <f t="shared" si="33"/>
        <v>227</v>
      </c>
      <c r="F477" s="28"/>
      <c r="G477" s="157"/>
      <c r="H477" s="3"/>
      <c r="I477" s="7"/>
      <c r="J477" s="3"/>
      <c r="K477" s="32" t="str">
        <f t="shared" si="31"/>
        <v/>
      </c>
      <c r="L477" s="2"/>
      <c r="M477" s="2"/>
      <c r="N477" s="28"/>
      <c r="O477" s="28"/>
    </row>
    <row r="478" spans="1:15" ht="18.75" customHeight="1" x14ac:dyDescent="0.35">
      <c r="A478" s="28"/>
      <c r="B478" s="189">
        <f>IF(J478="",0,COUNTIF($J$7:J478,J478))</f>
        <v>0</v>
      </c>
      <c r="C478" s="189" t="str">
        <f t="shared" si="30"/>
        <v>0</v>
      </c>
      <c r="D478" s="192">
        <f t="shared" si="32"/>
        <v>46021</v>
      </c>
      <c r="E478" s="189">
        <f t="shared" si="33"/>
        <v>227</v>
      </c>
      <c r="F478" s="28"/>
      <c r="G478" s="157"/>
      <c r="H478" s="3"/>
      <c r="I478" s="7"/>
      <c r="J478" s="3"/>
      <c r="K478" s="32" t="str">
        <f t="shared" si="31"/>
        <v/>
      </c>
      <c r="L478" s="2"/>
      <c r="M478" s="2"/>
      <c r="N478" s="28"/>
      <c r="O478" s="28"/>
    </row>
    <row r="479" spans="1:15" ht="18.75" customHeight="1" x14ac:dyDescent="0.35">
      <c r="A479" s="28"/>
      <c r="B479" s="189">
        <f>IF(J479="",0,COUNTIF($J$7:J479,J479))</f>
        <v>0</v>
      </c>
      <c r="C479" s="189" t="str">
        <f t="shared" si="30"/>
        <v>0</v>
      </c>
      <c r="D479" s="192">
        <f t="shared" si="32"/>
        <v>46021</v>
      </c>
      <c r="E479" s="189">
        <f t="shared" si="33"/>
        <v>227</v>
      </c>
      <c r="F479" s="28"/>
      <c r="G479" s="157"/>
      <c r="H479" s="3"/>
      <c r="I479" s="7"/>
      <c r="J479" s="3"/>
      <c r="K479" s="32" t="str">
        <f t="shared" si="31"/>
        <v/>
      </c>
      <c r="L479" s="2"/>
      <c r="M479" s="2"/>
      <c r="N479" s="28"/>
      <c r="O479" s="28"/>
    </row>
    <row r="480" spans="1:15" ht="18.75" customHeight="1" x14ac:dyDescent="0.35">
      <c r="A480" s="28"/>
      <c r="B480" s="189">
        <f>IF(J480="",0,COUNTIF($J$7:J480,J480))</f>
        <v>0</v>
      </c>
      <c r="C480" s="189" t="str">
        <f t="shared" si="30"/>
        <v>0</v>
      </c>
      <c r="D480" s="192">
        <f t="shared" si="32"/>
        <v>46021</v>
      </c>
      <c r="E480" s="189">
        <f t="shared" si="33"/>
        <v>227</v>
      </c>
      <c r="F480" s="28"/>
      <c r="G480" s="157"/>
      <c r="H480" s="3"/>
      <c r="I480" s="7"/>
      <c r="J480" s="3"/>
      <c r="K480" s="32" t="str">
        <f t="shared" si="31"/>
        <v/>
      </c>
      <c r="L480" s="2"/>
      <c r="M480" s="2"/>
      <c r="N480" s="28"/>
      <c r="O480" s="28"/>
    </row>
    <row r="481" spans="1:15" ht="18.75" customHeight="1" x14ac:dyDescent="0.35">
      <c r="A481" s="28"/>
      <c r="B481" s="189">
        <f>IF(J481="",0,COUNTIF($J$7:J481,J481))</f>
        <v>0</v>
      </c>
      <c r="C481" s="189" t="str">
        <f t="shared" si="30"/>
        <v>0</v>
      </c>
      <c r="D481" s="192">
        <f t="shared" si="32"/>
        <v>46021</v>
      </c>
      <c r="E481" s="189">
        <f t="shared" si="33"/>
        <v>227</v>
      </c>
      <c r="F481" s="28"/>
      <c r="G481" s="157"/>
      <c r="H481" s="3"/>
      <c r="I481" s="7"/>
      <c r="J481" s="3"/>
      <c r="K481" s="32" t="str">
        <f t="shared" si="31"/>
        <v/>
      </c>
      <c r="L481" s="2"/>
      <c r="M481" s="2"/>
      <c r="N481" s="28"/>
      <c r="O481" s="28"/>
    </row>
    <row r="482" spans="1:15" ht="18.75" customHeight="1" x14ac:dyDescent="0.35">
      <c r="A482" s="28"/>
      <c r="B482" s="189">
        <f>IF(J482="",0,COUNTIF($J$7:J482,J482))</f>
        <v>0</v>
      </c>
      <c r="C482" s="189" t="str">
        <f t="shared" si="30"/>
        <v>0</v>
      </c>
      <c r="D482" s="192">
        <f t="shared" si="32"/>
        <v>46021</v>
      </c>
      <c r="E482" s="189">
        <f t="shared" si="33"/>
        <v>227</v>
      </c>
      <c r="F482" s="28"/>
      <c r="G482" s="157"/>
      <c r="H482" s="3"/>
      <c r="I482" s="7"/>
      <c r="J482" s="3"/>
      <c r="K482" s="32" t="str">
        <f t="shared" si="31"/>
        <v/>
      </c>
      <c r="L482" s="2"/>
      <c r="M482" s="2"/>
      <c r="N482" s="28"/>
      <c r="O482" s="28"/>
    </row>
    <row r="483" spans="1:15" ht="18.75" customHeight="1" x14ac:dyDescent="0.35">
      <c r="A483" s="28"/>
      <c r="B483" s="189">
        <f>IF(J483="",0,COUNTIF($J$7:J483,J483))</f>
        <v>0</v>
      </c>
      <c r="C483" s="189" t="str">
        <f t="shared" si="30"/>
        <v>0</v>
      </c>
      <c r="D483" s="192">
        <f t="shared" si="32"/>
        <v>46021</v>
      </c>
      <c r="E483" s="189">
        <f t="shared" si="33"/>
        <v>227</v>
      </c>
      <c r="F483" s="28"/>
      <c r="G483" s="157"/>
      <c r="H483" s="3"/>
      <c r="I483" s="7"/>
      <c r="J483" s="3"/>
      <c r="K483" s="32" t="str">
        <f t="shared" si="31"/>
        <v/>
      </c>
      <c r="L483" s="2"/>
      <c r="M483" s="2"/>
      <c r="N483" s="28"/>
      <c r="O483" s="28"/>
    </row>
    <row r="484" spans="1:15" ht="18.75" customHeight="1" x14ac:dyDescent="0.35">
      <c r="A484" s="28"/>
      <c r="B484" s="189">
        <f>IF(J484="",0,COUNTIF($J$7:J484,J484))</f>
        <v>0</v>
      </c>
      <c r="C484" s="189" t="str">
        <f t="shared" si="30"/>
        <v>0</v>
      </c>
      <c r="D484" s="192">
        <f t="shared" si="32"/>
        <v>46021</v>
      </c>
      <c r="E484" s="189">
        <f t="shared" si="33"/>
        <v>227</v>
      </c>
      <c r="F484" s="28"/>
      <c r="G484" s="157"/>
      <c r="H484" s="3"/>
      <c r="I484" s="7"/>
      <c r="J484" s="3"/>
      <c r="K484" s="32" t="str">
        <f t="shared" si="31"/>
        <v/>
      </c>
      <c r="L484" s="2"/>
      <c r="M484" s="2"/>
      <c r="N484" s="28"/>
      <c r="O484" s="28"/>
    </row>
    <row r="485" spans="1:15" ht="18.75" customHeight="1" x14ac:dyDescent="0.35">
      <c r="A485" s="28"/>
      <c r="B485" s="189">
        <f>IF(J485="",0,COUNTIF($J$7:J485,J485))</f>
        <v>0</v>
      </c>
      <c r="C485" s="189" t="str">
        <f t="shared" si="30"/>
        <v>0</v>
      </c>
      <c r="D485" s="192">
        <f t="shared" si="32"/>
        <v>46021</v>
      </c>
      <c r="E485" s="189">
        <f t="shared" si="33"/>
        <v>227</v>
      </c>
      <c r="F485" s="28"/>
      <c r="G485" s="157"/>
      <c r="H485" s="3"/>
      <c r="I485" s="7"/>
      <c r="J485" s="3"/>
      <c r="K485" s="32" t="str">
        <f t="shared" si="31"/>
        <v/>
      </c>
      <c r="L485" s="2"/>
      <c r="M485" s="2"/>
      <c r="N485" s="28"/>
      <c r="O485" s="28"/>
    </row>
    <row r="486" spans="1:15" ht="18.75" customHeight="1" x14ac:dyDescent="0.35">
      <c r="A486" s="28"/>
      <c r="B486" s="189">
        <f>IF(J486="",0,COUNTIF($J$7:J486,J486))</f>
        <v>0</v>
      </c>
      <c r="C486" s="189" t="str">
        <f t="shared" si="30"/>
        <v>0</v>
      </c>
      <c r="D486" s="192">
        <f t="shared" si="32"/>
        <v>46021</v>
      </c>
      <c r="E486" s="189">
        <f t="shared" si="33"/>
        <v>227</v>
      </c>
      <c r="F486" s="28"/>
      <c r="G486" s="157"/>
      <c r="H486" s="3"/>
      <c r="I486" s="7"/>
      <c r="J486" s="3"/>
      <c r="K486" s="32" t="str">
        <f t="shared" si="31"/>
        <v/>
      </c>
      <c r="L486" s="2"/>
      <c r="M486" s="2"/>
      <c r="N486" s="28"/>
      <c r="O486" s="28"/>
    </row>
    <row r="487" spans="1:15" ht="18.75" customHeight="1" x14ac:dyDescent="0.35">
      <c r="A487" s="28"/>
      <c r="B487" s="189">
        <f>IF(J487="",0,COUNTIF($J$7:J487,J487))</f>
        <v>0</v>
      </c>
      <c r="C487" s="189" t="str">
        <f t="shared" si="30"/>
        <v>0</v>
      </c>
      <c r="D487" s="192">
        <f t="shared" si="32"/>
        <v>46021</v>
      </c>
      <c r="E487" s="189">
        <f t="shared" si="33"/>
        <v>227</v>
      </c>
      <c r="F487" s="28"/>
      <c r="G487" s="157"/>
      <c r="H487" s="3"/>
      <c r="I487" s="7"/>
      <c r="J487" s="3"/>
      <c r="K487" s="32" t="str">
        <f t="shared" si="31"/>
        <v/>
      </c>
      <c r="L487" s="2"/>
      <c r="M487" s="2"/>
      <c r="N487" s="28"/>
      <c r="O487" s="28"/>
    </row>
    <row r="488" spans="1:15" ht="18.75" customHeight="1" x14ac:dyDescent="0.35">
      <c r="A488" s="28"/>
      <c r="B488" s="189">
        <f>IF(J488="",0,COUNTIF($J$7:J488,J488))</f>
        <v>0</v>
      </c>
      <c r="C488" s="189" t="str">
        <f t="shared" si="30"/>
        <v>0</v>
      </c>
      <c r="D488" s="192">
        <f t="shared" si="32"/>
        <v>46021</v>
      </c>
      <c r="E488" s="189">
        <f t="shared" si="33"/>
        <v>227</v>
      </c>
      <c r="F488" s="28"/>
      <c r="G488" s="157"/>
      <c r="H488" s="3"/>
      <c r="I488" s="7"/>
      <c r="J488" s="3"/>
      <c r="K488" s="32" t="str">
        <f t="shared" si="31"/>
        <v/>
      </c>
      <c r="L488" s="2"/>
      <c r="M488" s="2"/>
      <c r="N488" s="28"/>
      <c r="O488" s="28"/>
    </row>
    <row r="489" spans="1:15" ht="18.75" customHeight="1" x14ac:dyDescent="0.35">
      <c r="A489" s="28"/>
      <c r="B489" s="189">
        <f>IF(J489="",0,COUNTIF($J$7:J489,J489))</f>
        <v>0</v>
      </c>
      <c r="C489" s="189" t="str">
        <f t="shared" si="30"/>
        <v>0</v>
      </c>
      <c r="D489" s="192">
        <f t="shared" si="32"/>
        <v>46021</v>
      </c>
      <c r="E489" s="189">
        <f t="shared" si="33"/>
        <v>227</v>
      </c>
      <c r="F489" s="28"/>
      <c r="G489" s="157"/>
      <c r="H489" s="3"/>
      <c r="I489" s="7"/>
      <c r="J489" s="3"/>
      <c r="K489" s="32" t="str">
        <f t="shared" si="31"/>
        <v/>
      </c>
      <c r="L489" s="2"/>
      <c r="M489" s="2"/>
      <c r="N489" s="28"/>
      <c r="O489" s="28"/>
    </row>
    <row r="490" spans="1:15" ht="18.75" customHeight="1" x14ac:dyDescent="0.35">
      <c r="A490" s="28"/>
      <c r="B490" s="189">
        <f>IF(J490="",0,COUNTIF($J$7:J490,J490))</f>
        <v>0</v>
      </c>
      <c r="C490" s="189" t="str">
        <f t="shared" si="30"/>
        <v>0</v>
      </c>
      <c r="D490" s="192">
        <f t="shared" si="32"/>
        <v>46021</v>
      </c>
      <c r="E490" s="189">
        <f t="shared" si="33"/>
        <v>227</v>
      </c>
      <c r="F490" s="28"/>
      <c r="G490" s="157"/>
      <c r="H490" s="3"/>
      <c r="I490" s="7"/>
      <c r="J490" s="3"/>
      <c r="K490" s="32" t="str">
        <f t="shared" si="31"/>
        <v/>
      </c>
      <c r="L490" s="2"/>
      <c r="M490" s="2"/>
      <c r="N490" s="28"/>
      <c r="O490" s="28"/>
    </row>
    <row r="491" spans="1:15" ht="18.75" customHeight="1" x14ac:dyDescent="0.35">
      <c r="A491" s="28"/>
      <c r="B491" s="189">
        <f>IF(J491="",0,COUNTIF($J$7:J491,J491))</f>
        <v>0</v>
      </c>
      <c r="C491" s="189" t="str">
        <f t="shared" si="30"/>
        <v>0</v>
      </c>
      <c r="D491" s="192">
        <f t="shared" si="32"/>
        <v>46021</v>
      </c>
      <c r="E491" s="189">
        <f t="shared" si="33"/>
        <v>227</v>
      </c>
      <c r="F491" s="28"/>
      <c r="G491" s="157"/>
      <c r="H491" s="3"/>
      <c r="I491" s="7"/>
      <c r="J491" s="3"/>
      <c r="K491" s="32" t="str">
        <f t="shared" si="31"/>
        <v/>
      </c>
      <c r="L491" s="2"/>
      <c r="M491" s="2"/>
      <c r="N491" s="28"/>
      <c r="O491" s="28"/>
    </row>
    <row r="492" spans="1:15" ht="18.75" customHeight="1" x14ac:dyDescent="0.35">
      <c r="A492" s="28"/>
      <c r="B492" s="189">
        <f>IF(J492="",0,COUNTIF($J$7:J492,J492))</f>
        <v>0</v>
      </c>
      <c r="C492" s="189" t="str">
        <f t="shared" si="30"/>
        <v>0</v>
      </c>
      <c r="D492" s="192">
        <f t="shared" si="32"/>
        <v>46021</v>
      </c>
      <c r="E492" s="189">
        <f t="shared" si="33"/>
        <v>227</v>
      </c>
      <c r="F492" s="28"/>
      <c r="G492" s="157"/>
      <c r="H492" s="3"/>
      <c r="I492" s="7"/>
      <c r="J492" s="3"/>
      <c r="K492" s="32" t="str">
        <f t="shared" si="31"/>
        <v/>
      </c>
      <c r="L492" s="2"/>
      <c r="M492" s="2"/>
      <c r="N492" s="28"/>
      <c r="O492" s="28"/>
    </row>
    <row r="493" spans="1:15" ht="18.75" customHeight="1" x14ac:dyDescent="0.35">
      <c r="A493" s="28"/>
      <c r="B493" s="189">
        <f>IF(J493="",0,COUNTIF($J$7:J493,J493))</f>
        <v>0</v>
      </c>
      <c r="C493" s="189" t="str">
        <f t="shared" si="30"/>
        <v>0</v>
      </c>
      <c r="D493" s="192">
        <f t="shared" si="32"/>
        <v>46021</v>
      </c>
      <c r="E493" s="189">
        <f t="shared" si="33"/>
        <v>227</v>
      </c>
      <c r="F493" s="28"/>
      <c r="G493" s="157"/>
      <c r="H493" s="3"/>
      <c r="I493" s="7"/>
      <c r="J493" s="3"/>
      <c r="K493" s="32" t="str">
        <f t="shared" si="31"/>
        <v/>
      </c>
      <c r="L493" s="2"/>
      <c r="M493" s="2"/>
      <c r="N493" s="28"/>
      <c r="O493" s="28"/>
    </row>
    <row r="494" spans="1:15" ht="18.75" customHeight="1" x14ac:dyDescent="0.35">
      <c r="A494" s="28"/>
      <c r="B494" s="189">
        <f>IF(J494="",0,COUNTIF($J$7:J494,J494))</f>
        <v>0</v>
      </c>
      <c r="C494" s="189" t="str">
        <f t="shared" si="30"/>
        <v>0</v>
      </c>
      <c r="D494" s="192">
        <f t="shared" si="32"/>
        <v>46021</v>
      </c>
      <c r="E494" s="189">
        <f t="shared" si="33"/>
        <v>227</v>
      </c>
      <c r="F494" s="28"/>
      <c r="G494" s="157"/>
      <c r="H494" s="3"/>
      <c r="I494" s="7"/>
      <c r="J494" s="3"/>
      <c r="K494" s="32" t="str">
        <f t="shared" si="31"/>
        <v/>
      </c>
      <c r="L494" s="2"/>
      <c r="M494" s="2"/>
      <c r="N494" s="28"/>
      <c r="O494" s="28"/>
    </row>
    <row r="495" spans="1:15" ht="18.75" customHeight="1" x14ac:dyDescent="0.35">
      <c r="A495" s="28"/>
      <c r="B495" s="189">
        <f>IF(J495="",0,COUNTIF($J$7:J495,J495))</f>
        <v>0</v>
      </c>
      <c r="C495" s="189" t="str">
        <f t="shared" si="30"/>
        <v>0</v>
      </c>
      <c r="D495" s="192">
        <f t="shared" si="32"/>
        <v>46021</v>
      </c>
      <c r="E495" s="189">
        <f t="shared" si="33"/>
        <v>227</v>
      </c>
      <c r="F495" s="28"/>
      <c r="G495" s="157"/>
      <c r="H495" s="3"/>
      <c r="I495" s="7"/>
      <c r="J495" s="3"/>
      <c r="K495" s="32" t="str">
        <f t="shared" si="31"/>
        <v/>
      </c>
      <c r="L495" s="2"/>
      <c r="M495" s="2"/>
      <c r="N495" s="28"/>
      <c r="O495" s="28"/>
    </row>
    <row r="496" spans="1:15" ht="18.75" customHeight="1" x14ac:dyDescent="0.35">
      <c r="A496" s="28"/>
      <c r="B496" s="189">
        <f>IF(J496="",0,COUNTIF($J$7:J496,J496))</f>
        <v>0</v>
      </c>
      <c r="C496" s="189" t="str">
        <f t="shared" si="30"/>
        <v>0</v>
      </c>
      <c r="D496" s="192">
        <f t="shared" si="32"/>
        <v>46021</v>
      </c>
      <c r="E496" s="189">
        <f t="shared" si="33"/>
        <v>227</v>
      </c>
      <c r="F496" s="28"/>
      <c r="G496" s="157"/>
      <c r="H496" s="3"/>
      <c r="I496" s="7"/>
      <c r="J496" s="3"/>
      <c r="K496" s="32" t="str">
        <f t="shared" si="31"/>
        <v/>
      </c>
      <c r="L496" s="2"/>
      <c r="M496" s="2"/>
      <c r="N496" s="28"/>
      <c r="O496" s="28"/>
    </row>
    <row r="497" spans="1:15" ht="18.75" customHeight="1" x14ac:dyDescent="0.35">
      <c r="A497" s="28"/>
      <c r="B497" s="189">
        <f>IF(J497="",0,COUNTIF($J$7:J497,J497))</f>
        <v>0</v>
      </c>
      <c r="C497" s="189" t="str">
        <f t="shared" si="30"/>
        <v>0</v>
      </c>
      <c r="D497" s="192">
        <f t="shared" si="32"/>
        <v>46021</v>
      </c>
      <c r="E497" s="189">
        <f t="shared" si="33"/>
        <v>227</v>
      </c>
      <c r="F497" s="28"/>
      <c r="G497" s="157"/>
      <c r="H497" s="3"/>
      <c r="I497" s="7"/>
      <c r="J497" s="3"/>
      <c r="K497" s="32" t="str">
        <f t="shared" si="31"/>
        <v/>
      </c>
      <c r="L497" s="2"/>
      <c r="M497" s="2"/>
      <c r="N497" s="28"/>
      <c r="O497" s="28"/>
    </row>
    <row r="498" spans="1:15" ht="18.75" customHeight="1" x14ac:dyDescent="0.35">
      <c r="A498" s="28"/>
      <c r="B498" s="189">
        <f>IF(J498="",0,COUNTIF($J$7:J498,J498))</f>
        <v>0</v>
      </c>
      <c r="C498" s="189" t="str">
        <f t="shared" si="30"/>
        <v>0</v>
      </c>
      <c r="D498" s="192">
        <f t="shared" si="32"/>
        <v>46021</v>
      </c>
      <c r="E498" s="189">
        <f t="shared" si="33"/>
        <v>227</v>
      </c>
      <c r="F498" s="28"/>
      <c r="G498" s="157"/>
      <c r="H498" s="3"/>
      <c r="I498" s="7"/>
      <c r="J498" s="3"/>
      <c r="K498" s="32" t="str">
        <f t="shared" si="31"/>
        <v/>
      </c>
      <c r="L498" s="2"/>
      <c r="M498" s="2"/>
      <c r="N498" s="28"/>
      <c r="O498" s="28"/>
    </row>
    <row r="499" spans="1:15" ht="18.75" customHeight="1" x14ac:dyDescent="0.35">
      <c r="A499" s="28"/>
      <c r="B499" s="189">
        <f>IF(J499="",0,COUNTIF($J$7:J499,J499))</f>
        <v>0</v>
      </c>
      <c r="C499" s="189" t="str">
        <f t="shared" si="30"/>
        <v>0</v>
      </c>
      <c r="D499" s="192">
        <f t="shared" si="32"/>
        <v>46021</v>
      </c>
      <c r="E499" s="189">
        <f t="shared" si="33"/>
        <v>227</v>
      </c>
      <c r="F499" s="28"/>
      <c r="G499" s="157"/>
      <c r="H499" s="3"/>
      <c r="I499" s="7"/>
      <c r="J499" s="3"/>
      <c r="K499" s="32" t="str">
        <f t="shared" si="31"/>
        <v/>
      </c>
      <c r="L499" s="2"/>
      <c r="M499" s="2"/>
      <c r="N499" s="28"/>
      <c r="O499" s="28"/>
    </row>
    <row r="500" spans="1:15" ht="18.75" customHeight="1" x14ac:dyDescent="0.35">
      <c r="A500" s="28"/>
      <c r="B500" s="189">
        <f>IF(J500="",0,COUNTIF($J$7:J500,J500))</f>
        <v>0</v>
      </c>
      <c r="C500" s="189" t="str">
        <f t="shared" si="30"/>
        <v>0</v>
      </c>
      <c r="D500" s="192">
        <f t="shared" si="32"/>
        <v>46021</v>
      </c>
      <c r="E500" s="189">
        <f t="shared" si="33"/>
        <v>227</v>
      </c>
      <c r="F500" s="28"/>
      <c r="G500" s="157"/>
      <c r="H500" s="3"/>
      <c r="I500" s="7"/>
      <c r="J500" s="3"/>
      <c r="K500" s="32" t="str">
        <f t="shared" si="31"/>
        <v/>
      </c>
      <c r="L500" s="2"/>
      <c r="M500" s="2"/>
      <c r="N500" s="28"/>
      <c r="O500" s="28"/>
    </row>
    <row r="501" spans="1:15" ht="18.75" customHeight="1" x14ac:dyDescent="0.35">
      <c r="A501" s="28"/>
      <c r="B501" s="189">
        <f>IF(J501="",0,COUNTIF($J$7:J501,J501))</f>
        <v>0</v>
      </c>
      <c r="C501" s="189" t="str">
        <f t="shared" si="30"/>
        <v>0</v>
      </c>
      <c r="D501" s="192">
        <f t="shared" si="32"/>
        <v>46021</v>
      </c>
      <c r="E501" s="189">
        <f t="shared" si="33"/>
        <v>227</v>
      </c>
      <c r="F501" s="28"/>
      <c r="G501" s="157"/>
      <c r="H501" s="3"/>
      <c r="I501" s="7"/>
      <c r="J501" s="3"/>
      <c r="K501" s="32" t="str">
        <f t="shared" si="31"/>
        <v/>
      </c>
      <c r="L501" s="2"/>
      <c r="M501" s="2"/>
      <c r="N501" s="28"/>
      <c r="O501" s="28"/>
    </row>
    <row r="502" spans="1:15" ht="18.75" customHeight="1" x14ac:dyDescent="0.35">
      <c r="A502" s="28"/>
      <c r="B502" s="189">
        <f>IF(J502="",0,COUNTIF($J$7:J502,J502))</f>
        <v>0</v>
      </c>
      <c r="C502" s="189" t="str">
        <f t="shared" si="30"/>
        <v>0</v>
      </c>
      <c r="D502" s="192">
        <f t="shared" si="32"/>
        <v>46021</v>
      </c>
      <c r="E502" s="189">
        <f t="shared" si="33"/>
        <v>227</v>
      </c>
      <c r="F502" s="28"/>
      <c r="G502" s="157"/>
      <c r="H502" s="3"/>
      <c r="I502" s="7"/>
      <c r="J502" s="3"/>
      <c r="K502" s="32" t="str">
        <f t="shared" si="31"/>
        <v/>
      </c>
      <c r="L502" s="2"/>
      <c r="M502" s="2"/>
      <c r="N502" s="28"/>
      <c r="O502" s="28"/>
    </row>
    <row r="503" spans="1:15" ht="18.75" customHeight="1" x14ac:dyDescent="0.35">
      <c r="A503" s="28"/>
      <c r="B503" s="189">
        <f>IF(J503="",0,COUNTIF($J$7:J503,J503))</f>
        <v>0</v>
      </c>
      <c r="C503" s="189" t="str">
        <f t="shared" ref="C503:C566" si="34">B503&amp;J503</f>
        <v>0</v>
      </c>
      <c r="D503" s="192">
        <f t="shared" ref="D503:D566" si="35">IF(G503&lt;&gt;"",G503,D502)</f>
        <v>46021</v>
      </c>
      <c r="E503" s="189">
        <f t="shared" ref="E503:E566" si="36">IF(H503&lt;&gt;"",H503,E502)</f>
        <v>227</v>
      </c>
      <c r="F503" s="28"/>
      <c r="G503" s="157"/>
      <c r="H503" s="3"/>
      <c r="I503" s="7"/>
      <c r="J503" s="3"/>
      <c r="K503" s="32" t="str">
        <f t="shared" ref="K503:K566" si="37">IF(J503&lt;&gt;"",VLOOKUP(J503,DA,2,FALSE),"")</f>
        <v/>
      </c>
      <c r="L503" s="2"/>
      <c r="M503" s="2"/>
      <c r="N503" s="28"/>
      <c r="O503" s="28"/>
    </row>
    <row r="504" spans="1:15" ht="18.75" customHeight="1" x14ac:dyDescent="0.35">
      <c r="A504" s="28"/>
      <c r="B504" s="189">
        <f>IF(J504="",0,COUNTIF($J$7:J504,J504))</f>
        <v>0</v>
      </c>
      <c r="C504" s="189" t="str">
        <f t="shared" si="34"/>
        <v>0</v>
      </c>
      <c r="D504" s="192">
        <f t="shared" si="35"/>
        <v>46021</v>
      </c>
      <c r="E504" s="189">
        <f t="shared" si="36"/>
        <v>227</v>
      </c>
      <c r="F504" s="28"/>
      <c r="G504" s="157"/>
      <c r="H504" s="3"/>
      <c r="I504" s="7"/>
      <c r="J504" s="3"/>
      <c r="K504" s="32" t="str">
        <f t="shared" si="37"/>
        <v/>
      </c>
      <c r="L504" s="2"/>
      <c r="M504" s="2"/>
      <c r="N504" s="28"/>
      <c r="O504" s="28"/>
    </row>
    <row r="505" spans="1:15" ht="18.75" customHeight="1" x14ac:dyDescent="0.35">
      <c r="A505" s="28"/>
      <c r="B505" s="189">
        <f>IF(J505="",0,COUNTIF($J$7:J505,J505))</f>
        <v>0</v>
      </c>
      <c r="C505" s="189" t="str">
        <f t="shared" si="34"/>
        <v>0</v>
      </c>
      <c r="D505" s="192">
        <f t="shared" si="35"/>
        <v>46021</v>
      </c>
      <c r="E505" s="189">
        <f t="shared" si="36"/>
        <v>227</v>
      </c>
      <c r="F505" s="28"/>
      <c r="G505" s="157"/>
      <c r="H505" s="3"/>
      <c r="I505" s="7"/>
      <c r="J505" s="3"/>
      <c r="K505" s="32" t="str">
        <f t="shared" si="37"/>
        <v/>
      </c>
      <c r="L505" s="2"/>
      <c r="M505" s="2"/>
      <c r="N505" s="28"/>
      <c r="O505" s="28"/>
    </row>
    <row r="506" spans="1:15" ht="18.75" customHeight="1" x14ac:dyDescent="0.35">
      <c r="A506" s="28"/>
      <c r="B506" s="189">
        <f>IF(J506="",0,COUNTIF($J$7:J506,J506))</f>
        <v>0</v>
      </c>
      <c r="C506" s="189" t="str">
        <f t="shared" si="34"/>
        <v>0</v>
      </c>
      <c r="D506" s="192">
        <f t="shared" si="35"/>
        <v>46021</v>
      </c>
      <c r="E506" s="189">
        <f t="shared" si="36"/>
        <v>227</v>
      </c>
      <c r="F506" s="28"/>
      <c r="G506" s="157"/>
      <c r="H506" s="3"/>
      <c r="I506" s="7"/>
      <c r="J506" s="3"/>
      <c r="K506" s="32" t="str">
        <f t="shared" si="37"/>
        <v/>
      </c>
      <c r="L506" s="2"/>
      <c r="M506" s="2"/>
      <c r="N506" s="28"/>
      <c r="O506" s="28"/>
    </row>
    <row r="507" spans="1:15" ht="18.75" customHeight="1" x14ac:dyDescent="0.35">
      <c r="A507" s="28"/>
      <c r="B507" s="189">
        <f>IF(J507="",0,COUNTIF($J$7:J507,J507))</f>
        <v>0</v>
      </c>
      <c r="C507" s="189" t="str">
        <f t="shared" si="34"/>
        <v>0</v>
      </c>
      <c r="D507" s="192">
        <f t="shared" si="35"/>
        <v>46021</v>
      </c>
      <c r="E507" s="189">
        <f t="shared" si="36"/>
        <v>227</v>
      </c>
      <c r="F507" s="28"/>
      <c r="G507" s="157"/>
      <c r="H507" s="3"/>
      <c r="I507" s="7"/>
      <c r="J507" s="3"/>
      <c r="K507" s="32" t="str">
        <f t="shared" si="37"/>
        <v/>
      </c>
      <c r="L507" s="2"/>
      <c r="M507" s="2"/>
      <c r="N507" s="28"/>
      <c r="O507" s="28"/>
    </row>
    <row r="508" spans="1:15" ht="18.75" customHeight="1" x14ac:dyDescent="0.35">
      <c r="A508" s="28"/>
      <c r="B508" s="189">
        <f>IF(J508="",0,COUNTIF($J$7:J508,J508))</f>
        <v>0</v>
      </c>
      <c r="C508" s="189" t="str">
        <f t="shared" si="34"/>
        <v>0</v>
      </c>
      <c r="D508" s="192">
        <f t="shared" si="35"/>
        <v>46021</v>
      </c>
      <c r="E508" s="189">
        <f t="shared" si="36"/>
        <v>227</v>
      </c>
      <c r="F508" s="28"/>
      <c r="G508" s="157"/>
      <c r="H508" s="3"/>
      <c r="I508" s="7"/>
      <c r="J508" s="3"/>
      <c r="K508" s="32" t="str">
        <f t="shared" si="37"/>
        <v/>
      </c>
      <c r="L508" s="2"/>
      <c r="M508" s="2"/>
      <c r="N508" s="28"/>
      <c r="O508" s="28"/>
    </row>
    <row r="509" spans="1:15" ht="18.75" customHeight="1" x14ac:dyDescent="0.35">
      <c r="A509" s="28"/>
      <c r="B509" s="189">
        <f>IF(J509="",0,COUNTIF($J$7:J509,J509))</f>
        <v>0</v>
      </c>
      <c r="C509" s="189" t="str">
        <f t="shared" si="34"/>
        <v>0</v>
      </c>
      <c r="D509" s="192">
        <f t="shared" si="35"/>
        <v>46021</v>
      </c>
      <c r="E509" s="189">
        <f t="shared" si="36"/>
        <v>227</v>
      </c>
      <c r="F509" s="28"/>
      <c r="G509" s="157"/>
      <c r="H509" s="3"/>
      <c r="I509" s="7"/>
      <c r="J509" s="3"/>
      <c r="K509" s="32" t="str">
        <f t="shared" si="37"/>
        <v/>
      </c>
      <c r="L509" s="2"/>
      <c r="M509" s="2"/>
      <c r="N509" s="28"/>
      <c r="O509" s="28"/>
    </row>
    <row r="510" spans="1:15" ht="18.75" customHeight="1" x14ac:dyDescent="0.35">
      <c r="A510" s="28"/>
      <c r="B510" s="189">
        <f>IF(J510="",0,COUNTIF($J$7:J510,J510))</f>
        <v>0</v>
      </c>
      <c r="C510" s="189" t="str">
        <f t="shared" si="34"/>
        <v>0</v>
      </c>
      <c r="D510" s="192">
        <f t="shared" si="35"/>
        <v>46021</v>
      </c>
      <c r="E510" s="189">
        <f t="shared" si="36"/>
        <v>227</v>
      </c>
      <c r="F510" s="28"/>
      <c r="G510" s="157"/>
      <c r="H510" s="3"/>
      <c r="I510" s="7"/>
      <c r="J510" s="3"/>
      <c r="K510" s="32" t="str">
        <f t="shared" si="37"/>
        <v/>
      </c>
      <c r="L510" s="2"/>
      <c r="M510" s="2"/>
      <c r="N510" s="28"/>
      <c r="O510" s="28"/>
    </row>
    <row r="511" spans="1:15" ht="18.75" customHeight="1" x14ac:dyDescent="0.35">
      <c r="A511" s="28"/>
      <c r="B511" s="189">
        <f>IF(J511="",0,COUNTIF($J$7:J511,J511))</f>
        <v>0</v>
      </c>
      <c r="C511" s="189" t="str">
        <f t="shared" si="34"/>
        <v>0</v>
      </c>
      <c r="D511" s="192">
        <f t="shared" si="35"/>
        <v>46021</v>
      </c>
      <c r="E511" s="189">
        <f t="shared" si="36"/>
        <v>227</v>
      </c>
      <c r="F511" s="28"/>
      <c r="G511" s="157"/>
      <c r="H511" s="3"/>
      <c r="I511" s="7"/>
      <c r="J511" s="3"/>
      <c r="K511" s="32" t="str">
        <f t="shared" si="37"/>
        <v/>
      </c>
      <c r="L511" s="2"/>
      <c r="M511" s="2"/>
      <c r="N511" s="28"/>
      <c r="O511" s="28"/>
    </row>
    <row r="512" spans="1:15" ht="18.75" customHeight="1" x14ac:dyDescent="0.35">
      <c r="A512" s="28"/>
      <c r="B512" s="189">
        <f>IF(J512="",0,COUNTIF($J$7:J512,J512))</f>
        <v>0</v>
      </c>
      <c r="C512" s="189" t="str">
        <f t="shared" si="34"/>
        <v>0</v>
      </c>
      <c r="D512" s="192">
        <f t="shared" si="35"/>
        <v>46021</v>
      </c>
      <c r="E512" s="189">
        <f t="shared" si="36"/>
        <v>227</v>
      </c>
      <c r="F512" s="28"/>
      <c r="G512" s="157"/>
      <c r="H512" s="3"/>
      <c r="I512" s="7"/>
      <c r="J512" s="3"/>
      <c r="K512" s="32" t="str">
        <f t="shared" si="37"/>
        <v/>
      </c>
      <c r="L512" s="2"/>
      <c r="M512" s="2"/>
      <c r="N512" s="28"/>
      <c r="O512" s="28"/>
    </row>
    <row r="513" spans="1:15" ht="18.75" customHeight="1" x14ac:dyDescent="0.35">
      <c r="A513" s="28"/>
      <c r="B513" s="189">
        <f>IF(J513="",0,COUNTIF($J$7:J513,J513))</f>
        <v>0</v>
      </c>
      <c r="C513" s="189" t="str">
        <f t="shared" si="34"/>
        <v>0</v>
      </c>
      <c r="D513" s="192">
        <f t="shared" si="35"/>
        <v>46021</v>
      </c>
      <c r="E513" s="189">
        <f t="shared" si="36"/>
        <v>227</v>
      </c>
      <c r="F513" s="28"/>
      <c r="G513" s="157"/>
      <c r="H513" s="3"/>
      <c r="I513" s="7"/>
      <c r="J513" s="3"/>
      <c r="K513" s="32" t="str">
        <f t="shared" si="37"/>
        <v/>
      </c>
      <c r="L513" s="2"/>
      <c r="M513" s="2"/>
      <c r="N513" s="28"/>
      <c r="O513" s="28"/>
    </row>
    <row r="514" spans="1:15" ht="18.75" customHeight="1" x14ac:dyDescent="0.35">
      <c r="A514" s="28"/>
      <c r="B514" s="189">
        <f>IF(J514="",0,COUNTIF($J$7:J514,J514))</f>
        <v>0</v>
      </c>
      <c r="C514" s="189" t="str">
        <f t="shared" si="34"/>
        <v>0</v>
      </c>
      <c r="D514" s="192">
        <f t="shared" si="35"/>
        <v>46021</v>
      </c>
      <c r="E514" s="189">
        <f t="shared" si="36"/>
        <v>227</v>
      </c>
      <c r="F514" s="28"/>
      <c r="G514" s="157"/>
      <c r="H514" s="3"/>
      <c r="I514" s="7"/>
      <c r="J514" s="3"/>
      <c r="K514" s="32" t="str">
        <f t="shared" si="37"/>
        <v/>
      </c>
      <c r="L514" s="2"/>
      <c r="M514" s="2"/>
      <c r="N514" s="28"/>
      <c r="O514" s="28"/>
    </row>
    <row r="515" spans="1:15" ht="18.75" customHeight="1" x14ac:dyDescent="0.35">
      <c r="A515" s="28"/>
      <c r="B515" s="189">
        <f>IF(J515="",0,COUNTIF($J$7:J515,J515))</f>
        <v>0</v>
      </c>
      <c r="C515" s="189" t="str">
        <f t="shared" si="34"/>
        <v>0</v>
      </c>
      <c r="D515" s="192">
        <f t="shared" si="35"/>
        <v>46021</v>
      </c>
      <c r="E515" s="189">
        <f t="shared" si="36"/>
        <v>227</v>
      </c>
      <c r="F515" s="28"/>
      <c r="G515" s="157"/>
      <c r="H515" s="3"/>
      <c r="I515" s="7"/>
      <c r="J515" s="3"/>
      <c r="K515" s="32" t="str">
        <f t="shared" si="37"/>
        <v/>
      </c>
      <c r="L515" s="2"/>
      <c r="M515" s="2"/>
      <c r="N515" s="28"/>
      <c r="O515" s="28"/>
    </row>
    <row r="516" spans="1:15" ht="18.75" customHeight="1" x14ac:dyDescent="0.35">
      <c r="A516" s="28"/>
      <c r="B516" s="189">
        <f>IF(J516="",0,COUNTIF($J$7:J516,J516))</f>
        <v>0</v>
      </c>
      <c r="C516" s="189" t="str">
        <f t="shared" si="34"/>
        <v>0</v>
      </c>
      <c r="D516" s="192">
        <f t="shared" si="35"/>
        <v>46021</v>
      </c>
      <c r="E516" s="189">
        <f t="shared" si="36"/>
        <v>227</v>
      </c>
      <c r="F516" s="28"/>
      <c r="G516" s="157"/>
      <c r="H516" s="3"/>
      <c r="I516" s="7"/>
      <c r="J516" s="3"/>
      <c r="K516" s="32" t="str">
        <f t="shared" si="37"/>
        <v/>
      </c>
      <c r="L516" s="2"/>
      <c r="M516" s="2"/>
      <c r="N516" s="28"/>
      <c r="O516" s="28"/>
    </row>
    <row r="517" spans="1:15" ht="18.75" customHeight="1" x14ac:dyDescent="0.35">
      <c r="A517" s="28"/>
      <c r="B517" s="189">
        <f>IF(J517="",0,COUNTIF($J$7:J517,J517))</f>
        <v>0</v>
      </c>
      <c r="C517" s="189" t="str">
        <f t="shared" si="34"/>
        <v>0</v>
      </c>
      <c r="D517" s="192">
        <f t="shared" si="35"/>
        <v>46021</v>
      </c>
      <c r="E517" s="189">
        <f t="shared" si="36"/>
        <v>227</v>
      </c>
      <c r="F517" s="28"/>
      <c r="G517" s="157"/>
      <c r="H517" s="3"/>
      <c r="I517" s="7"/>
      <c r="J517" s="3"/>
      <c r="K517" s="32" t="str">
        <f t="shared" si="37"/>
        <v/>
      </c>
      <c r="L517" s="2"/>
      <c r="M517" s="2"/>
      <c r="N517" s="28"/>
      <c r="O517" s="28"/>
    </row>
    <row r="518" spans="1:15" ht="18.75" customHeight="1" x14ac:dyDescent="0.35">
      <c r="A518" s="28"/>
      <c r="B518" s="189">
        <f>IF(J518="",0,COUNTIF($J$7:J518,J518))</f>
        <v>0</v>
      </c>
      <c r="C518" s="189" t="str">
        <f t="shared" si="34"/>
        <v>0</v>
      </c>
      <c r="D518" s="192">
        <f t="shared" si="35"/>
        <v>46021</v>
      </c>
      <c r="E518" s="189">
        <f t="shared" si="36"/>
        <v>227</v>
      </c>
      <c r="F518" s="28"/>
      <c r="G518" s="157"/>
      <c r="H518" s="3"/>
      <c r="I518" s="7"/>
      <c r="J518" s="3"/>
      <c r="K518" s="32" t="str">
        <f t="shared" si="37"/>
        <v/>
      </c>
      <c r="L518" s="2"/>
      <c r="M518" s="2"/>
      <c r="N518" s="28"/>
      <c r="O518" s="28"/>
    </row>
    <row r="519" spans="1:15" ht="18.75" customHeight="1" x14ac:dyDescent="0.35">
      <c r="A519" s="28"/>
      <c r="B519" s="189">
        <f>IF(J519="",0,COUNTIF($J$7:J519,J519))</f>
        <v>0</v>
      </c>
      <c r="C519" s="189" t="str">
        <f t="shared" si="34"/>
        <v>0</v>
      </c>
      <c r="D519" s="192">
        <f t="shared" si="35"/>
        <v>46021</v>
      </c>
      <c r="E519" s="189">
        <f t="shared" si="36"/>
        <v>227</v>
      </c>
      <c r="F519" s="28"/>
      <c r="G519" s="157"/>
      <c r="H519" s="3"/>
      <c r="I519" s="7"/>
      <c r="J519" s="3"/>
      <c r="K519" s="32" t="str">
        <f t="shared" si="37"/>
        <v/>
      </c>
      <c r="L519" s="2"/>
      <c r="M519" s="2"/>
      <c r="N519" s="28"/>
      <c r="O519" s="28"/>
    </row>
    <row r="520" spans="1:15" ht="18.75" customHeight="1" x14ac:dyDescent="0.35">
      <c r="A520" s="28"/>
      <c r="B520" s="189">
        <f>IF(J520="",0,COUNTIF($J$7:J520,J520))</f>
        <v>0</v>
      </c>
      <c r="C520" s="189" t="str">
        <f t="shared" si="34"/>
        <v>0</v>
      </c>
      <c r="D520" s="192">
        <f t="shared" si="35"/>
        <v>46021</v>
      </c>
      <c r="E520" s="189">
        <f t="shared" si="36"/>
        <v>227</v>
      </c>
      <c r="F520" s="28"/>
      <c r="G520" s="157"/>
      <c r="H520" s="3"/>
      <c r="I520" s="7"/>
      <c r="J520" s="3"/>
      <c r="K520" s="32" t="str">
        <f t="shared" si="37"/>
        <v/>
      </c>
      <c r="L520" s="2"/>
      <c r="M520" s="2"/>
      <c r="N520" s="28"/>
      <c r="O520" s="28"/>
    </row>
    <row r="521" spans="1:15" ht="18.75" customHeight="1" x14ac:dyDescent="0.35">
      <c r="A521" s="28"/>
      <c r="B521" s="189">
        <f>IF(J521="",0,COUNTIF($J$7:J521,J521))</f>
        <v>0</v>
      </c>
      <c r="C521" s="189" t="str">
        <f t="shared" si="34"/>
        <v>0</v>
      </c>
      <c r="D521" s="192">
        <f t="shared" si="35"/>
        <v>46021</v>
      </c>
      <c r="E521" s="189">
        <f t="shared" si="36"/>
        <v>227</v>
      </c>
      <c r="F521" s="28"/>
      <c r="G521" s="157"/>
      <c r="H521" s="3"/>
      <c r="I521" s="7"/>
      <c r="J521" s="3"/>
      <c r="K521" s="32" t="str">
        <f t="shared" si="37"/>
        <v/>
      </c>
      <c r="L521" s="2"/>
      <c r="M521" s="2"/>
      <c r="N521" s="28"/>
      <c r="O521" s="28"/>
    </row>
    <row r="522" spans="1:15" ht="18.75" customHeight="1" x14ac:dyDescent="0.35">
      <c r="A522" s="28"/>
      <c r="B522" s="189">
        <f>IF(J522="",0,COUNTIF($J$7:J522,J522))</f>
        <v>0</v>
      </c>
      <c r="C522" s="189" t="str">
        <f t="shared" si="34"/>
        <v>0</v>
      </c>
      <c r="D522" s="192">
        <f t="shared" si="35"/>
        <v>46021</v>
      </c>
      <c r="E522" s="189">
        <f t="shared" si="36"/>
        <v>227</v>
      </c>
      <c r="F522" s="28"/>
      <c r="G522" s="157"/>
      <c r="H522" s="3"/>
      <c r="I522" s="7"/>
      <c r="J522" s="3"/>
      <c r="K522" s="32" t="str">
        <f t="shared" si="37"/>
        <v/>
      </c>
      <c r="L522" s="2"/>
      <c r="M522" s="2"/>
      <c r="N522" s="28"/>
      <c r="O522" s="28"/>
    </row>
    <row r="523" spans="1:15" ht="18.75" customHeight="1" x14ac:dyDescent="0.35">
      <c r="A523" s="28"/>
      <c r="B523" s="189">
        <f>IF(J523="",0,COUNTIF($J$7:J523,J523))</f>
        <v>0</v>
      </c>
      <c r="C523" s="189" t="str">
        <f t="shared" si="34"/>
        <v>0</v>
      </c>
      <c r="D523" s="192">
        <f t="shared" si="35"/>
        <v>46021</v>
      </c>
      <c r="E523" s="189">
        <f t="shared" si="36"/>
        <v>227</v>
      </c>
      <c r="F523" s="28"/>
      <c r="G523" s="157"/>
      <c r="H523" s="3"/>
      <c r="I523" s="7"/>
      <c r="J523" s="3"/>
      <c r="K523" s="32" t="str">
        <f t="shared" si="37"/>
        <v/>
      </c>
      <c r="L523" s="2"/>
      <c r="M523" s="2"/>
      <c r="N523" s="28"/>
      <c r="O523" s="28"/>
    </row>
    <row r="524" spans="1:15" ht="18.75" customHeight="1" x14ac:dyDescent="0.35">
      <c r="A524" s="28"/>
      <c r="B524" s="189">
        <f>IF(J524="",0,COUNTIF($J$7:J524,J524))</f>
        <v>0</v>
      </c>
      <c r="C524" s="189" t="str">
        <f t="shared" si="34"/>
        <v>0</v>
      </c>
      <c r="D524" s="192">
        <f t="shared" si="35"/>
        <v>46021</v>
      </c>
      <c r="E524" s="189">
        <f t="shared" si="36"/>
        <v>227</v>
      </c>
      <c r="F524" s="28"/>
      <c r="G524" s="157"/>
      <c r="H524" s="3"/>
      <c r="I524" s="7"/>
      <c r="J524" s="3"/>
      <c r="K524" s="32" t="str">
        <f t="shared" si="37"/>
        <v/>
      </c>
      <c r="L524" s="2"/>
      <c r="M524" s="2"/>
      <c r="N524" s="28"/>
      <c r="O524" s="28"/>
    </row>
    <row r="525" spans="1:15" ht="18.75" customHeight="1" x14ac:dyDescent="0.35">
      <c r="A525" s="28"/>
      <c r="B525" s="189">
        <f>IF(J525="",0,COUNTIF($J$7:J525,J525))</f>
        <v>0</v>
      </c>
      <c r="C525" s="189" t="str">
        <f t="shared" si="34"/>
        <v>0</v>
      </c>
      <c r="D525" s="192">
        <f t="shared" si="35"/>
        <v>46021</v>
      </c>
      <c r="E525" s="189">
        <f t="shared" si="36"/>
        <v>227</v>
      </c>
      <c r="F525" s="28"/>
      <c r="G525" s="157"/>
      <c r="H525" s="3"/>
      <c r="I525" s="7"/>
      <c r="J525" s="3"/>
      <c r="K525" s="32" t="str">
        <f t="shared" si="37"/>
        <v/>
      </c>
      <c r="L525" s="2"/>
      <c r="M525" s="2"/>
      <c r="N525" s="28"/>
      <c r="O525" s="28"/>
    </row>
    <row r="526" spans="1:15" ht="18.75" customHeight="1" x14ac:dyDescent="0.35">
      <c r="A526" s="28"/>
      <c r="B526" s="189">
        <f>IF(J526="",0,COUNTIF($J$7:J526,J526))</f>
        <v>0</v>
      </c>
      <c r="C526" s="189" t="str">
        <f t="shared" si="34"/>
        <v>0</v>
      </c>
      <c r="D526" s="192">
        <f t="shared" si="35"/>
        <v>46021</v>
      </c>
      <c r="E526" s="189">
        <f t="shared" si="36"/>
        <v>227</v>
      </c>
      <c r="F526" s="28"/>
      <c r="G526" s="157"/>
      <c r="H526" s="3"/>
      <c r="I526" s="7"/>
      <c r="J526" s="3"/>
      <c r="K526" s="32" t="str">
        <f t="shared" si="37"/>
        <v/>
      </c>
      <c r="L526" s="2"/>
      <c r="M526" s="2"/>
      <c r="N526" s="28"/>
      <c r="O526" s="28"/>
    </row>
    <row r="527" spans="1:15" ht="18.75" customHeight="1" x14ac:dyDescent="0.35">
      <c r="A527" s="28"/>
      <c r="B527" s="189">
        <f>IF(J527="",0,COUNTIF($J$7:J527,J527))</f>
        <v>0</v>
      </c>
      <c r="C527" s="189" t="str">
        <f t="shared" si="34"/>
        <v>0</v>
      </c>
      <c r="D527" s="192">
        <f t="shared" si="35"/>
        <v>46021</v>
      </c>
      <c r="E527" s="189">
        <f t="shared" si="36"/>
        <v>227</v>
      </c>
      <c r="F527" s="28"/>
      <c r="G527" s="157"/>
      <c r="H527" s="3"/>
      <c r="I527" s="7"/>
      <c r="J527" s="3"/>
      <c r="K527" s="32" t="str">
        <f t="shared" si="37"/>
        <v/>
      </c>
      <c r="L527" s="2"/>
      <c r="M527" s="2"/>
      <c r="N527" s="28"/>
      <c r="O527" s="28"/>
    </row>
    <row r="528" spans="1:15" ht="18.75" customHeight="1" x14ac:dyDescent="0.35">
      <c r="A528" s="28"/>
      <c r="B528" s="189">
        <f>IF(J528="",0,COUNTIF($J$7:J528,J528))</f>
        <v>0</v>
      </c>
      <c r="C528" s="189" t="str">
        <f t="shared" si="34"/>
        <v>0</v>
      </c>
      <c r="D528" s="192">
        <f t="shared" si="35"/>
        <v>46021</v>
      </c>
      <c r="E528" s="189">
        <f t="shared" si="36"/>
        <v>227</v>
      </c>
      <c r="F528" s="28"/>
      <c r="G528" s="157"/>
      <c r="H528" s="3"/>
      <c r="I528" s="7"/>
      <c r="J528" s="3"/>
      <c r="K528" s="32" t="str">
        <f t="shared" si="37"/>
        <v/>
      </c>
      <c r="L528" s="2"/>
      <c r="M528" s="2"/>
      <c r="N528" s="28"/>
      <c r="O528" s="28"/>
    </row>
    <row r="529" spans="1:15" ht="18.75" customHeight="1" x14ac:dyDescent="0.35">
      <c r="A529" s="28"/>
      <c r="B529" s="189">
        <f>IF(J529="",0,COUNTIF($J$7:J529,J529))</f>
        <v>0</v>
      </c>
      <c r="C529" s="189" t="str">
        <f t="shared" si="34"/>
        <v>0</v>
      </c>
      <c r="D529" s="192">
        <f t="shared" si="35"/>
        <v>46021</v>
      </c>
      <c r="E529" s="189">
        <f t="shared" si="36"/>
        <v>227</v>
      </c>
      <c r="F529" s="28"/>
      <c r="G529" s="157"/>
      <c r="H529" s="3"/>
      <c r="I529" s="7"/>
      <c r="J529" s="3"/>
      <c r="K529" s="32" t="str">
        <f t="shared" si="37"/>
        <v/>
      </c>
      <c r="L529" s="2"/>
      <c r="M529" s="2"/>
      <c r="N529" s="28"/>
      <c r="O529" s="28"/>
    </row>
    <row r="530" spans="1:15" ht="18.75" customHeight="1" x14ac:dyDescent="0.35">
      <c r="A530" s="28"/>
      <c r="B530" s="189">
        <f>IF(J530="",0,COUNTIF($J$7:J530,J530))</f>
        <v>0</v>
      </c>
      <c r="C530" s="189" t="str">
        <f t="shared" si="34"/>
        <v>0</v>
      </c>
      <c r="D530" s="192">
        <f t="shared" si="35"/>
        <v>46021</v>
      </c>
      <c r="E530" s="189">
        <f t="shared" si="36"/>
        <v>227</v>
      </c>
      <c r="F530" s="28"/>
      <c r="G530" s="157"/>
      <c r="H530" s="3"/>
      <c r="I530" s="7"/>
      <c r="J530" s="3"/>
      <c r="K530" s="32" t="str">
        <f t="shared" si="37"/>
        <v/>
      </c>
      <c r="L530" s="2"/>
      <c r="M530" s="2"/>
      <c r="N530" s="28"/>
      <c r="O530" s="28"/>
    </row>
    <row r="531" spans="1:15" ht="18.75" customHeight="1" x14ac:dyDescent="0.35">
      <c r="A531" s="28"/>
      <c r="B531" s="189">
        <f>IF(J531="",0,COUNTIF($J$7:J531,J531))</f>
        <v>0</v>
      </c>
      <c r="C531" s="189" t="str">
        <f t="shared" si="34"/>
        <v>0</v>
      </c>
      <c r="D531" s="192">
        <f t="shared" si="35"/>
        <v>46021</v>
      </c>
      <c r="E531" s="189">
        <f t="shared" si="36"/>
        <v>227</v>
      </c>
      <c r="F531" s="28"/>
      <c r="G531" s="157"/>
      <c r="H531" s="3"/>
      <c r="I531" s="7"/>
      <c r="J531" s="3"/>
      <c r="K531" s="32" t="str">
        <f t="shared" si="37"/>
        <v/>
      </c>
      <c r="L531" s="2"/>
      <c r="M531" s="2"/>
      <c r="N531" s="28"/>
      <c r="O531" s="28"/>
    </row>
    <row r="532" spans="1:15" ht="18.75" customHeight="1" x14ac:dyDescent="0.35">
      <c r="A532" s="28"/>
      <c r="B532" s="189">
        <f>IF(J532="",0,COUNTIF($J$7:J532,J532))</f>
        <v>0</v>
      </c>
      <c r="C532" s="189" t="str">
        <f t="shared" si="34"/>
        <v>0</v>
      </c>
      <c r="D532" s="192">
        <f t="shared" si="35"/>
        <v>46021</v>
      </c>
      <c r="E532" s="189">
        <f t="shared" si="36"/>
        <v>227</v>
      </c>
      <c r="F532" s="28"/>
      <c r="G532" s="157"/>
      <c r="H532" s="3"/>
      <c r="I532" s="7"/>
      <c r="J532" s="3"/>
      <c r="K532" s="32" t="str">
        <f t="shared" si="37"/>
        <v/>
      </c>
      <c r="L532" s="2"/>
      <c r="M532" s="2"/>
      <c r="N532" s="28"/>
      <c r="O532" s="28"/>
    </row>
    <row r="533" spans="1:15" ht="18.75" customHeight="1" x14ac:dyDescent="0.35">
      <c r="A533" s="28"/>
      <c r="B533" s="189">
        <f>IF(J533="",0,COUNTIF($J$7:J533,J533))</f>
        <v>0</v>
      </c>
      <c r="C533" s="189" t="str">
        <f t="shared" si="34"/>
        <v>0</v>
      </c>
      <c r="D533" s="192">
        <f t="shared" si="35"/>
        <v>46021</v>
      </c>
      <c r="E533" s="189">
        <f t="shared" si="36"/>
        <v>227</v>
      </c>
      <c r="F533" s="28"/>
      <c r="G533" s="157"/>
      <c r="H533" s="3"/>
      <c r="I533" s="7"/>
      <c r="J533" s="3"/>
      <c r="K533" s="32" t="str">
        <f t="shared" si="37"/>
        <v/>
      </c>
      <c r="L533" s="2"/>
      <c r="M533" s="2"/>
      <c r="N533" s="28"/>
      <c r="O533" s="28"/>
    </row>
    <row r="534" spans="1:15" ht="18.75" customHeight="1" x14ac:dyDescent="0.35">
      <c r="A534" s="28"/>
      <c r="B534" s="189">
        <f>IF(J534="",0,COUNTIF($J$7:J534,J534))</f>
        <v>0</v>
      </c>
      <c r="C534" s="189" t="str">
        <f t="shared" si="34"/>
        <v>0</v>
      </c>
      <c r="D534" s="192">
        <f t="shared" si="35"/>
        <v>46021</v>
      </c>
      <c r="E534" s="189">
        <f t="shared" si="36"/>
        <v>227</v>
      </c>
      <c r="F534" s="28"/>
      <c r="G534" s="157"/>
      <c r="H534" s="3"/>
      <c r="I534" s="7"/>
      <c r="J534" s="3"/>
      <c r="K534" s="32" t="str">
        <f t="shared" si="37"/>
        <v/>
      </c>
      <c r="L534" s="2"/>
      <c r="M534" s="2"/>
      <c r="N534" s="28"/>
      <c r="O534" s="28"/>
    </row>
    <row r="535" spans="1:15" ht="18.75" customHeight="1" x14ac:dyDescent="0.35">
      <c r="A535" s="28"/>
      <c r="B535" s="189">
        <f>IF(J535="",0,COUNTIF($J$7:J535,J535))</f>
        <v>0</v>
      </c>
      <c r="C535" s="189" t="str">
        <f t="shared" si="34"/>
        <v>0</v>
      </c>
      <c r="D535" s="192">
        <f t="shared" si="35"/>
        <v>46021</v>
      </c>
      <c r="E535" s="189">
        <f t="shared" si="36"/>
        <v>227</v>
      </c>
      <c r="F535" s="28"/>
      <c r="G535" s="157"/>
      <c r="H535" s="3"/>
      <c r="I535" s="7"/>
      <c r="J535" s="3"/>
      <c r="K535" s="32" t="str">
        <f t="shared" si="37"/>
        <v/>
      </c>
      <c r="L535" s="2"/>
      <c r="M535" s="2"/>
      <c r="N535" s="28"/>
      <c r="O535" s="28"/>
    </row>
    <row r="536" spans="1:15" ht="18.75" customHeight="1" x14ac:dyDescent="0.35">
      <c r="A536" s="28"/>
      <c r="B536" s="189">
        <f>IF(J536="",0,COUNTIF($J$7:J536,J536))</f>
        <v>0</v>
      </c>
      <c r="C536" s="189" t="str">
        <f t="shared" si="34"/>
        <v>0</v>
      </c>
      <c r="D536" s="192">
        <f t="shared" si="35"/>
        <v>46021</v>
      </c>
      <c r="E536" s="189">
        <f t="shared" si="36"/>
        <v>227</v>
      </c>
      <c r="F536" s="28"/>
      <c r="G536" s="157"/>
      <c r="H536" s="3"/>
      <c r="I536" s="7"/>
      <c r="J536" s="3"/>
      <c r="K536" s="32" t="str">
        <f t="shared" si="37"/>
        <v/>
      </c>
      <c r="L536" s="2"/>
      <c r="M536" s="2"/>
      <c r="N536" s="28"/>
      <c r="O536" s="28"/>
    </row>
    <row r="537" spans="1:15" ht="18.75" customHeight="1" x14ac:dyDescent="0.35">
      <c r="A537" s="28"/>
      <c r="B537" s="189">
        <f>IF(J537="",0,COUNTIF($J$7:J537,J537))</f>
        <v>0</v>
      </c>
      <c r="C537" s="189" t="str">
        <f t="shared" si="34"/>
        <v>0</v>
      </c>
      <c r="D537" s="192">
        <f t="shared" si="35"/>
        <v>46021</v>
      </c>
      <c r="E537" s="189">
        <f t="shared" si="36"/>
        <v>227</v>
      </c>
      <c r="F537" s="28"/>
      <c r="G537" s="157"/>
      <c r="H537" s="3"/>
      <c r="I537" s="7"/>
      <c r="J537" s="3"/>
      <c r="K537" s="32" t="str">
        <f t="shared" si="37"/>
        <v/>
      </c>
      <c r="L537" s="2"/>
      <c r="M537" s="2"/>
      <c r="N537" s="28"/>
      <c r="O537" s="28"/>
    </row>
    <row r="538" spans="1:15" ht="18.75" customHeight="1" x14ac:dyDescent="0.35">
      <c r="A538" s="28"/>
      <c r="B538" s="189">
        <f>IF(J538="",0,COUNTIF($J$7:J538,J538))</f>
        <v>0</v>
      </c>
      <c r="C538" s="189" t="str">
        <f t="shared" si="34"/>
        <v>0</v>
      </c>
      <c r="D538" s="192">
        <f t="shared" si="35"/>
        <v>46021</v>
      </c>
      <c r="E538" s="189">
        <f t="shared" si="36"/>
        <v>227</v>
      </c>
      <c r="F538" s="28"/>
      <c r="G538" s="157"/>
      <c r="H538" s="3"/>
      <c r="I538" s="7"/>
      <c r="J538" s="3"/>
      <c r="K538" s="32" t="str">
        <f t="shared" si="37"/>
        <v/>
      </c>
      <c r="L538" s="2"/>
      <c r="M538" s="2"/>
      <c r="N538" s="28"/>
      <c r="O538" s="28"/>
    </row>
    <row r="539" spans="1:15" ht="18.75" customHeight="1" x14ac:dyDescent="0.35">
      <c r="A539" s="28"/>
      <c r="B539" s="189">
        <f>IF(J539="",0,COUNTIF($J$7:J539,J539))</f>
        <v>0</v>
      </c>
      <c r="C539" s="189" t="str">
        <f t="shared" si="34"/>
        <v>0</v>
      </c>
      <c r="D539" s="192">
        <f t="shared" si="35"/>
        <v>46021</v>
      </c>
      <c r="E539" s="189">
        <f t="shared" si="36"/>
        <v>227</v>
      </c>
      <c r="F539" s="28"/>
      <c r="G539" s="157"/>
      <c r="H539" s="3"/>
      <c r="I539" s="7"/>
      <c r="J539" s="3"/>
      <c r="K539" s="32" t="str">
        <f t="shared" si="37"/>
        <v/>
      </c>
      <c r="L539" s="2"/>
      <c r="M539" s="2"/>
      <c r="N539" s="28"/>
      <c r="O539" s="28"/>
    </row>
    <row r="540" spans="1:15" ht="18.75" customHeight="1" x14ac:dyDescent="0.35">
      <c r="A540" s="28"/>
      <c r="B540" s="189">
        <f>IF(J540="",0,COUNTIF($J$7:J540,J540))</f>
        <v>0</v>
      </c>
      <c r="C540" s="189" t="str">
        <f t="shared" si="34"/>
        <v>0</v>
      </c>
      <c r="D540" s="192">
        <f t="shared" si="35"/>
        <v>46021</v>
      </c>
      <c r="E540" s="189">
        <f t="shared" si="36"/>
        <v>227</v>
      </c>
      <c r="F540" s="28"/>
      <c r="G540" s="157"/>
      <c r="H540" s="3"/>
      <c r="I540" s="7"/>
      <c r="J540" s="3"/>
      <c r="K540" s="32" t="str">
        <f t="shared" si="37"/>
        <v/>
      </c>
      <c r="L540" s="2"/>
      <c r="M540" s="2"/>
      <c r="N540" s="28"/>
      <c r="O540" s="28"/>
    </row>
    <row r="541" spans="1:15" ht="18.75" customHeight="1" x14ac:dyDescent="0.35">
      <c r="A541" s="28"/>
      <c r="B541" s="189">
        <f>IF(J541="",0,COUNTIF($J$7:J541,J541))</f>
        <v>0</v>
      </c>
      <c r="C541" s="189" t="str">
        <f t="shared" si="34"/>
        <v>0</v>
      </c>
      <c r="D541" s="192">
        <f t="shared" si="35"/>
        <v>46021</v>
      </c>
      <c r="E541" s="189">
        <f t="shared" si="36"/>
        <v>227</v>
      </c>
      <c r="F541" s="28"/>
      <c r="G541" s="157"/>
      <c r="H541" s="3"/>
      <c r="I541" s="7"/>
      <c r="J541" s="3"/>
      <c r="K541" s="32" t="str">
        <f t="shared" si="37"/>
        <v/>
      </c>
      <c r="L541" s="2"/>
      <c r="M541" s="2"/>
      <c r="N541" s="28"/>
      <c r="O541" s="28"/>
    </row>
    <row r="542" spans="1:15" ht="18.75" customHeight="1" x14ac:dyDescent="0.35">
      <c r="A542" s="28"/>
      <c r="B542" s="189">
        <f>IF(J542="",0,COUNTIF($J$7:J542,J542))</f>
        <v>0</v>
      </c>
      <c r="C542" s="189" t="str">
        <f t="shared" si="34"/>
        <v>0</v>
      </c>
      <c r="D542" s="192">
        <f t="shared" si="35"/>
        <v>46021</v>
      </c>
      <c r="E542" s="189">
        <f t="shared" si="36"/>
        <v>227</v>
      </c>
      <c r="F542" s="28"/>
      <c r="G542" s="157"/>
      <c r="H542" s="3"/>
      <c r="I542" s="7"/>
      <c r="J542" s="3"/>
      <c r="K542" s="32" t="str">
        <f t="shared" si="37"/>
        <v/>
      </c>
      <c r="L542" s="2"/>
      <c r="M542" s="2"/>
      <c r="N542" s="28"/>
      <c r="O542" s="28"/>
    </row>
    <row r="543" spans="1:15" ht="18.75" customHeight="1" x14ac:dyDescent="0.35">
      <c r="A543" s="28"/>
      <c r="B543" s="189">
        <f>IF(J543="",0,COUNTIF($J$7:J543,J543))</f>
        <v>0</v>
      </c>
      <c r="C543" s="189" t="str">
        <f t="shared" si="34"/>
        <v>0</v>
      </c>
      <c r="D543" s="192">
        <f t="shared" si="35"/>
        <v>46021</v>
      </c>
      <c r="E543" s="189">
        <f t="shared" si="36"/>
        <v>227</v>
      </c>
      <c r="F543" s="28"/>
      <c r="G543" s="157"/>
      <c r="H543" s="3"/>
      <c r="I543" s="7"/>
      <c r="J543" s="3"/>
      <c r="K543" s="32" t="str">
        <f t="shared" si="37"/>
        <v/>
      </c>
      <c r="L543" s="2"/>
      <c r="M543" s="2"/>
      <c r="N543" s="28"/>
      <c r="O543" s="28"/>
    </row>
    <row r="544" spans="1:15" ht="18.75" customHeight="1" x14ac:dyDescent="0.35">
      <c r="A544" s="28"/>
      <c r="B544" s="189">
        <f>IF(J544="",0,COUNTIF($J$7:J544,J544))</f>
        <v>0</v>
      </c>
      <c r="C544" s="189" t="str">
        <f t="shared" si="34"/>
        <v>0</v>
      </c>
      <c r="D544" s="192">
        <f t="shared" si="35"/>
        <v>46021</v>
      </c>
      <c r="E544" s="189">
        <f t="shared" si="36"/>
        <v>227</v>
      </c>
      <c r="F544" s="28"/>
      <c r="G544" s="157"/>
      <c r="H544" s="3"/>
      <c r="I544" s="7"/>
      <c r="J544" s="3"/>
      <c r="K544" s="32" t="str">
        <f t="shared" si="37"/>
        <v/>
      </c>
      <c r="L544" s="2"/>
      <c r="M544" s="2"/>
      <c r="N544" s="28"/>
      <c r="O544" s="28"/>
    </row>
    <row r="545" spans="1:15" ht="18.75" customHeight="1" x14ac:dyDescent="0.35">
      <c r="A545" s="28"/>
      <c r="B545" s="189">
        <f>IF(J545="",0,COUNTIF($J$7:J545,J545))</f>
        <v>0</v>
      </c>
      <c r="C545" s="189" t="str">
        <f t="shared" si="34"/>
        <v>0</v>
      </c>
      <c r="D545" s="192">
        <f t="shared" si="35"/>
        <v>46021</v>
      </c>
      <c r="E545" s="189">
        <f t="shared" si="36"/>
        <v>227</v>
      </c>
      <c r="F545" s="28"/>
      <c r="G545" s="157"/>
      <c r="H545" s="3"/>
      <c r="I545" s="7"/>
      <c r="J545" s="3"/>
      <c r="K545" s="32" t="str">
        <f t="shared" si="37"/>
        <v/>
      </c>
      <c r="L545" s="2"/>
      <c r="M545" s="2"/>
      <c r="N545" s="28"/>
      <c r="O545" s="28"/>
    </row>
    <row r="546" spans="1:15" ht="18.75" customHeight="1" x14ac:dyDescent="0.35">
      <c r="A546" s="28"/>
      <c r="B546" s="189">
        <f>IF(J546="",0,COUNTIF($J$7:J546,J546))</f>
        <v>0</v>
      </c>
      <c r="C546" s="189" t="str">
        <f t="shared" si="34"/>
        <v>0</v>
      </c>
      <c r="D546" s="192">
        <f t="shared" si="35"/>
        <v>46021</v>
      </c>
      <c r="E546" s="189">
        <f t="shared" si="36"/>
        <v>227</v>
      </c>
      <c r="F546" s="28"/>
      <c r="G546" s="157"/>
      <c r="H546" s="3"/>
      <c r="I546" s="7"/>
      <c r="J546" s="3"/>
      <c r="K546" s="32" t="str">
        <f t="shared" si="37"/>
        <v/>
      </c>
      <c r="L546" s="2"/>
      <c r="M546" s="2"/>
      <c r="N546" s="28"/>
      <c r="O546" s="28"/>
    </row>
    <row r="547" spans="1:15" ht="18.75" customHeight="1" x14ac:dyDescent="0.35">
      <c r="A547" s="28"/>
      <c r="B547" s="189">
        <f>IF(J547="",0,COUNTIF($J$7:J547,J547))</f>
        <v>0</v>
      </c>
      <c r="C547" s="189" t="str">
        <f t="shared" si="34"/>
        <v>0</v>
      </c>
      <c r="D547" s="192">
        <f t="shared" si="35"/>
        <v>46021</v>
      </c>
      <c r="E547" s="189">
        <f t="shared" si="36"/>
        <v>227</v>
      </c>
      <c r="F547" s="28"/>
      <c r="G547" s="157"/>
      <c r="H547" s="3"/>
      <c r="I547" s="7"/>
      <c r="J547" s="3"/>
      <c r="K547" s="32" t="str">
        <f t="shared" si="37"/>
        <v/>
      </c>
      <c r="L547" s="2"/>
      <c r="M547" s="2"/>
      <c r="N547" s="28"/>
      <c r="O547" s="28"/>
    </row>
    <row r="548" spans="1:15" ht="18.75" customHeight="1" x14ac:dyDescent="0.35">
      <c r="A548" s="28"/>
      <c r="B548" s="189">
        <f>IF(J548="",0,COUNTIF($J$7:J548,J548))</f>
        <v>0</v>
      </c>
      <c r="C548" s="189" t="str">
        <f t="shared" si="34"/>
        <v>0</v>
      </c>
      <c r="D548" s="192">
        <f t="shared" si="35"/>
        <v>46021</v>
      </c>
      <c r="E548" s="189">
        <f t="shared" si="36"/>
        <v>227</v>
      </c>
      <c r="F548" s="28"/>
      <c r="G548" s="157"/>
      <c r="H548" s="3"/>
      <c r="I548" s="7"/>
      <c r="J548" s="3"/>
      <c r="K548" s="32" t="str">
        <f t="shared" si="37"/>
        <v/>
      </c>
      <c r="L548" s="2"/>
      <c r="M548" s="2"/>
      <c r="N548" s="28"/>
      <c r="O548" s="28"/>
    </row>
    <row r="549" spans="1:15" ht="18.75" customHeight="1" x14ac:dyDescent="0.35">
      <c r="A549" s="28"/>
      <c r="B549" s="189">
        <f>IF(J549="",0,COUNTIF($J$7:J549,J549))</f>
        <v>0</v>
      </c>
      <c r="C549" s="189" t="str">
        <f t="shared" si="34"/>
        <v>0</v>
      </c>
      <c r="D549" s="192">
        <f t="shared" si="35"/>
        <v>46021</v>
      </c>
      <c r="E549" s="189">
        <f t="shared" si="36"/>
        <v>227</v>
      </c>
      <c r="F549" s="28"/>
      <c r="G549" s="157"/>
      <c r="H549" s="3"/>
      <c r="I549" s="7"/>
      <c r="J549" s="3"/>
      <c r="K549" s="32" t="str">
        <f t="shared" si="37"/>
        <v/>
      </c>
      <c r="L549" s="2"/>
      <c r="M549" s="2"/>
      <c r="N549" s="28"/>
      <c r="O549" s="28"/>
    </row>
    <row r="550" spans="1:15" ht="18.75" customHeight="1" x14ac:dyDescent="0.35">
      <c r="A550" s="28"/>
      <c r="B550" s="189">
        <f>IF(J550="",0,COUNTIF($J$7:J550,J550))</f>
        <v>0</v>
      </c>
      <c r="C550" s="189" t="str">
        <f t="shared" si="34"/>
        <v>0</v>
      </c>
      <c r="D550" s="192">
        <f t="shared" si="35"/>
        <v>46021</v>
      </c>
      <c r="E550" s="189">
        <f t="shared" si="36"/>
        <v>227</v>
      </c>
      <c r="F550" s="28"/>
      <c r="G550" s="157"/>
      <c r="H550" s="3"/>
      <c r="I550" s="7"/>
      <c r="J550" s="3"/>
      <c r="K550" s="32" t="str">
        <f t="shared" si="37"/>
        <v/>
      </c>
      <c r="L550" s="2"/>
      <c r="M550" s="2"/>
      <c r="N550" s="28"/>
      <c r="O550" s="28"/>
    </row>
    <row r="551" spans="1:15" ht="18.75" customHeight="1" x14ac:dyDescent="0.35">
      <c r="A551" s="28"/>
      <c r="B551" s="189">
        <f>IF(J551="",0,COUNTIF($J$7:J551,J551))</f>
        <v>0</v>
      </c>
      <c r="C551" s="189" t="str">
        <f t="shared" si="34"/>
        <v>0</v>
      </c>
      <c r="D551" s="192">
        <f t="shared" si="35"/>
        <v>46021</v>
      </c>
      <c r="E551" s="189">
        <f t="shared" si="36"/>
        <v>227</v>
      </c>
      <c r="F551" s="28"/>
      <c r="G551" s="157"/>
      <c r="H551" s="3"/>
      <c r="I551" s="7"/>
      <c r="J551" s="3"/>
      <c r="K551" s="32" t="str">
        <f t="shared" si="37"/>
        <v/>
      </c>
      <c r="L551" s="2"/>
      <c r="M551" s="2"/>
      <c r="N551" s="28"/>
      <c r="O551" s="28"/>
    </row>
    <row r="552" spans="1:15" ht="18.75" customHeight="1" x14ac:dyDescent="0.35">
      <c r="A552" s="28"/>
      <c r="B552" s="189">
        <f>IF(J552="",0,COUNTIF($J$7:J552,J552))</f>
        <v>0</v>
      </c>
      <c r="C552" s="189" t="str">
        <f t="shared" si="34"/>
        <v>0</v>
      </c>
      <c r="D552" s="192">
        <f t="shared" si="35"/>
        <v>46021</v>
      </c>
      <c r="E552" s="189">
        <f t="shared" si="36"/>
        <v>227</v>
      </c>
      <c r="F552" s="28"/>
      <c r="G552" s="157"/>
      <c r="H552" s="3"/>
      <c r="I552" s="7"/>
      <c r="J552" s="3"/>
      <c r="K552" s="32" t="str">
        <f t="shared" si="37"/>
        <v/>
      </c>
      <c r="L552" s="2"/>
      <c r="M552" s="2"/>
      <c r="N552" s="28"/>
      <c r="O552" s="28"/>
    </row>
    <row r="553" spans="1:15" ht="18.75" customHeight="1" x14ac:dyDescent="0.35">
      <c r="A553" s="28"/>
      <c r="B553" s="189">
        <f>IF(J553="",0,COUNTIF($J$7:J553,J553))</f>
        <v>0</v>
      </c>
      <c r="C553" s="189" t="str">
        <f t="shared" si="34"/>
        <v>0</v>
      </c>
      <c r="D553" s="192">
        <f t="shared" si="35"/>
        <v>46021</v>
      </c>
      <c r="E553" s="189">
        <f t="shared" si="36"/>
        <v>227</v>
      </c>
      <c r="F553" s="28"/>
      <c r="G553" s="157"/>
      <c r="H553" s="3"/>
      <c r="I553" s="7"/>
      <c r="J553" s="3"/>
      <c r="K553" s="32" t="str">
        <f t="shared" si="37"/>
        <v/>
      </c>
      <c r="L553" s="2"/>
      <c r="M553" s="2"/>
      <c r="N553" s="28"/>
      <c r="O553" s="28"/>
    </row>
    <row r="554" spans="1:15" ht="18.75" customHeight="1" x14ac:dyDescent="0.35">
      <c r="A554" s="28"/>
      <c r="B554" s="189">
        <f>IF(J554="",0,COUNTIF($J$7:J554,J554))</f>
        <v>0</v>
      </c>
      <c r="C554" s="189" t="str">
        <f t="shared" si="34"/>
        <v>0</v>
      </c>
      <c r="D554" s="192">
        <f t="shared" si="35"/>
        <v>46021</v>
      </c>
      <c r="E554" s="189">
        <f t="shared" si="36"/>
        <v>227</v>
      </c>
      <c r="F554" s="28"/>
      <c r="G554" s="157"/>
      <c r="H554" s="3"/>
      <c r="I554" s="7"/>
      <c r="J554" s="3"/>
      <c r="K554" s="32" t="str">
        <f t="shared" si="37"/>
        <v/>
      </c>
      <c r="L554" s="2"/>
      <c r="M554" s="2"/>
      <c r="N554" s="28"/>
      <c r="O554" s="28"/>
    </row>
    <row r="555" spans="1:15" ht="18.75" customHeight="1" x14ac:dyDescent="0.35">
      <c r="A555" s="28"/>
      <c r="B555" s="189">
        <f>IF(J555="",0,COUNTIF($J$7:J555,J555))</f>
        <v>0</v>
      </c>
      <c r="C555" s="189" t="str">
        <f t="shared" si="34"/>
        <v>0</v>
      </c>
      <c r="D555" s="192">
        <f t="shared" si="35"/>
        <v>46021</v>
      </c>
      <c r="E555" s="189">
        <f t="shared" si="36"/>
        <v>227</v>
      </c>
      <c r="F555" s="28"/>
      <c r="G555" s="157"/>
      <c r="H555" s="3"/>
      <c r="I555" s="7"/>
      <c r="J555" s="3"/>
      <c r="K555" s="32" t="str">
        <f t="shared" si="37"/>
        <v/>
      </c>
      <c r="L555" s="2"/>
      <c r="M555" s="2"/>
      <c r="N555" s="28"/>
      <c r="O555" s="28"/>
    </row>
    <row r="556" spans="1:15" ht="18.75" customHeight="1" x14ac:dyDescent="0.35">
      <c r="A556" s="28"/>
      <c r="B556" s="189">
        <f>IF(J556="",0,COUNTIF($J$7:J556,J556))</f>
        <v>0</v>
      </c>
      <c r="C556" s="189" t="str">
        <f t="shared" si="34"/>
        <v>0</v>
      </c>
      <c r="D556" s="192">
        <f t="shared" si="35"/>
        <v>46021</v>
      </c>
      <c r="E556" s="189">
        <f t="shared" si="36"/>
        <v>227</v>
      </c>
      <c r="F556" s="28"/>
      <c r="G556" s="157"/>
      <c r="H556" s="3"/>
      <c r="I556" s="7"/>
      <c r="J556" s="3"/>
      <c r="K556" s="32" t="str">
        <f t="shared" si="37"/>
        <v/>
      </c>
      <c r="L556" s="2"/>
      <c r="M556" s="2"/>
      <c r="N556" s="28"/>
      <c r="O556" s="28"/>
    </row>
    <row r="557" spans="1:15" ht="18.75" customHeight="1" x14ac:dyDescent="0.35">
      <c r="A557" s="28"/>
      <c r="B557" s="189">
        <f>IF(J557="",0,COUNTIF($J$7:J557,J557))</f>
        <v>0</v>
      </c>
      <c r="C557" s="189" t="str">
        <f t="shared" si="34"/>
        <v>0</v>
      </c>
      <c r="D557" s="192">
        <f t="shared" si="35"/>
        <v>46021</v>
      </c>
      <c r="E557" s="189">
        <f t="shared" si="36"/>
        <v>227</v>
      </c>
      <c r="F557" s="28"/>
      <c r="G557" s="157"/>
      <c r="H557" s="3"/>
      <c r="I557" s="7"/>
      <c r="J557" s="3"/>
      <c r="K557" s="32" t="str">
        <f t="shared" si="37"/>
        <v/>
      </c>
      <c r="L557" s="2"/>
      <c r="M557" s="2"/>
      <c r="N557" s="28"/>
      <c r="O557" s="28"/>
    </row>
    <row r="558" spans="1:15" ht="18.75" customHeight="1" x14ac:dyDescent="0.35">
      <c r="A558" s="28"/>
      <c r="B558" s="189">
        <f>IF(J558="",0,COUNTIF($J$7:J558,J558))</f>
        <v>0</v>
      </c>
      <c r="C558" s="189" t="str">
        <f t="shared" si="34"/>
        <v>0</v>
      </c>
      <c r="D558" s="192">
        <f t="shared" si="35"/>
        <v>46021</v>
      </c>
      <c r="E558" s="189">
        <f t="shared" si="36"/>
        <v>227</v>
      </c>
      <c r="F558" s="28"/>
      <c r="G558" s="157"/>
      <c r="H558" s="3"/>
      <c r="I558" s="7"/>
      <c r="J558" s="3"/>
      <c r="K558" s="32" t="str">
        <f t="shared" si="37"/>
        <v/>
      </c>
      <c r="L558" s="2"/>
      <c r="M558" s="2"/>
      <c r="N558" s="28"/>
      <c r="O558" s="28"/>
    </row>
    <row r="559" spans="1:15" ht="18.75" customHeight="1" x14ac:dyDescent="0.35">
      <c r="A559" s="28"/>
      <c r="B559" s="189">
        <f>IF(J559="",0,COUNTIF($J$7:J559,J559))</f>
        <v>0</v>
      </c>
      <c r="C559" s="189" t="str">
        <f t="shared" si="34"/>
        <v>0</v>
      </c>
      <c r="D559" s="192">
        <f t="shared" si="35"/>
        <v>46021</v>
      </c>
      <c r="E559" s="189">
        <f t="shared" si="36"/>
        <v>227</v>
      </c>
      <c r="F559" s="28"/>
      <c r="G559" s="157"/>
      <c r="H559" s="3"/>
      <c r="I559" s="7"/>
      <c r="J559" s="3"/>
      <c r="K559" s="32" t="str">
        <f t="shared" si="37"/>
        <v/>
      </c>
      <c r="L559" s="2"/>
      <c r="M559" s="2"/>
      <c r="N559" s="28"/>
      <c r="O559" s="28"/>
    </row>
    <row r="560" spans="1:15" ht="18.75" customHeight="1" x14ac:dyDescent="0.35">
      <c r="A560" s="28"/>
      <c r="B560" s="189">
        <f>IF(J560="",0,COUNTIF($J$7:J560,J560))</f>
        <v>0</v>
      </c>
      <c r="C560" s="189" t="str">
        <f t="shared" si="34"/>
        <v>0</v>
      </c>
      <c r="D560" s="192">
        <f t="shared" si="35"/>
        <v>46021</v>
      </c>
      <c r="E560" s="189">
        <f t="shared" si="36"/>
        <v>227</v>
      </c>
      <c r="F560" s="28"/>
      <c r="G560" s="157"/>
      <c r="H560" s="3"/>
      <c r="I560" s="7"/>
      <c r="J560" s="3"/>
      <c r="K560" s="32" t="str">
        <f t="shared" si="37"/>
        <v/>
      </c>
      <c r="L560" s="2"/>
      <c r="M560" s="2"/>
      <c r="N560" s="28"/>
      <c r="O560" s="28"/>
    </row>
    <row r="561" spans="1:15" ht="18.75" customHeight="1" x14ac:dyDescent="0.35">
      <c r="A561" s="28"/>
      <c r="B561" s="189">
        <f>IF(J561="",0,COUNTIF($J$7:J561,J561))</f>
        <v>0</v>
      </c>
      <c r="C561" s="189" t="str">
        <f t="shared" si="34"/>
        <v>0</v>
      </c>
      <c r="D561" s="192">
        <f t="shared" si="35"/>
        <v>46021</v>
      </c>
      <c r="E561" s="189">
        <f t="shared" si="36"/>
        <v>227</v>
      </c>
      <c r="F561" s="28"/>
      <c r="G561" s="157"/>
      <c r="H561" s="3"/>
      <c r="I561" s="7"/>
      <c r="J561" s="3"/>
      <c r="K561" s="32" t="str">
        <f t="shared" si="37"/>
        <v/>
      </c>
      <c r="L561" s="2"/>
      <c r="M561" s="2"/>
      <c r="N561" s="28"/>
      <c r="O561" s="28"/>
    </row>
    <row r="562" spans="1:15" ht="18.75" customHeight="1" x14ac:dyDescent="0.35">
      <c r="A562" s="28"/>
      <c r="B562" s="189">
        <f>IF(J562="",0,COUNTIF($J$7:J562,J562))</f>
        <v>0</v>
      </c>
      <c r="C562" s="189" t="str">
        <f t="shared" si="34"/>
        <v>0</v>
      </c>
      <c r="D562" s="192">
        <f t="shared" si="35"/>
        <v>46021</v>
      </c>
      <c r="E562" s="189">
        <f t="shared" si="36"/>
        <v>227</v>
      </c>
      <c r="F562" s="28"/>
      <c r="G562" s="157"/>
      <c r="H562" s="3"/>
      <c r="I562" s="7"/>
      <c r="J562" s="3"/>
      <c r="K562" s="32" t="str">
        <f t="shared" si="37"/>
        <v/>
      </c>
      <c r="L562" s="2"/>
      <c r="M562" s="2"/>
      <c r="N562" s="28"/>
      <c r="O562" s="28"/>
    </row>
    <row r="563" spans="1:15" ht="18.75" customHeight="1" x14ac:dyDescent="0.35">
      <c r="A563" s="28"/>
      <c r="B563" s="189">
        <f>IF(J563="",0,COUNTIF($J$7:J563,J563))</f>
        <v>0</v>
      </c>
      <c r="C563" s="189" t="str">
        <f t="shared" si="34"/>
        <v>0</v>
      </c>
      <c r="D563" s="192">
        <f t="shared" si="35"/>
        <v>46021</v>
      </c>
      <c r="E563" s="189">
        <f t="shared" si="36"/>
        <v>227</v>
      </c>
      <c r="F563" s="28"/>
      <c r="G563" s="157"/>
      <c r="H563" s="3"/>
      <c r="I563" s="7"/>
      <c r="J563" s="3"/>
      <c r="K563" s="32" t="str">
        <f t="shared" si="37"/>
        <v/>
      </c>
      <c r="L563" s="2"/>
      <c r="M563" s="2"/>
      <c r="N563" s="28"/>
      <c r="O563" s="28"/>
    </row>
    <row r="564" spans="1:15" ht="18.75" customHeight="1" x14ac:dyDescent="0.35">
      <c r="A564" s="28"/>
      <c r="B564" s="189">
        <f>IF(J564="",0,COUNTIF($J$7:J564,J564))</f>
        <v>0</v>
      </c>
      <c r="C564" s="189" t="str">
        <f t="shared" si="34"/>
        <v>0</v>
      </c>
      <c r="D564" s="192">
        <f t="shared" si="35"/>
        <v>46021</v>
      </c>
      <c r="E564" s="189">
        <f t="shared" si="36"/>
        <v>227</v>
      </c>
      <c r="F564" s="28"/>
      <c r="G564" s="157"/>
      <c r="H564" s="3"/>
      <c r="I564" s="7"/>
      <c r="J564" s="3"/>
      <c r="K564" s="32" t="str">
        <f t="shared" si="37"/>
        <v/>
      </c>
      <c r="L564" s="2"/>
      <c r="M564" s="2"/>
      <c r="N564" s="28"/>
      <c r="O564" s="28"/>
    </row>
    <row r="565" spans="1:15" ht="18.75" customHeight="1" x14ac:dyDescent="0.35">
      <c r="A565" s="28"/>
      <c r="B565" s="189">
        <f>IF(J565="",0,COUNTIF($J$7:J565,J565))</f>
        <v>0</v>
      </c>
      <c r="C565" s="189" t="str">
        <f t="shared" si="34"/>
        <v>0</v>
      </c>
      <c r="D565" s="192">
        <f t="shared" si="35"/>
        <v>46021</v>
      </c>
      <c r="E565" s="189">
        <f t="shared" si="36"/>
        <v>227</v>
      </c>
      <c r="F565" s="28"/>
      <c r="G565" s="157"/>
      <c r="H565" s="3"/>
      <c r="I565" s="7"/>
      <c r="J565" s="3"/>
      <c r="K565" s="32" t="str">
        <f t="shared" si="37"/>
        <v/>
      </c>
      <c r="L565" s="2"/>
      <c r="M565" s="2"/>
      <c r="N565" s="28"/>
      <c r="O565" s="28"/>
    </row>
    <row r="566" spans="1:15" ht="18.75" customHeight="1" x14ac:dyDescent="0.35">
      <c r="A566" s="28"/>
      <c r="B566" s="189">
        <f>IF(J566="",0,COUNTIF($J$7:J566,J566))</f>
        <v>0</v>
      </c>
      <c r="C566" s="189" t="str">
        <f t="shared" si="34"/>
        <v>0</v>
      </c>
      <c r="D566" s="192">
        <f t="shared" si="35"/>
        <v>46021</v>
      </c>
      <c r="E566" s="189">
        <f t="shared" si="36"/>
        <v>227</v>
      </c>
      <c r="F566" s="28"/>
      <c r="G566" s="157"/>
      <c r="H566" s="3"/>
      <c r="I566" s="7"/>
      <c r="J566" s="3"/>
      <c r="K566" s="32" t="str">
        <f t="shared" si="37"/>
        <v/>
      </c>
      <c r="L566" s="2"/>
      <c r="M566" s="2"/>
      <c r="N566" s="28"/>
      <c r="O566" s="28"/>
    </row>
    <row r="567" spans="1:15" ht="18.75" customHeight="1" x14ac:dyDescent="0.35">
      <c r="A567" s="28"/>
      <c r="B567" s="189">
        <f>IF(J567="",0,COUNTIF($J$7:J567,J567))</f>
        <v>0</v>
      </c>
      <c r="C567" s="189" t="str">
        <f t="shared" ref="C567:C630" si="38">B567&amp;J567</f>
        <v>0</v>
      </c>
      <c r="D567" s="192">
        <f t="shared" ref="D567:D630" si="39">IF(G567&lt;&gt;"",G567,D566)</f>
        <v>46021</v>
      </c>
      <c r="E567" s="189">
        <f t="shared" ref="E567:E630" si="40">IF(H567&lt;&gt;"",H567,E566)</f>
        <v>227</v>
      </c>
      <c r="F567" s="28"/>
      <c r="G567" s="157"/>
      <c r="H567" s="3"/>
      <c r="I567" s="7"/>
      <c r="J567" s="3"/>
      <c r="K567" s="32" t="str">
        <f t="shared" ref="K567:K630" si="41">IF(J567&lt;&gt;"",VLOOKUP(J567,DA,2,FALSE),"")</f>
        <v/>
      </c>
      <c r="L567" s="2"/>
      <c r="M567" s="2"/>
      <c r="N567" s="28"/>
      <c r="O567" s="28"/>
    </row>
    <row r="568" spans="1:15" ht="18.75" customHeight="1" x14ac:dyDescent="0.35">
      <c r="A568" s="28"/>
      <c r="B568" s="189">
        <f>IF(J568="",0,COUNTIF($J$7:J568,J568))</f>
        <v>0</v>
      </c>
      <c r="C568" s="189" t="str">
        <f t="shared" si="38"/>
        <v>0</v>
      </c>
      <c r="D568" s="192">
        <f t="shared" si="39"/>
        <v>46021</v>
      </c>
      <c r="E568" s="189">
        <f t="shared" si="40"/>
        <v>227</v>
      </c>
      <c r="F568" s="28"/>
      <c r="G568" s="157"/>
      <c r="H568" s="3"/>
      <c r="I568" s="7"/>
      <c r="J568" s="3"/>
      <c r="K568" s="32" t="str">
        <f t="shared" si="41"/>
        <v/>
      </c>
      <c r="L568" s="2"/>
      <c r="M568" s="2"/>
      <c r="N568" s="28"/>
      <c r="O568" s="28"/>
    </row>
    <row r="569" spans="1:15" ht="18.75" customHeight="1" x14ac:dyDescent="0.35">
      <c r="A569" s="28"/>
      <c r="B569" s="189">
        <f>IF(J569="",0,COUNTIF($J$7:J569,J569))</f>
        <v>0</v>
      </c>
      <c r="C569" s="189" t="str">
        <f t="shared" si="38"/>
        <v>0</v>
      </c>
      <c r="D569" s="192">
        <f t="shared" si="39"/>
        <v>46021</v>
      </c>
      <c r="E569" s="189">
        <f t="shared" si="40"/>
        <v>227</v>
      </c>
      <c r="F569" s="28"/>
      <c r="G569" s="157"/>
      <c r="H569" s="3"/>
      <c r="I569" s="7"/>
      <c r="J569" s="3"/>
      <c r="K569" s="32" t="str">
        <f t="shared" si="41"/>
        <v/>
      </c>
      <c r="L569" s="2"/>
      <c r="M569" s="2"/>
      <c r="N569" s="28"/>
      <c r="O569" s="28"/>
    </row>
    <row r="570" spans="1:15" ht="18.75" customHeight="1" x14ac:dyDescent="0.35">
      <c r="A570" s="28"/>
      <c r="B570" s="189">
        <f>IF(J570="",0,COUNTIF($J$7:J570,J570))</f>
        <v>0</v>
      </c>
      <c r="C570" s="189" t="str">
        <f t="shared" si="38"/>
        <v>0</v>
      </c>
      <c r="D570" s="192">
        <f t="shared" si="39"/>
        <v>46021</v>
      </c>
      <c r="E570" s="189">
        <f t="shared" si="40"/>
        <v>227</v>
      </c>
      <c r="F570" s="28"/>
      <c r="G570" s="157"/>
      <c r="H570" s="3"/>
      <c r="I570" s="7"/>
      <c r="J570" s="3"/>
      <c r="K570" s="32" t="str">
        <f t="shared" si="41"/>
        <v/>
      </c>
      <c r="L570" s="2"/>
      <c r="M570" s="2"/>
      <c r="N570" s="28"/>
      <c r="O570" s="28"/>
    </row>
    <row r="571" spans="1:15" ht="18.75" customHeight="1" x14ac:dyDescent="0.35">
      <c r="A571" s="28"/>
      <c r="B571" s="189">
        <f>IF(J571="",0,COUNTIF($J$7:J571,J571))</f>
        <v>0</v>
      </c>
      <c r="C571" s="189" t="str">
        <f t="shared" si="38"/>
        <v>0</v>
      </c>
      <c r="D571" s="192">
        <f t="shared" si="39"/>
        <v>46021</v>
      </c>
      <c r="E571" s="189">
        <f t="shared" si="40"/>
        <v>227</v>
      </c>
      <c r="F571" s="28"/>
      <c r="G571" s="157"/>
      <c r="H571" s="3"/>
      <c r="I571" s="7"/>
      <c r="J571" s="3"/>
      <c r="K571" s="32" t="str">
        <f t="shared" si="41"/>
        <v/>
      </c>
      <c r="L571" s="2"/>
      <c r="M571" s="2"/>
      <c r="N571" s="28"/>
      <c r="O571" s="28"/>
    </row>
    <row r="572" spans="1:15" ht="18.75" customHeight="1" x14ac:dyDescent="0.35">
      <c r="A572" s="28"/>
      <c r="B572" s="189">
        <f>IF(J572="",0,COUNTIF($J$7:J572,J572))</f>
        <v>0</v>
      </c>
      <c r="C572" s="189" t="str">
        <f t="shared" si="38"/>
        <v>0</v>
      </c>
      <c r="D572" s="192">
        <f t="shared" si="39"/>
        <v>46021</v>
      </c>
      <c r="E572" s="189">
        <f t="shared" si="40"/>
        <v>227</v>
      </c>
      <c r="F572" s="28"/>
      <c r="G572" s="157"/>
      <c r="H572" s="3"/>
      <c r="I572" s="7"/>
      <c r="J572" s="3"/>
      <c r="K572" s="32" t="str">
        <f t="shared" si="41"/>
        <v/>
      </c>
      <c r="L572" s="2"/>
      <c r="M572" s="2"/>
      <c r="N572" s="28"/>
      <c r="O572" s="28"/>
    </row>
    <row r="573" spans="1:15" ht="18.75" customHeight="1" x14ac:dyDescent="0.35">
      <c r="A573" s="28"/>
      <c r="B573" s="189">
        <f>IF(J573="",0,COUNTIF($J$7:J573,J573))</f>
        <v>0</v>
      </c>
      <c r="C573" s="189" t="str">
        <f t="shared" si="38"/>
        <v>0</v>
      </c>
      <c r="D573" s="192">
        <f t="shared" si="39"/>
        <v>46021</v>
      </c>
      <c r="E573" s="189">
        <f t="shared" si="40"/>
        <v>227</v>
      </c>
      <c r="F573" s="28"/>
      <c r="G573" s="157"/>
      <c r="H573" s="3"/>
      <c r="I573" s="7"/>
      <c r="J573" s="3"/>
      <c r="K573" s="32" t="str">
        <f t="shared" si="41"/>
        <v/>
      </c>
      <c r="L573" s="2"/>
      <c r="M573" s="2"/>
      <c r="N573" s="28"/>
      <c r="O573" s="28"/>
    </row>
    <row r="574" spans="1:15" ht="18.75" customHeight="1" x14ac:dyDescent="0.35">
      <c r="A574" s="28"/>
      <c r="B574" s="189">
        <f>IF(J574="",0,COUNTIF($J$7:J574,J574))</f>
        <v>0</v>
      </c>
      <c r="C574" s="189" t="str">
        <f t="shared" si="38"/>
        <v>0</v>
      </c>
      <c r="D574" s="192">
        <f t="shared" si="39"/>
        <v>46021</v>
      </c>
      <c r="E574" s="189">
        <f t="shared" si="40"/>
        <v>227</v>
      </c>
      <c r="F574" s="28"/>
      <c r="G574" s="157"/>
      <c r="H574" s="3"/>
      <c r="I574" s="7"/>
      <c r="J574" s="3"/>
      <c r="K574" s="32" t="str">
        <f t="shared" si="41"/>
        <v/>
      </c>
      <c r="L574" s="2"/>
      <c r="M574" s="2"/>
      <c r="N574" s="28"/>
      <c r="O574" s="28"/>
    </row>
    <row r="575" spans="1:15" ht="18.75" customHeight="1" x14ac:dyDescent="0.35">
      <c r="A575" s="28"/>
      <c r="B575" s="189">
        <f>IF(J575="",0,COUNTIF($J$7:J575,J575))</f>
        <v>0</v>
      </c>
      <c r="C575" s="189" t="str">
        <f t="shared" si="38"/>
        <v>0</v>
      </c>
      <c r="D575" s="192">
        <f t="shared" si="39"/>
        <v>46021</v>
      </c>
      <c r="E575" s="189">
        <f t="shared" si="40"/>
        <v>227</v>
      </c>
      <c r="F575" s="28"/>
      <c r="G575" s="157"/>
      <c r="H575" s="3"/>
      <c r="I575" s="7"/>
      <c r="J575" s="3"/>
      <c r="K575" s="32" t="str">
        <f t="shared" si="41"/>
        <v/>
      </c>
      <c r="L575" s="2"/>
      <c r="M575" s="2"/>
      <c r="N575" s="28"/>
      <c r="O575" s="28"/>
    </row>
    <row r="576" spans="1:15" ht="18.75" customHeight="1" x14ac:dyDescent="0.35">
      <c r="A576" s="28"/>
      <c r="B576" s="189">
        <f>IF(J576="",0,COUNTIF($J$7:J576,J576))</f>
        <v>0</v>
      </c>
      <c r="C576" s="189" t="str">
        <f t="shared" si="38"/>
        <v>0</v>
      </c>
      <c r="D576" s="192">
        <f t="shared" si="39"/>
        <v>46021</v>
      </c>
      <c r="E576" s="189">
        <f t="shared" si="40"/>
        <v>227</v>
      </c>
      <c r="F576" s="28"/>
      <c r="G576" s="157"/>
      <c r="H576" s="3"/>
      <c r="I576" s="7"/>
      <c r="J576" s="3"/>
      <c r="K576" s="32" t="str">
        <f t="shared" si="41"/>
        <v/>
      </c>
      <c r="L576" s="2"/>
      <c r="M576" s="2"/>
      <c r="N576" s="28"/>
      <c r="O576" s="28"/>
    </row>
    <row r="577" spans="1:15" ht="18.75" customHeight="1" x14ac:dyDescent="0.35">
      <c r="A577" s="28"/>
      <c r="B577" s="189">
        <f>IF(J577="",0,COUNTIF($J$7:J577,J577))</f>
        <v>0</v>
      </c>
      <c r="C577" s="189" t="str">
        <f t="shared" si="38"/>
        <v>0</v>
      </c>
      <c r="D577" s="192">
        <f t="shared" si="39"/>
        <v>46021</v>
      </c>
      <c r="E577" s="189">
        <f t="shared" si="40"/>
        <v>227</v>
      </c>
      <c r="F577" s="28"/>
      <c r="G577" s="157"/>
      <c r="H577" s="3"/>
      <c r="I577" s="7"/>
      <c r="J577" s="3"/>
      <c r="K577" s="32" t="str">
        <f t="shared" si="41"/>
        <v/>
      </c>
      <c r="L577" s="2"/>
      <c r="M577" s="2"/>
      <c r="N577" s="28"/>
      <c r="O577" s="28"/>
    </row>
    <row r="578" spans="1:15" ht="18.75" customHeight="1" x14ac:dyDescent="0.35">
      <c r="A578" s="28"/>
      <c r="B578" s="189">
        <f>IF(J578="",0,COUNTIF($J$7:J578,J578))</f>
        <v>0</v>
      </c>
      <c r="C578" s="189" t="str">
        <f t="shared" si="38"/>
        <v>0</v>
      </c>
      <c r="D578" s="192">
        <f t="shared" si="39"/>
        <v>46021</v>
      </c>
      <c r="E578" s="189">
        <f t="shared" si="40"/>
        <v>227</v>
      </c>
      <c r="F578" s="28"/>
      <c r="G578" s="157"/>
      <c r="H578" s="3"/>
      <c r="I578" s="7"/>
      <c r="J578" s="3"/>
      <c r="K578" s="32" t="str">
        <f t="shared" si="41"/>
        <v/>
      </c>
      <c r="L578" s="2"/>
      <c r="M578" s="2"/>
      <c r="N578" s="28"/>
      <c r="O578" s="28"/>
    </row>
    <row r="579" spans="1:15" ht="18.75" customHeight="1" x14ac:dyDescent="0.35">
      <c r="A579" s="28"/>
      <c r="B579" s="189">
        <f>IF(J579="",0,COUNTIF($J$7:J579,J579))</f>
        <v>0</v>
      </c>
      <c r="C579" s="189" t="str">
        <f t="shared" si="38"/>
        <v>0</v>
      </c>
      <c r="D579" s="192">
        <f t="shared" si="39"/>
        <v>46021</v>
      </c>
      <c r="E579" s="189">
        <f t="shared" si="40"/>
        <v>227</v>
      </c>
      <c r="F579" s="28"/>
      <c r="G579" s="157"/>
      <c r="H579" s="3"/>
      <c r="I579" s="7"/>
      <c r="J579" s="3"/>
      <c r="K579" s="32" t="str">
        <f t="shared" si="41"/>
        <v/>
      </c>
      <c r="L579" s="2"/>
      <c r="M579" s="2"/>
      <c r="N579" s="28"/>
      <c r="O579" s="28"/>
    </row>
    <row r="580" spans="1:15" ht="18.75" customHeight="1" x14ac:dyDescent="0.35">
      <c r="A580" s="28"/>
      <c r="B580" s="189">
        <f>IF(J580="",0,COUNTIF($J$7:J580,J580))</f>
        <v>0</v>
      </c>
      <c r="C580" s="189" t="str">
        <f t="shared" si="38"/>
        <v>0</v>
      </c>
      <c r="D580" s="192">
        <f t="shared" si="39"/>
        <v>46021</v>
      </c>
      <c r="E580" s="189">
        <f t="shared" si="40"/>
        <v>227</v>
      </c>
      <c r="F580" s="28"/>
      <c r="G580" s="157"/>
      <c r="H580" s="3"/>
      <c r="I580" s="7"/>
      <c r="J580" s="3"/>
      <c r="K580" s="32" t="str">
        <f t="shared" si="41"/>
        <v/>
      </c>
      <c r="L580" s="2"/>
      <c r="M580" s="2"/>
      <c r="N580" s="28"/>
      <c r="O580" s="28"/>
    </row>
    <row r="581" spans="1:15" ht="18.75" customHeight="1" x14ac:dyDescent="0.35">
      <c r="A581" s="28"/>
      <c r="B581" s="189">
        <f>IF(J581="",0,COUNTIF($J$7:J581,J581))</f>
        <v>0</v>
      </c>
      <c r="C581" s="189" t="str">
        <f t="shared" si="38"/>
        <v>0</v>
      </c>
      <c r="D581" s="192">
        <f t="shared" si="39"/>
        <v>46021</v>
      </c>
      <c r="E581" s="189">
        <f t="shared" si="40"/>
        <v>227</v>
      </c>
      <c r="F581" s="28"/>
      <c r="G581" s="157"/>
      <c r="H581" s="3"/>
      <c r="I581" s="7"/>
      <c r="J581" s="3"/>
      <c r="K581" s="32" t="str">
        <f t="shared" si="41"/>
        <v/>
      </c>
      <c r="L581" s="2"/>
      <c r="M581" s="2"/>
      <c r="N581" s="28"/>
      <c r="O581" s="28"/>
    </row>
    <row r="582" spans="1:15" ht="18.75" customHeight="1" x14ac:dyDescent="0.35">
      <c r="A582" s="28"/>
      <c r="B582" s="189">
        <f>IF(J582="",0,COUNTIF($J$7:J582,J582))</f>
        <v>0</v>
      </c>
      <c r="C582" s="189" t="str">
        <f t="shared" si="38"/>
        <v>0</v>
      </c>
      <c r="D582" s="192">
        <f t="shared" si="39"/>
        <v>46021</v>
      </c>
      <c r="E582" s="189">
        <f t="shared" si="40"/>
        <v>227</v>
      </c>
      <c r="F582" s="28"/>
      <c r="G582" s="157"/>
      <c r="H582" s="3"/>
      <c r="I582" s="7"/>
      <c r="J582" s="3"/>
      <c r="K582" s="32" t="str">
        <f t="shared" si="41"/>
        <v/>
      </c>
      <c r="L582" s="2"/>
      <c r="M582" s="2"/>
      <c r="N582" s="28"/>
      <c r="O582" s="28"/>
    </row>
    <row r="583" spans="1:15" ht="18.75" customHeight="1" x14ac:dyDescent="0.35">
      <c r="A583" s="28"/>
      <c r="B583" s="189">
        <f>IF(J583="",0,COUNTIF($J$7:J583,J583))</f>
        <v>0</v>
      </c>
      <c r="C583" s="189" t="str">
        <f t="shared" si="38"/>
        <v>0</v>
      </c>
      <c r="D583" s="192">
        <f t="shared" si="39"/>
        <v>46021</v>
      </c>
      <c r="E583" s="189">
        <f t="shared" si="40"/>
        <v>227</v>
      </c>
      <c r="F583" s="28"/>
      <c r="G583" s="157"/>
      <c r="H583" s="3"/>
      <c r="I583" s="7"/>
      <c r="J583" s="3"/>
      <c r="K583" s="32" t="str">
        <f t="shared" si="41"/>
        <v/>
      </c>
      <c r="L583" s="2"/>
      <c r="M583" s="2"/>
      <c r="N583" s="28"/>
      <c r="O583" s="28"/>
    </row>
    <row r="584" spans="1:15" ht="18.75" customHeight="1" x14ac:dyDescent="0.35">
      <c r="A584" s="28"/>
      <c r="B584" s="189">
        <f>IF(J584="",0,COUNTIF($J$7:J584,J584))</f>
        <v>0</v>
      </c>
      <c r="C584" s="189" t="str">
        <f t="shared" si="38"/>
        <v>0</v>
      </c>
      <c r="D584" s="192">
        <f t="shared" si="39"/>
        <v>46021</v>
      </c>
      <c r="E584" s="189">
        <f t="shared" si="40"/>
        <v>227</v>
      </c>
      <c r="F584" s="28"/>
      <c r="G584" s="157"/>
      <c r="H584" s="3"/>
      <c r="I584" s="7"/>
      <c r="J584" s="3"/>
      <c r="K584" s="32" t="str">
        <f t="shared" si="41"/>
        <v/>
      </c>
      <c r="L584" s="2"/>
      <c r="M584" s="2"/>
      <c r="N584" s="28"/>
      <c r="O584" s="28"/>
    </row>
    <row r="585" spans="1:15" ht="18.75" customHeight="1" x14ac:dyDescent="0.35">
      <c r="A585" s="28"/>
      <c r="B585" s="189">
        <f>IF(J585="",0,COUNTIF($J$7:J585,J585))</f>
        <v>0</v>
      </c>
      <c r="C585" s="189" t="str">
        <f t="shared" si="38"/>
        <v>0</v>
      </c>
      <c r="D585" s="192">
        <f t="shared" si="39"/>
        <v>46021</v>
      </c>
      <c r="E585" s="189">
        <f t="shared" si="40"/>
        <v>227</v>
      </c>
      <c r="F585" s="28"/>
      <c r="G585" s="157"/>
      <c r="H585" s="3"/>
      <c r="I585" s="7"/>
      <c r="J585" s="3"/>
      <c r="K585" s="32" t="str">
        <f t="shared" si="41"/>
        <v/>
      </c>
      <c r="L585" s="2"/>
      <c r="M585" s="2"/>
      <c r="N585" s="28"/>
      <c r="O585" s="28"/>
    </row>
    <row r="586" spans="1:15" ht="18.75" customHeight="1" x14ac:dyDescent="0.35">
      <c r="A586" s="28"/>
      <c r="B586" s="189">
        <f>IF(J586="",0,COUNTIF($J$7:J586,J586))</f>
        <v>0</v>
      </c>
      <c r="C586" s="189" t="str">
        <f t="shared" si="38"/>
        <v>0</v>
      </c>
      <c r="D586" s="192">
        <f t="shared" si="39"/>
        <v>46021</v>
      </c>
      <c r="E586" s="189">
        <f t="shared" si="40"/>
        <v>227</v>
      </c>
      <c r="F586" s="28"/>
      <c r="G586" s="157"/>
      <c r="H586" s="3"/>
      <c r="I586" s="7"/>
      <c r="J586" s="3"/>
      <c r="K586" s="32" t="str">
        <f t="shared" si="41"/>
        <v/>
      </c>
      <c r="L586" s="2"/>
      <c r="M586" s="2"/>
      <c r="N586" s="28"/>
      <c r="O586" s="28"/>
    </row>
    <row r="587" spans="1:15" ht="18.75" customHeight="1" x14ac:dyDescent="0.35">
      <c r="A587" s="28"/>
      <c r="B587" s="189">
        <f>IF(J587="",0,COUNTIF($J$7:J587,J587))</f>
        <v>0</v>
      </c>
      <c r="C587" s="189" t="str">
        <f t="shared" si="38"/>
        <v>0</v>
      </c>
      <c r="D587" s="192">
        <f t="shared" si="39"/>
        <v>46021</v>
      </c>
      <c r="E587" s="189">
        <f t="shared" si="40"/>
        <v>227</v>
      </c>
      <c r="F587" s="28"/>
      <c r="G587" s="157"/>
      <c r="H587" s="3"/>
      <c r="I587" s="7"/>
      <c r="J587" s="3"/>
      <c r="K587" s="32" t="str">
        <f t="shared" si="41"/>
        <v/>
      </c>
      <c r="L587" s="2"/>
      <c r="M587" s="2"/>
      <c r="N587" s="28"/>
      <c r="O587" s="28"/>
    </row>
    <row r="588" spans="1:15" ht="18.75" customHeight="1" x14ac:dyDescent="0.35">
      <c r="A588" s="28"/>
      <c r="B588" s="189">
        <f>IF(J588="",0,COUNTIF($J$7:J588,J588))</f>
        <v>0</v>
      </c>
      <c r="C588" s="189" t="str">
        <f t="shared" si="38"/>
        <v>0</v>
      </c>
      <c r="D588" s="192">
        <f t="shared" si="39"/>
        <v>46021</v>
      </c>
      <c r="E588" s="189">
        <f t="shared" si="40"/>
        <v>227</v>
      </c>
      <c r="F588" s="28"/>
      <c r="G588" s="157"/>
      <c r="H588" s="3"/>
      <c r="I588" s="7"/>
      <c r="J588" s="3"/>
      <c r="K588" s="32" t="str">
        <f t="shared" si="41"/>
        <v/>
      </c>
      <c r="L588" s="2"/>
      <c r="M588" s="2"/>
      <c r="N588" s="28"/>
      <c r="O588" s="28"/>
    </row>
    <row r="589" spans="1:15" ht="18.75" customHeight="1" x14ac:dyDescent="0.35">
      <c r="A589" s="28"/>
      <c r="B589" s="189">
        <f>IF(J589="",0,COUNTIF($J$7:J589,J589))</f>
        <v>0</v>
      </c>
      <c r="C589" s="189" t="str">
        <f t="shared" si="38"/>
        <v>0</v>
      </c>
      <c r="D589" s="192">
        <f t="shared" si="39"/>
        <v>46021</v>
      </c>
      <c r="E589" s="189">
        <f t="shared" si="40"/>
        <v>227</v>
      </c>
      <c r="F589" s="28"/>
      <c r="G589" s="157"/>
      <c r="H589" s="3"/>
      <c r="I589" s="7"/>
      <c r="J589" s="3"/>
      <c r="K589" s="32" t="str">
        <f t="shared" si="41"/>
        <v/>
      </c>
      <c r="L589" s="2"/>
      <c r="M589" s="2"/>
      <c r="N589" s="28"/>
      <c r="O589" s="28"/>
    </row>
    <row r="590" spans="1:15" ht="18.75" customHeight="1" x14ac:dyDescent="0.35">
      <c r="A590" s="28"/>
      <c r="B590" s="189">
        <f>IF(J590="",0,COUNTIF($J$7:J590,J590))</f>
        <v>0</v>
      </c>
      <c r="C590" s="189" t="str">
        <f t="shared" si="38"/>
        <v>0</v>
      </c>
      <c r="D590" s="192">
        <f t="shared" si="39"/>
        <v>46021</v>
      </c>
      <c r="E590" s="189">
        <f t="shared" si="40"/>
        <v>227</v>
      </c>
      <c r="F590" s="28"/>
      <c r="G590" s="157"/>
      <c r="H590" s="3"/>
      <c r="I590" s="7"/>
      <c r="J590" s="3"/>
      <c r="K590" s="32" t="str">
        <f t="shared" si="41"/>
        <v/>
      </c>
      <c r="L590" s="2"/>
      <c r="M590" s="2"/>
      <c r="N590" s="28"/>
      <c r="O590" s="28"/>
    </row>
    <row r="591" spans="1:15" ht="18.75" customHeight="1" x14ac:dyDescent="0.35">
      <c r="A591" s="28"/>
      <c r="B591" s="189">
        <f>IF(J591="",0,COUNTIF($J$7:J591,J591))</f>
        <v>0</v>
      </c>
      <c r="C591" s="189" t="str">
        <f t="shared" si="38"/>
        <v>0</v>
      </c>
      <c r="D591" s="192">
        <f t="shared" si="39"/>
        <v>46021</v>
      </c>
      <c r="E591" s="189">
        <f t="shared" si="40"/>
        <v>227</v>
      </c>
      <c r="F591" s="28"/>
      <c r="G591" s="157"/>
      <c r="H591" s="3"/>
      <c r="I591" s="7"/>
      <c r="J591" s="3"/>
      <c r="K591" s="32" t="str">
        <f t="shared" si="41"/>
        <v/>
      </c>
      <c r="L591" s="2"/>
      <c r="M591" s="2"/>
      <c r="N591" s="28"/>
      <c r="O591" s="28"/>
    </row>
    <row r="592" spans="1:15" ht="18.75" customHeight="1" x14ac:dyDescent="0.35">
      <c r="A592" s="28"/>
      <c r="B592" s="189">
        <f>IF(J592="",0,COUNTIF($J$7:J592,J592))</f>
        <v>0</v>
      </c>
      <c r="C592" s="189" t="str">
        <f t="shared" si="38"/>
        <v>0</v>
      </c>
      <c r="D592" s="192">
        <f t="shared" si="39"/>
        <v>46021</v>
      </c>
      <c r="E592" s="189">
        <f t="shared" si="40"/>
        <v>227</v>
      </c>
      <c r="F592" s="28"/>
      <c r="G592" s="157"/>
      <c r="H592" s="3"/>
      <c r="I592" s="7"/>
      <c r="J592" s="3"/>
      <c r="K592" s="32" t="str">
        <f t="shared" si="41"/>
        <v/>
      </c>
      <c r="L592" s="2"/>
      <c r="M592" s="2"/>
      <c r="N592" s="28"/>
      <c r="O592" s="28"/>
    </row>
    <row r="593" spans="1:15" ht="18.75" customHeight="1" x14ac:dyDescent="0.35">
      <c r="A593" s="28"/>
      <c r="B593" s="189">
        <f>IF(J593="",0,COUNTIF($J$7:J593,J593))</f>
        <v>0</v>
      </c>
      <c r="C593" s="189" t="str">
        <f t="shared" si="38"/>
        <v>0</v>
      </c>
      <c r="D593" s="192">
        <f t="shared" si="39"/>
        <v>46021</v>
      </c>
      <c r="E593" s="189">
        <f t="shared" si="40"/>
        <v>227</v>
      </c>
      <c r="F593" s="28"/>
      <c r="G593" s="157"/>
      <c r="H593" s="3"/>
      <c r="I593" s="7"/>
      <c r="J593" s="3"/>
      <c r="K593" s="32" t="str">
        <f t="shared" si="41"/>
        <v/>
      </c>
      <c r="L593" s="2"/>
      <c r="M593" s="2"/>
      <c r="N593" s="28"/>
      <c r="O593" s="28"/>
    </row>
    <row r="594" spans="1:15" ht="18.75" customHeight="1" x14ac:dyDescent="0.35">
      <c r="A594" s="28"/>
      <c r="B594" s="189">
        <f>IF(J594="",0,COUNTIF($J$7:J594,J594))</f>
        <v>0</v>
      </c>
      <c r="C594" s="189" t="str">
        <f t="shared" si="38"/>
        <v>0</v>
      </c>
      <c r="D594" s="192">
        <f t="shared" si="39"/>
        <v>46021</v>
      </c>
      <c r="E594" s="189">
        <f t="shared" si="40"/>
        <v>227</v>
      </c>
      <c r="F594" s="28"/>
      <c r="G594" s="157"/>
      <c r="H594" s="3"/>
      <c r="I594" s="7"/>
      <c r="J594" s="3"/>
      <c r="K594" s="32" t="str">
        <f t="shared" si="41"/>
        <v/>
      </c>
      <c r="L594" s="2"/>
      <c r="M594" s="2"/>
      <c r="N594" s="28"/>
      <c r="O594" s="28"/>
    </row>
    <row r="595" spans="1:15" ht="18.75" customHeight="1" x14ac:dyDescent="0.35">
      <c r="A595" s="28"/>
      <c r="B595" s="189">
        <f>IF(J595="",0,COUNTIF($J$7:J595,J595))</f>
        <v>0</v>
      </c>
      <c r="C595" s="189" t="str">
        <f t="shared" si="38"/>
        <v>0</v>
      </c>
      <c r="D595" s="192">
        <f t="shared" si="39"/>
        <v>46021</v>
      </c>
      <c r="E595" s="189">
        <f t="shared" si="40"/>
        <v>227</v>
      </c>
      <c r="F595" s="28"/>
      <c r="G595" s="157"/>
      <c r="H595" s="3"/>
      <c r="I595" s="7"/>
      <c r="J595" s="3"/>
      <c r="K595" s="32" t="str">
        <f t="shared" si="41"/>
        <v/>
      </c>
      <c r="L595" s="2"/>
      <c r="M595" s="2"/>
      <c r="N595" s="28"/>
      <c r="O595" s="28"/>
    </row>
    <row r="596" spans="1:15" ht="18.75" customHeight="1" x14ac:dyDescent="0.35">
      <c r="A596" s="28"/>
      <c r="B596" s="189">
        <f>IF(J596="",0,COUNTIF($J$7:J596,J596))</f>
        <v>0</v>
      </c>
      <c r="C596" s="189" t="str">
        <f t="shared" si="38"/>
        <v>0</v>
      </c>
      <c r="D596" s="192">
        <f t="shared" si="39"/>
        <v>46021</v>
      </c>
      <c r="E596" s="189">
        <f t="shared" si="40"/>
        <v>227</v>
      </c>
      <c r="F596" s="28"/>
      <c r="G596" s="157"/>
      <c r="H596" s="3"/>
      <c r="I596" s="7"/>
      <c r="J596" s="3"/>
      <c r="K596" s="32" t="str">
        <f t="shared" si="41"/>
        <v/>
      </c>
      <c r="L596" s="2"/>
      <c r="M596" s="2"/>
      <c r="N596" s="28"/>
      <c r="O596" s="28"/>
    </row>
    <row r="597" spans="1:15" ht="18.75" customHeight="1" x14ac:dyDescent="0.35">
      <c r="A597" s="28"/>
      <c r="B597" s="189">
        <f>IF(J597="",0,COUNTIF($J$7:J597,J597))</f>
        <v>0</v>
      </c>
      <c r="C597" s="189" t="str">
        <f t="shared" si="38"/>
        <v>0</v>
      </c>
      <c r="D597" s="192">
        <f t="shared" si="39"/>
        <v>46021</v>
      </c>
      <c r="E597" s="189">
        <f t="shared" si="40"/>
        <v>227</v>
      </c>
      <c r="F597" s="28"/>
      <c r="G597" s="157"/>
      <c r="H597" s="3"/>
      <c r="I597" s="7"/>
      <c r="J597" s="3"/>
      <c r="K597" s="32" t="str">
        <f t="shared" si="41"/>
        <v/>
      </c>
      <c r="L597" s="2"/>
      <c r="M597" s="2"/>
      <c r="N597" s="28"/>
      <c r="O597" s="28"/>
    </row>
    <row r="598" spans="1:15" ht="18.75" customHeight="1" x14ac:dyDescent="0.35">
      <c r="A598" s="28"/>
      <c r="B598" s="189">
        <f>IF(J598="",0,COUNTIF($J$7:J598,J598))</f>
        <v>0</v>
      </c>
      <c r="C598" s="189" t="str">
        <f t="shared" si="38"/>
        <v>0</v>
      </c>
      <c r="D598" s="192">
        <f t="shared" si="39"/>
        <v>46021</v>
      </c>
      <c r="E598" s="189">
        <f t="shared" si="40"/>
        <v>227</v>
      </c>
      <c r="F598" s="28"/>
      <c r="G598" s="157"/>
      <c r="H598" s="3"/>
      <c r="I598" s="7"/>
      <c r="J598" s="3"/>
      <c r="K598" s="32" t="str">
        <f t="shared" si="41"/>
        <v/>
      </c>
      <c r="L598" s="2"/>
      <c r="M598" s="2"/>
      <c r="N598" s="28"/>
      <c r="O598" s="28"/>
    </row>
    <row r="599" spans="1:15" ht="18.75" customHeight="1" x14ac:dyDescent="0.35">
      <c r="A599" s="28"/>
      <c r="B599" s="189">
        <f>IF(J599="",0,COUNTIF($J$7:J599,J599))</f>
        <v>0</v>
      </c>
      <c r="C599" s="189" t="str">
        <f t="shared" si="38"/>
        <v>0</v>
      </c>
      <c r="D599" s="192">
        <f t="shared" si="39"/>
        <v>46021</v>
      </c>
      <c r="E599" s="189">
        <f t="shared" si="40"/>
        <v>227</v>
      </c>
      <c r="F599" s="28"/>
      <c r="G599" s="157"/>
      <c r="H599" s="3"/>
      <c r="I599" s="7"/>
      <c r="J599" s="3"/>
      <c r="K599" s="32" t="str">
        <f t="shared" si="41"/>
        <v/>
      </c>
      <c r="L599" s="2"/>
      <c r="M599" s="2"/>
      <c r="N599" s="28"/>
      <c r="O599" s="28"/>
    </row>
    <row r="600" spans="1:15" ht="18.75" customHeight="1" x14ac:dyDescent="0.35">
      <c r="A600" s="28"/>
      <c r="B600" s="189">
        <f>IF(J600="",0,COUNTIF($J$7:J600,J600))</f>
        <v>0</v>
      </c>
      <c r="C600" s="189" t="str">
        <f t="shared" si="38"/>
        <v>0</v>
      </c>
      <c r="D600" s="192">
        <f t="shared" si="39"/>
        <v>46021</v>
      </c>
      <c r="E600" s="189">
        <f t="shared" si="40"/>
        <v>227</v>
      </c>
      <c r="F600" s="28"/>
      <c r="G600" s="157"/>
      <c r="H600" s="3"/>
      <c r="I600" s="7"/>
      <c r="J600" s="3"/>
      <c r="K600" s="32" t="str">
        <f t="shared" si="41"/>
        <v/>
      </c>
      <c r="L600" s="2"/>
      <c r="M600" s="2"/>
      <c r="N600" s="28"/>
      <c r="O600" s="28"/>
    </row>
    <row r="601" spans="1:15" ht="18.75" customHeight="1" x14ac:dyDescent="0.35">
      <c r="A601" s="28"/>
      <c r="B601" s="189">
        <f>IF(J601="",0,COUNTIF($J$7:J601,J601))</f>
        <v>0</v>
      </c>
      <c r="C601" s="189" t="str">
        <f t="shared" si="38"/>
        <v>0</v>
      </c>
      <c r="D601" s="192">
        <f t="shared" si="39"/>
        <v>46021</v>
      </c>
      <c r="E601" s="189">
        <f t="shared" si="40"/>
        <v>227</v>
      </c>
      <c r="F601" s="28"/>
      <c r="G601" s="157"/>
      <c r="H601" s="3"/>
      <c r="I601" s="7"/>
      <c r="J601" s="3"/>
      <c r="K601" s="32" t="str">
        <f t="shared" si="41"/>
        <v/>
      </c>
      <c r="L601" s="2"/>
      <c r="M601" s="2"/>
      <c r="N601" s="28"/>
      <c r="O601" s="28"/>
    </row>
    <row r="602" spans="1:15" ht="18.75" customHeight="1" x14ac:dyDescent="0.35">
      <c r="A602" s="28"/>
      <c r="B602" s="189">
        <f>IF(J602="",0,COUNTIF($J$7:J602,J602))</f>
        <v>0</v>
      </c>
      <c r="C602" s="189" t="str">
        <f t="shared" si="38"/>
        <v>0</v>
      </c>
      <c r="D602" s="192">
        <f t="shared" si="39"/>
        <v>46021</v>
      </c>
      <c r="E602" s="189">
        <f t="shared" si="40"/>
        <v>227</v>
      </c>
      <c r="F602" s="28"/>
      <c r="G602" s="157"/>
      <c r="H602" s="3"/>
      <c r="I602" s="7"/>
      <c r="J602" s="3"/>
      <c r="K602" s="32" t="str">
        <f t="shared" si="41"/>
        <v/>
      </c>
      <c r="L602" s="2"/>
      <c r="M602" s="2"/>
      <c r="N602" s="28"/>
      <c r="O602" s="28"/>
    </row>
    <row r="603" spans="1:15" ht="18.75" customHeight="1" x14ac:dyDescent="0.35">
      <c r="A603" s="28"/>
      <c r="B603" s="189">
        <f>IF(J603="",0,COUNTIF($J$7:J603,J603))</f>
        <v>0</v>
      </c>
      <c r="C603" s="189" t="str">
        <f t="shared" si="38"/>
        <v>0</v>
      </c>
      <c r="D603" s="192">
        <f t="shared" si="39"/>
        <v>46021</v>
      </c>
      <c r="E603" s="189">
        <f t="shared" si="40"/>
        <v>227</v>
      </c>
      <c r="F603" s="28"/>
      <c r="G603" s="157"/>
      <c r="H603" s="3"/>
      <c r="I603" s="7"/>
      <c r="J603" s="3"/>
      <c r="K603" s="32" t="str">
        <f t="shared" si="41"/>
        <v/>
      </c>
      <c r="L603" s="2"/>
      <c r="M603" s="2"/>
      <c r="N603" s="28"/>
      <c r="O603" s="28"/>
    </row>
    <row r="604" spans="1:15" ht="18.75" customHeight="1" x14ac:dyDescent="0.35">
      <c r="A604" s="28"/>
      <c r="B604" s="189">
        <f>IF(J604="",0,COUNTIF($J$7:J604,J604))</f>
        <v>0</v>
      </c>
      <c r="C604" s="189" t="str">
        <f t="shared" si="38"/>
        <v>0</v>
      </c>
      <c r="D604" s="192">
        <f t="shared" si="39"/>
        <v>46021</v>
      </c>
      <c r="E604" s="189">
        <f t="shared" si="40"/>
        <v>227</v>
      </c>
      <c r="F604" s="28"/>
      <c r="G604" s="157"/>
      <c r="H604" s="3"/>
      <c r="I604" s="7"/>
      <c r="J604" s="3"/>
      <c r="K604" s="32" t="str">
        <f t="shared" si="41"/>
        <v/>
      </c>
      <c r="L604" s="2"/>
      <c r="M604" s="2"/>
      <c r="N604" s="28"/>
      <c r="O604" s="28"/>
    </row>
    <row r="605" spans="1:15" ht="18.75" customHeight="1" x14ac:dyDescent="0.35">
      <c r="A605" s="28"/>
      <c r="B605" s="189">
        <f>IF(J605="",0,COUNTIF($J$7:J605,J605))</f>
        <v>0</v>
      </c>
      <c r="C605" s="189" t="str">
        <f t="shared" si="38"/>
        <v>0</v>
      </c>
      <c r="D605" s="192">
        <f t="shared" si="39"/>
        <v>46021</v>
      </c>
      <c r="E605" s="189">
        <f t="shared" si="40"/>
        <v>227</v>
      </c>
      <c r="F605" s="28"/>
      <c r="G605" s="157"/>
      <c r="H605" s="3"/>
      <c r="I605" s="7"/>
      <c r="J605" s="3"/>
      <c r="K605" s="32" t="str">
        <f t="shared" si="41"/>
        <v/>
      </c>
      <c r="L605" s="2"/>
      <c r="M605" s="2"/>
      <c r="N605" s="28"/>
      <c r="O605" s="28"/>
    </row>
    <row r="606" spans="1:15" ht="18.75" customHeight="1" x14ac:dyDescent="0.35">
      <c r="A606" s="28"/>
      <c r="B606" s="189">
        <f>IF(J606="",0,COUNTIF($J$7:J606,J606))</f>
        <v>0</v>
      </c>
      <c r="C606" s="189" t="str">
        <f t="shared" si="38"/>
        <v>0</v>
      </c>
      <c r="D606" s="192">
        <f t="shared" si="39"/>
        <v>46021</v>
      </c>
      <c r="E606" s="189">
        <f t="shared" si="40"/>
        <v>227</v>
      </c>
      <c r="F606" s="28"/>
      <c r="G606" s="157"/>
      <c r="H606" s="3"/>
      <c r="I606" s="7"/>
      <c r="J606" s="3"/>
      <c r="K606" s="32" t="str">
        <f t="shared" si="41"/>
        <v/>
      </c>
      <c r="L606" s="2"/>
      <c r="M606" s="2"/>
      <c r="N606" s="28"/>
      <c r="O606" s="28"/>
    </row>
    <row r="607" spans="1:15" ht="18.75" customHeight="1" x14ac:dyDescent="0.35">
      <c r="A607" s="28"/>
      <c r="B607" s="189">
        <f>IF(J607="",0,COUNTIF($J$7:J607,J607))</f>
        <v>0</v>
      </c>
      <c r="C607" s="189" t="str">
        <f t="shared" si="38"/>
        <v>0</v>
      </c>
      <c r="D607" s="192">
        <f t="shared" si="39"/>
        <v>46021</v>
      </c>
      <c r="E607" s="189">
        <f t="shared" si="40"/>
        <v>227</v>
      </c>
      <c r="F607" s="28"/>
      <c r="G607" s="157"/>
      <c r="H607" s="3"/>
      <c r="I607" s="7"/>
      <c r="J607" s="3"/>
      <c r="K607" s="32" t="str">
        <f t="shared" si="41"/>
        <v/>
      </c>
      <c r="L607" s="2"/>
      <c r="M607" s="2"/>
      <c r="N607" s="28"/>
      <c r="O607" s="28"/>
    </row>
    <row r="608" spans="1:15" ht="18.75" customHeight="1" x14ac:dyDescent="0.35">
      <c r="A608" s="28"/>
      <c r="B608" s="189">
        <f>IF(J608="",0,COUNTIF($J$7:J608,J608))</f>
        <v>0</v>
      </c>
      <c r="C608" s="189" t="str">
        <f t="shared" si="38"/>
        <v>0</v>
      </c>
      <c r="D608" s="192">
        <f t="shared" si="39"/>
        <v>46021</v>
      </c>
      <c r="E608" s="189">
        <f t="shared" si="40"/>
        <v>227</v>
      </c>
      <c r="F608" s="28"/>
      <c r="G608" s="157"/>
      <c r="H608" s="3"/>
      <c r="I608" s="7"/>
      <c r="J608" s="3"/>
      <c r="K608" s="32" t="str">
        <f t="shared" si="41"/>
        <v/>
      </c>
      <c r="L608" s="2"/>
      <c r="M608" s="2"/>
      <c r="N608" s="28"/>
      <c r="O608" s="28"/>
    </row>
    <row r="609" spans="1:15" ht="18.75" customHeight="1" x14ac:dyDescent="0.35">
      <c r="A609" s="28"/>
      <c r="B609" s="189">
        <f>IF(J609="",0,COUNTIF($J$7:J609,J609))</f>
        <v>0</v>
      </c>
      <c r="C609" s="189" t="str">
        <f t="shared" si="38"/>
        <v>0</v>
      </c>
      <c r="D609" s="192">
        <f t="shared" si="39"/>
        <v>46021</v>
      </c>
      <c r="E609" s="189">
        <f t="shared" si="40"/>
        <v>227</v>
      </c>
      <c r="F609" s="28"/>
      <c r="G609" s="157"/>
      <c r="H609" s="3"/>
      <c r="I609" s="7"/>
      <c r="J609" s="3"/>
      <c r="K609" s="32" t="str">
        <f t="shared" si="41"/>
        <v/>
      </c>
      <c r="L609" s="2"/>
      <c r="M609" s="2"/>
      <c r="N609" s="28"/>
      <c r="O609" s="28"/>
    </row>
    <row r="610" spans="1:15" ht="18.75" customHeight="1" x14ac:dyDescent="0.35">
      <c r="A610" s="28"/>
      <c r="B610" s="189">
        <f>IF(J610="",0,COUNTIF($J$7:J610,J610))</f>
        <v>0</v>
      </c>
      <c r="C610" s="189" t="str">
        <f t="shared" si="38"/>
        <v>0</v>
      </c>
      <c r="D610" s="192">
        <f t="shared" si="39"/>
        <v>46021</v>
      </c>
      <c r="E610" s="189">
        <f t="shared" si="40"/>
        <v>227</v>
      </c>
      <c r="F610" s="28"/>
      <c r="G610" s="157"/>
      <c r="H610" s="3"/>
      <c r="I610" s="7"/>
      <c r="J610" s="3"/>
      <c r="K610" s="32" t="str">
        <f t="shared" si="41"/>
        <v/>
      </c>
      <c r="L610" s="2"/>
      <c r="M610" s="2"/>
      <c r="N610" s="28"/>
      <c r="O610" s="28"/>
    </row>
    <row r="611" spans="1:15" ht="18.75" customHeight="1" x14ac:dyDescent="0.35">
      <c r="A611" s="28"/>
      <c r="B611" s="189">
        <f>IF(J611="",0,COUNTIF($J$7:J611,J611))</f>
        <v>0</v>
      </c>
      <c r="C611" s="189" t="str">
        <f t="shared" si="38"/>
        <v>0</v>
      </c>
      <c r="D611" s="192">
        <f t="shared" si="39"/>
        <v>46021</v>
      </c>
      <c r="E611" s="189">
        <f t="shared" si="40"/>
        <v>227</v>
      </c>
      <c r="F611" s="28"/>
      <c r="G611" s="157"/>
      <c r="H611" s="3"/>
      <c r="I611" s="7"/>
      <c r="J611" s="3"/>
      <c r="K611" s="32" t="str">
        <f t="shared" si="41"/>
        <v/>
      </c>
      <c r="L611" s="2"/>
      <c r="M611" s="2"/>
      <c r="N611" s="28"/>
      <c r="O611" s="28"/>
    </row>
    <row r="612" spans="1:15" ht="18.75" customHeight="1" x14ac:dyDescent="0.35">
      <c r="A612" s="28"/>
      <c r="B612" s="189">
        <f>IF(J612="",0,COUNTIF($J$7:J612,J612))</f>
        <v>0</v>
      </c>
      <c r="C612" s="189" t="str">
        <f t="shared" si="38"/>
        <v>0</v>
      </c>
      <c r="D612" s="192">
        <f t="shared" si="39"/>
        <v>46021</v>
      </c>
      <c r="E612" s="189">
        <f t="shared" si="40"/>
        <v>227</v>
      </c>
      <c r="F612" s="28"/>
      <c r="G612" s="157"/>
      <c r="H612" s="3"/>
      <c r="I612" s="7"/>
      <c r="J612" s="3"/>
      <c r="K612" s="32" t="str">
        <f t="shared" si="41"/>
        <v/>
      </c>
      <c r="L612" s="2"/>
      <c r="M612" s="2"/>
      <c r="N612" s="28"/>
      <c r="O612" s="28"/>
    </row>
    <row r="613" spans="1:15" ht="18.75" customHeight="1" x14ac:dyDescent="0.35">
      <c r="A613" s="28"/>
      <c r="B613" s="189">
        <f>IF(J613="",0,COUNTIF($J$7:J613,J613))</f>
        <v>0</v>
      </c>
      <c r="C613" s="189" t="str">
        <f t="shared" si="38"/>
        <v>0</v>
      </c>
      <c r="D613" s="192">
        <f t="shared" si="39"/>
        <v>46021</v>
      </c>
      <c r="E613" s="189">
        <f t="shared" si="40"/>
        <v>227</v>
      </c>
      <c r="F613" s="28"/>
      <c r="G613" s="157"/>
      <c r="H613" s="3"/>
      <c r="I613" s="7"/>
      <c r="J613" s="3"/>
      <c r="K613" s="32" t="str">
        <f t="shared" si="41"/>
        <v/>
      </c>
      <c r="L613" s="2"/>
      <c r="M613" s="2"/>
      <c r="N613" s="28"/>
      <c r="O613" s="28"/>
    </row>
    <row r="614" spans="1:15" ht="18.75" customHeight="1" x14ac:dyDescent="0.35">
      <c r="A614" s="28"/>
      <c r="B614" s="189">
        <f>IF(J614="",0,COUNTIF($J$7:J614,J614))</f>
        <v>0</v>
      </c>
      <c r="C614" s="189" t="str">
        <f t="shared" si="38"/>
        <v>0</v>
      </c>
      <c r="D614" s="192">
        <f t="shared" si="39"/>
        <v>46021</v>
      </c>
      <c r="E614" s="189">
        <f t="shared" si="40"/>
        <v>227</v>
      </c>
      <c r="F614" s="28"/>
      <c r="G614" s="157"/>
      <c r="H614" s="3"/>
      <c r="I614" s="7"/>
      <c r="J614" s="3"/>
      <c r="K614" s="32" t="str">
        <f t="shared" si="41"/>
        <v/>
      </c>
      <c r="L614" s="2"/>
      <c r="M614" s="2"/>
      <c r="N614" s="28"/>
      <c r="O614" s="28"/>
    </row>
    <row r="615" spans="1:15" ht="18.75" customHeight="1" x14ac:dyDescent="0.35">
      <c r="A615" s="28"/>
      <c r="B615" s="189">
        <f>IF(J615="",0,COUNTIF($J$7:J615,J615))</f>
        <v>0</v>
      </c>
      <c r="C615" s="189" t="str">
        <f t="shared" si="38"/>
        <v>0</v>
      </c>
      <c r="D615" s="192">
        <f t="shared" si="39"/>
        <v>46021</v>
      </c>
      <c r="E615" s="189">
        <f t="shared" si="40"/>
        <v>227</v>
      </c>
      <c r="F615" s="28"/>
      <c r="G615" s="157"/>
      <c r="H615" s="3"/>
      <c r="I615" s="7"/>
      <c r="J615" s="3"/>
      <c r="K615" s="32" t="str">
        <f t="shared" si="41"/>
        <v/>
      </c>
      <c r="L615" s="2"/>
      <c r="M615" s="2"/>
      <c r="N615" s="28"/>
      <c r="O615" s="28"/>
    </row>
    <row r="616" spans="1:15" ht="18.75" customHeight="1" x14ac:dyDescent="0.35">
      <c r="A616" s="28"/>
      <c r="B616" s="189">
        <f>IF(J616="",0,COUNTIF($J$7:J616,J616))</f>
        <v>0</v>
      </c>
      <c r="C616" s="189" t="str">
        <f t="shared" si="38"/>
        <v>0</v>
      </c>
      <c r="D616" s="192">
        <f t="shared" si="39"/>
        <v>46021</v>
      </c>
      <c r="E616" s="189">
        <f t="shared" si="40"/>
        <v>227</v>
      </c>
      <c r="F616" s="28"/>
      <c r="G616" s="157"/>
      <c r="H616" s="3"/>
      <c r="I616" s="7"/>
      <c r="J616" s="3"/>
      <c r="K616" s="32" t="str">
        <f t="shared" si="41"/>
        <v/>
      </c>
      <c r="L616" s="2"/>
      <c r="M616" s="2"/>
      <c r="N616" s="28"/>
      <c r="O616" s="28"/>
    </row>
    <row r="617" spans="1:15" ht="18.75" customHeight="1" x14ac:dyDescent="0.35">
      <c r="A617" s="28"/>
      <c r="B617" s="189">
        <f>IF(J617="",0,COUNTIF($J$7:J617,J617))</f>
        <v>0</v>
      </c>
      <c r="C617" s="189" t="str">
        <f t="shared" si="38"/>
        <v>0</v>
      </c>
      <c r="D617" s="192">
        <f t="shared" si="39"/>
        <v>46021</v>
      </c>
      <c r="E617" s="189">
        <f t="shared" si="40"/>
        <v>227</v>
      </c>
      <c r="F617" s="28"/>
      <c r="G617" s="157"/>
      <c r="H617" s="3"/>
      <c r="I617" s="7"/>
      <c r="J617" s="3"/>
      <c r="K617" s="32" t="str">
        <f t="shared" si="41"/>
        <v/>
      </c>
      <c r="L617" s="2"/>
      <c r="M617" s="2"/>
      <c r="N617" s="28"/>
      <c r="O617" s="28"/>
    </row>
    <row r="618" spans="1:15" ht="18.75" customHeight="1" x14ac:dyDescent="0.35">
      <c r="A618" s="28"/>
      <c r="B618" s="189">
        <f>IF(J618="",0,COUNTIF($J$7:J618,J618))</f>
        <v>0</v>
      </c>
      <c r="C618" s="189" t="str">
        <f t="shared" si="38"/>
        <v>0</v>
      </c>
      <c r="D618" s="192">
        <f t="shared" si="39"/>
        <v>46021</v>
      </c>
      <c r="E618" s="189">
        <f t="shared" si="40"/>
        <v>227</v>
      </c>
      <c r="F618" s="28"/>
      <c r="G618" s="157"/>
      <c r="H618" s="3"/>
      <c r="I618" s="7"/>
      <c r="J618" s="3"/>
      <c r="K618" s="32" t="str">
        <f t="shared" si="41"/>
        <v/>
      </c>
      <c r="L618" s="2"/>
      <c r="M618" s="2"/>
      <c r="N618" s="28"/>
      <c r="O618" s="28"/>
    </row>
    <row r="619" spans="1:15" ht="18.75" customHeight="1" x14ac:dyDescent="0.35">
      <c r="A619" s="28"/>
      <c r="B619" s="189">
        <f>IF(J619="",0,COUNTIF($J$7:J619,J619))</f>
        <v>0</v>
      </c>
      <c r="C619" s="189" t="str">
        <f t="shared" si="38"/>
        <v>0</v>
      </c>
      <c r="D619" s="192">
        <f t="shared" si="39"/>
        <v>46021</v>
      </c>
      <c r="E619" s="189">
        <f t="shared" si="40"/>
        <v>227</v>
      </c>
      <c r="F619" s="28"/>
      <c r="G619" s="157"/>
      <c r="H619" s="3"/>
      <c r="I619" s="7"/>
      <c r="J619" s="3"/>
      <c r="K619" s="32" t="str">
        <f t="shared" si="41"/>
        <v/>
      </c>
      <c r="L619" s="2"/>
      <c r="M619" s="2"/>
      <c r="N619" s="28"/>
      <c r="O619" s="28"/>
    </row>
    <row r="620" spans="1:15" ht="18.75" customHeight="1" x14ac:dyDescent="0.35">
      <c r="A620" s="28"/>
      <c r="B620" s="189">
        <f>IF(J620="",0,COUNTIF($J$7:J620,J620))</f>
        <v>0</v>
      </c>
      <c r="C620" s="189" t="str">
        <f t="shared" si="38"/>
        <v>0</v>
      </c>
      <c r="D620" s="192">
        <f t="shared" si="39"/>
        <v>46021</v>
      </c>
      <c r="E620" s="189">
        <f t="shared" si="40"/>
        <v>227</v>
      </c>
      <c r="F620" s="28"/>
      <c r="G620" s="157"/>
      <c r="H620" s="3"/>
      <c r="I620" s="7"/>
      <c r="J620" s="3"/>
      <c r="K620" s="32" t="str">
        <f t="shared" si="41"/>
        <v/>
      </c>
      <c r="L620" s="2"/>
      <c r="M620" s="2"/>
      <c r="N620" s="28"/>
      <c r="O620" s="28"/>
    </row>
    <row r="621" spans="1:15" ht="18.75" customHeight="1" x14ac:dyDescent="0.35">
      <c r="A621" s="28"/>
      <c r="B621" s="189">
        <f>IF(J621="",0,COUNTIF($J$7:J621,J621))</f>
        <v>0</v>
      </c>
      <c r="C621" s="189" t="str">
        <f t="shared" si="38"/>
        <v>0</v>
      </c>
      <c r="D621" s="192">
        <f t="shared" si="39"/>
        <v>46021</v>
      </c>
      <c r="E621" s="189">
        <f t="shared" si="40"/>
        <v>227</v>
      </c>
      <c r="F621" s="28"/>
      <c r="G621" s="157"/>
      <c r="H621" s="3"/>
      <c r="I621" s="7"/>
      <c r="J621" s="3"/>
      <c r="K621" s="32" t="str">
        <f t="shared" si="41"/>
        <v/>
      </c>
      <c r="L621" s="2"/>
      <c r="M621" s="2"/>
      <c r="N621" s="28"/>
      <c r="O621" s="28"/>
    </row>
    <row r="622" spans="1:15" ht="18.75" customHeight="1" x14ac:dyDescent="0.35">
      <c r="A622" s="28"/>
      <c r="B622" s="189">
        <f>IF(J622="",0,COUNTIF($J$7:J622,J622))</f>
        <v>0</v>
      </c>
      <c r="C622" s="189" t="str">
        <f t="shared" si="38"/>
        <v>0</v>
      </c>
      <c r="D622" s="192">
        <f t="shared" si="39"/>
        <v>46021</v>
      </c>
      <c r="E622" s="189">
        <f t="shared" si="40"/>
        <v>227</v>
      </c>
      <c r="F622" s="28"/>
      <c r="G622" s="157"/>
      <c r="H622" s="3"/>
      <c r="I622" s="7"/>
      <c r="J622" s="3"/>
      <c r="K622" s="32" t="str">
        <f t="shared" si="41"/>
        <v/>
      </c>
      <c r="L622" s="2"/>
      <c r="M622" s="2"/>
      <c r="N622" s="28"/>
      <c r="O622" s="28"/>
    </row>
    <row r="623" spans="1:15" ht="18.75" customHeight="1" x14ac:dyDescent="0.35">
      <c r="A623" s="28"/>
      <c r="B623" s="189">
        <f>IF(J623="",0,COUNTIF($J$7:J623,J623))</f>
        <v>0</v>
      </c>
      <c r="C623" s="189" t="str">
        <f t="shared" si="38"/>
        <v>0</v>
      </c>
      <c r="D623" s="192">
        <f t="shared" si="39"/>
        <v>46021</v>
      </c>
      <c r="E623" s="189">
        <f t="shared" si="40"/>
        <v>227</v>
      </c>
      <c r="F623" s="28"/>
      <c r="G623" s="157"/>
      <c r="H623" s="3"/>
      <c r="I623" s="7"/>
      <c r="J623" s="3"/>
      <c r="K623" s="32" t="str">
        <f t="shared" si="41"/>
        <v/>
      </c>
      <c r="L623" s="2"/>
      <c r="M623" s="2"/>
      <c r="N623" s="28"/>
      <c r="O623" s="28"/>
    </row>
    <row r="624" spans="1:15" ht="18.75" customHeight="1" x14ac:dyDescent="0.35">
      <c r="A624" s="28"/>
      <c r="B624" s="189">
        <f>IF(J624="",0,COUNTIF($J$7:J624,J624))</f>
        <v>0</v>
      </c>
      <c r="C624" s="189" t="str">
        <f t="shared" si="38"/>
        <v>0</v>
      </c>
      <c r="D624" s="192">
        <f t="shared" si="39"/>
        <v>46021</v>
      </c>
      <c r="E624" s="189">
        <f t="shared" si="40"/>
        <v>227</v>
      </c>
      <c r="F624" s="28"/>
      <c r="G624" s="157"/>
      <c r="H624" s="3"/>
      <c r="I624" s="7"/>
      <c r="J624" s="3"/>
      <c r="K624" s="32" t="str">
        <f t="shared" si="41"/>
        <v/>
      </c>
      <c r="L624" s="2"/>
      <c r="M624" s="2"/>
      <c r="N624" s="28"/>
      <c r="O624" s="28"/>
    </row>
    <row r="625" spans="1:15" ht="18.75" customHeight="1" x14ac:dyDescent="0.35">
      <c r="A625" s="28"/>
      <c r="B625" s="189">
        <f>IF(J625="",0,COUNTIF($J$7:J625,J625))</f>
        <v>0</v>
      </c>
      <c r="C625" s="189" t="str">
        <f t="shared" si="38"/>
        <v>0</v>
      </c>
      <c r="D625" s="192">
        <f t="shared" si="39"/>
        <v>46021</v>
      </c>
      <c r="E625" s="189">
        <f t="shared" si="40"/>
        <v>227</v>
      </c>
      <c r="F625" s="28"/>
      <c r="G625" s="157"/>
      <c r="H625" s="3"/>
      <c r="I625" s="7"/>
      <c r="J625" s="3"/>
      <c r="K625" s="32" t="str">
        <f t="shared" si="41"/>
        <v/>
      </c>
      <c r="L625" s="2"/>
      <c r="M625" s="2"/>
      <c r="N625" s="28"/>
      <c r="O625" s="28"/>
    </row>
    <row r="626" spans="1:15" ht="18.75" customHeight="1" x14ac:dyDescent="0.35">
      <c r="A626" s="28"/>
      <c r="B626" s="189">
        <f>IF(J626="",0,COUNTIF($J$7:J626,J626))</f>
        <v>0</v>
      </c>
      <c r="C626" s="189" t="str">
        <f t="shared" si="38"/>
        <v>0</v>
      </c>
      <c r="D626" s="192">
        <f t="shared" si="39"/>
        <v>46021</v>
      </c>
      <c r="E626" s="189">
        <f t="shared" si="40"/>
        <v>227</v>
      </c>
      <c r="F626" s="28"/>
      <c r="G626" s="157"/>
      <c r="H626" s="3"/>
      <c r="I626" s="7"/>
      <c r="J626" s="3"/>
      <c r="K626" s="32" t="str">
        <f t="shared" si="41"/>
        <v/>
      </c>
      <c r="L626" s="2"/>
      <c r="M626" s="2"/>
      <c r="N626" s="28"/>
      <c r="O626" s="28"/>
    </row>
    <row r="627" spans="1:15" ht="18.75" customHeight="1" x14ac:dyDescent="0.35">
      <c r="A627" s="28"/>
      <c r="B627" s="189">
        <f>IF(J627="",0,COUNTIF($J$7:J627,J627))</f>
        <v>0</v>
      </c>
      <c r="C627" s="189" t="str">
        <f t="shared" si="38"/>
        <v>0</v>
      </c>
      <c r="D627" s="192">
        <f t="shared" si="39"/>
        <v>46021</v>
      </c>
      <c r="E627" s="189">
        <f t="shared" si="40"/>
        <v>227</v>
      </c>
      <c r="F627" s="28"/>
      <c r="G627" s="157"/>
      <c r="H627" s="3"/>
      <c r="I627" s="7"/>
      <c r="J627" s="3"/>
      <c r="K627" s="32" t="str">
        <f t="shared" si="41"/>
        <v/>
      </c>
      <c r="L627" s="2"/>
      <c r="M627" s="2"/>
      <c r="N627" s="28"/>
      <c r="O627" s="28"/>
    </row>
    <row r="628" spans="1:15" ht="18.75" customHeight="1" x14ac:dyDescent="0.35">
      <c r="A628" s="28"/>
      <c r="B628" s="189">
        <f>IF(J628="",0,COUNTIF($J$7:J628,J628))</f>
        <v>0</v>
      </c>
      <c r="C628" s="189" t="str">
        <f t="shared" si="38"/>
        <v>0</v>
      </c>
      <c r="D628" s="192">
        <f t="shared" si="39"/>
        <v>46021</v>
      </c>
      <c r="E628" s="189">
        <f t="shared" si="40"/>
        <v>227</v>
      </c>
      <c r="F628" s="28"/>
      <c r="G628" s="157"/>
      <c r="H628" s="3"/>
      <c r="I628" s="7"/>
      <c r="J628" s="3"/>
      <c r="K628" s="32" t="str">
        <f t="shared" si="41"/>
        <v/>
      </c>
      <c r="L628" s="2"/>
      <c r="M628" s="2"/>
      <c r="N628" s="28"/>
      <c r="O628" s="28"/>
    </row>
    <row r="629" spans="1:15" ht="18.75" customHeight="1" x14ac:dyDescent="0.35">
      <c r="A629" s="28"/>
      <c r="B629" s="189">
        <f>IF(J629="",0,COUNTIF($J$7:J629,J629))</f>
        <v>0</v>
      </c>
      <c r="C629" s="189" t="str">
        <f t="shared" si="38"/>
        <v>0</v>
      </c>
      <c r="D629" s="192">
        <f t="shared" si="39"/>
        <v>46021</v>
      </c>
      <c r="E629" s="189">
        <f t="shared" si="40"/>
        <v>227</v>
      </c>
      <c r="F629" s="28"/>
      <c r="G629" s="157"/>
      <c r="H629" s="3"/>
      <c r="I629" s="7"/>
      <c r="J629" s="3"/>
      <c r="K629" s="32" t="str">
        <f t="shared" si="41"/>
        <v/>
      </c>
      <c r="L629" s="2"/>
      <c r="M629" s="2"/>
      <c r="N629" s="28"/>
      <c r="O629" s="28"/>
    </row>
    <row r="630" spans="1:15" ht="18.75" customHeight="1" x14ac:dyDescent="0.35">
      <c r="A630" s="28"/>
      <c r="B630" s="189">
        <f>IF(J630="",0,COUNTIF($J$7:J630,J630))</f>
        <v>0</v>
      </c>
      <c r="C630" s="189" t="str">
        <f t="shared" si="38"/>
        <v>0</v>
      </c>
      <c r="D630" s="192">
        <f t="shared" si="39"/>
        <v>46021</v>
      </c>
      <c r="E630" s="189">
        <f t="shared" si="40"/>
        <v>227</v>
      </c>
      <c r="F630" s="28"/>
      <c r="G630" s="157"/>
      <c r="H630" s="3"/>
      <c r="I630" s="7"/>
      <c r="J630" s="3"/>
      <c r="K630" s="32" t="str">
        <f t="shared" si="41"/>
        <v/>
      </c>
      <c r="L630" s="2"/>
      <c r="M630" s="2"/>
      <c r="N630" s="28"/>
      <c r="O630" s="28"/>
    </row>
    <row r="631" spans="1:15" ht="18.75" customHeight="1" x14ac:dyDescent="0.35">
      <c r="A631" s="28"/>
      <c r="B631" s="189">
        <f>IF(J631="",0,COUNTIF($J$7:J631,J631))</f>
        <v>0</v>
      </c>
      <c r="C631" s="189" t="str">
        <f t="shared" ref="C631:C694" si="42">B631&amp;J631</f>
        <v>0</v>
      </c>
      <c r="D631" s="192">
        <f t="shared" ref="D631:D694" si="43">IF(G631&lt;&gt;"",G631,D630)</f>
        <v>46021</v>
      </c>
      <c r="E631" s="189">
        <f t="shared" ref="E631:E694" si="44">IF(H631&lt;&gt;"",H631,E630)</f>
        <v>227</v>
      </c>
      <c r="F631" s="28"/>
      <c r="G631" s="157"/>
      <c r="H631" s="3"/>
      <c r="I631" s="7"/>
      <c r="J631" s="3"/>
      <c r="K631" s="32" t="str">
        <f t="shared" ref="K631:K694" si="45">IF(J631&lt;&gt;"",VLOOKUP(J631,DA,2,FALSE),"")</f>
        <v/>
      </c>
      <c r="L631" s="2"/>
      <c r="M631" s="2"/>
      <c r="N631" s="28"/>
      <c r="O631" s="28"/>
    </row>
    <row r="632" spans="1:15" ht="18.75" customHeight="1" x14ac:dyDescent="0.35">
      <c r="A632" s="28"/>
      <c r="B632" s="189">
        <f>IF(J632="",0,COUNTIF($J$7:J632,J632))</f>
        <v>0</v>
      </c>
      <c r="C632" s="189" t="str">
        <f t="shared" si="42"/>
        <v>0</v>
      </c>
      <c r="D632" s="192">
        <f t="shared" si="43"/>
        <v>46021</v>
      </c>
      <c r="E632" s="189">
        <f t="shared" si="44"/>
        <v>227</v>
      </c>
      <c r="F632" s="28"/>
      <c r="G632" s="157"/>
      <c r="H632" s="3"/>
      <c r="I632" s="7"/>
      <c r="J632" s="3"/>
      <c r="K632" s="32" t="str">
        <f t="shared" si="45"/>
        <v/>
      </c>
      <c r="L632" s="2"/>
      <c r="M632" s="2"/>
      <c r="N632" s="28"/>
      <c r="O632" s="28"/>
    </row>
    <row r="633" spans="1:15" ht="18.75" customHeight="1" x14ac:dyDescent="0.35">
      <c r="A633" s="28"/>
      <c r="B633" s="189">
        <f>IF(J633="",0,COUNTIF($J$7:J633,J633))</f>
        <v>0</v>
      </c>
      <c r="C633" s="189" t="str">
        <f t="shared" si="42"/>
        <v>0</v>
      </c>
      <c r="D633" s="192">
        <f t="shared" si="43"/>
        <v>46021</v>
      </c>
      <c r="E633" s="189">
        <f t="shared" si="44"/>
        <v>227</v>
      </c>
      <c r="F633" s="28"/>
      <c r="G633" s="157"/>
      <c r="H633" s="3"/>
      <c r="I633" s="7"/>
      <c r="J633" s="3"/>
      <c r="K633" s="32" t="str">
        <f t="shared" si="45"/>
        <v/>
      </c>
      <c r="L633" s="2"/>
      <c r="M633" s="2"/>
      <c r="N633" s="28"/>
      <c r="O633" s="28"/>
    </row>
    <row r="634" spans="1:15" ht="18.75" customHeight="1" x14ac:dyDescent="0.35">
      <c r="A634" s="28"/>
      <c r="B634" s="189">
        <f>IF(J634="",0,COUNTIF($J$7:J634,J634))</f>
        <v>0</v>
      </c>
      <c r="C634" s="189" t="str">
        <f t="shared" si="42"/>
        <v>0</v>
      </c>
      <c r="D634" s="192">
        <f t="shared" si="43"/>
        <v>46021</v>
      </c>
      <c r="E634" s="189">
        <f t="shared" si="44"/>
        <v>227</v>
      </c>
      <c r="F634" s="28"/>
      <c r="G634" s="157"/>
      <c r="H634" s="3"/>
      <c r="I634" s="7"/>
      <c r="J634" s="3"/>
      <c r="K634" s="32" t="str">
        <f t="shared" si="45"/>
        <v/>
      </c>
      <c r="L634" s="2"/>
      <c r="M634" s="2"/>
      <c r="N634" s="28"/>
      <c r="O634" s="28"/>
    </row>
    <row r="635" spans="1:15" ht="18.75" customHeight="1" x14ac:dyDescent="0.35">
      <c r="A635" s="28"/>
      <c r="B635" s="189">
        <f>IF(J635="",0,COUNTIF($J$7:J635,J635))</f>
        <v>0</v>
      </c>
      <c r="C635" s="189" t="str">
        <f t="shared" si="42"/>
        <v>0</v>
      </c>
      <c r="D635" s="192">
        <f t="shared" si="43"/>
        <v>46021</v>
      </c>
      <c r="E635" s="189">
        <f t="shared" si="44"/>
        <v>227</v>
      </c>
      <c r="F635" s="28"/>
      <c r="G635" s="157"/>
      <c r="H635" s="3"/>
      <c r="I635" s="7"/>
      <c r="J635" s="3"/>
      <c r="K635" s="32" t="str">
        <f t="shared" si="45"/>
        <v/>
      </c>
      <c r="L635" s="2"/>
      <c r="M635" s="2"/>
      <c r="N635" s="28"/>
      <c r="O635" s="28"/>
    </row>
    <row r="636" spans="1:15" ht="18.75" customHeight="1" x14ac:dyDescent="0.35">
      <c r="A636" s="28"/>
      <c r="B636" s="189">
        <f>IF(J636="",0,COUNTIF($J$7:J636,J636))</f>
        <v>0</v>
      </c>
      <c r="C636" s="189" t="str">
        <f t="shared" si="42"/>
        <v>0</v>
      </c>
      <c r="D636" s="192">
        <f t="shared" si="43"/>
        <v>46021</v>
      </c>
      <c r="E636" s="189">
        <f t="shared" si="44"/>
        <v>227</v>
      </c>
      <c r="F636" s="28"/>
      <c r="G636" s="157"/>
      <c r="H636" s="3"/>
      <c r="I636" s="7"/>
      <c r="J636" s="3"/>
      <c r="K636" s="32" t="str">
        <f t="shared" si="45"/>
        <v/>
      </c>
      <c r="L636" s="2"/>
      <c r="M636" s="2"/>
      <c r="N636" s="28"/>
      <c r="O636" s="28"/>
    </row>
    <row r="637" spans="1:15" ht="18.75" customHeight="1" x14ac:dyDescent="0.35">
      <c r="A637" s="28"/>
      <c r="B637" s="189">
        <f>IF(J637="",0,COUNTIF($J$7:J637,J637))</f>
        <v>0</v>
      </c>
      <c r="C637" s="189" t="str">
        <f t="shared" si="42"/>
        <v>0</v>
      </c>
      <c r="D637" s="192">
        <f t="shared" si="43"/>
        <v>46021</v>
      </c>
      <c r="E637" s="189">
        <f t="shared" si="44"/>
        <v>227</v>
      </c>
      <c r="F637" s="28"/>
      <c r="G637" s="157"/>
      <c r="H637" s="3"/>
      <c r="I637" s="7"/>
      <c r="J637" s="3"/>
      <c r="K637" s="32" t="str">
        <f t="shared" si="45"/>
        <v/>
      </c>
      <c r="L637" s="2"/>
      <c r="M637" s="2"/>
      <c r="N637" s="28"/>
      <c r="O637" s="28"/>
    </row>
    <row r="638" spans="1:15" ht="18.75" customHeight="1" x14ac:dyDescent="0.35">
      <c r="A638" s="28"/>
      <c r="B638" s="189">
        <f>IF(J638="",0,COUNTIF($J$7:J638,J638))</f>
        <v>0</v>
      </c>
      <c r="C638" s="189" t="str">
        <f t="shared" si="42"/>
        <v>0</v>
      </c>
      <c r="D638" s="192">
        <f t="shared" si="43"/>
        <v>46021</v>
      </c>
      <c r="E638" s="189">
        <f t="shared" si="44"/>
        <v>227</v>
      </c>
      <c r="F638" s="28"/>
      <c r="G638" s="157"/>
      <c r="H638" s="3"/>
      <c r="I638" s="7"/>
      <c r="J638" s="3"/>
      <c r="K638" s="32" t="str">
        <f t="shared" si="45"/>
        <v/>
      </c>
      <c r="L638" s="2"/>
      <c r="M638" s="2"/>
      <c r="N638" s="28"/>
      <c r="O638" s="28"/>
    </row>
    <row r="639" spans="1:15" ht="18.75" customHeight="1" x14ac:dyDescent="0.35">
      <c r="A639" s="28"/>
      <c r="B639" s="189">
        <f>IF(J639="",0,COUNTIF($J$7:J639,J639))</f>
        <v>0</v>
      </c>
      <c r="C639" s="189" t="str">
        <f t="shared" si="42"/>
        <v>0</v>
      </c>
      <c r="D639" s="192">
        <f t="shared" si="43"/>
        <v>46021</v>
      </c>
      <c r="E639" s="189">
        <f t="shared" si="44"/>
        <v>227</v>
      </c>
      <c r="F639" s="28"/>
      <c r="G639" s="157"/>
      <c r="H639" s="3"/>
      <c r="I639" s="7"/>
      <c r="J639" s="3"/>
      <c r="K639" s="32" t="str">
        <f t="shared" si="45"/>
        <v/>
      </c>
      <c r="L639" s="2"/>
      <c r="M639" s="2"/>
      <c r="N639" s="28"/>
      <c r="O639" s="28"/>
    </row>
    <row r="640" spans="1:15" ht="18.75" customHeight="1" x14ac:dyDescent="0.35">
      <c r="A640" s="28"/>
      <c r="B640" s="189">
        <f>IF(J640="",0,COUNTIF($J$7:J640,J640))</f>
        <v>0</v>
      </c>
      <c r="C640" s="189" t="str">
        <f t="shared" si="42"/>
        <v>0</v>
      </c>
      <c r="D640" s="192">
        <f t="shared" si="43"/>
        <v>46021</v>
      </c>
      <c r="E640" s="189">
        <f t="shared" si="44"/>
        <v>227</v>
      </c>
      <c r="F640" s="28"/>
      <c r="G640" s="157"/>
      <c r="H640" s="3"/>
      <c r="I640" s="7"/>
      <c r="J640" s="3"/>
      <c r="K640" s="32" t="str">
        <f t="shared" si="45"/>
        <v/>
      </c>
      <c r="L640" s="2"/>
      <c r="M640" s="2"/>
      <c r="N640" s="28"/>
      <c r="O640" s="28"/>
    </row>
    <row r="641" spans="1:15" ht="18.75" customHeight="1" x14ac:dyDescent="0.35">
      <c r="A641" s="28"/>
      <c r="B641" s="189">
        <f>IF(J641="",0,COUNTIF($J$7:J641,J641))</f>
        <v>0</v>
      </c>
      <c r="C641" s="189" t="str">
        <f t="shared" si="42"/>
        <v>0</v>
      </c>
      <c r="D641" s="192">
        <f t="shared" si="43"/>
        <v>46021</v>
      </c>
      <c r="E641" s="189">
        <f t="shared" si="44"/>
        <v>227</v>
      </c>
      <c r="F641" s="28"/>
      <c r="G641" s="157"/>
      <c r="H641" s="3"/>
      <c r="I641" s="7"/>
      <c r="J641" s="3"/>
      <c r="K641" s="32" t="str">
        <f t="shared" si="45"/>
        <v/>
      </c>
      <c r="L641" s="2"/>
      <c r="M641" s="2"/>
      <c r="N641" s="28"/>
      <c r="O641" s="28"/>
    </row>
    <row r="642" spans="1:15" ht="18.75" customHeight="1" x14ac:dyDescent="0.35">
      <c r="A642" s="28"/>
      <c r="B642" s="189">
        <f>IF(J642="",0,COUNTIF($J$7:J642,J642))</f>
        <v>0</v>
      </c>
      <c r="C642" s="189" t="str">
        <f t="shared" si="42"/>
        <v>0</v>
      </c>
      <c r="D642" s="192">
        <f t="shared" si="43"/>
        <v>46021</v>
      </c>
      <c r="E642" s="189">
        <f t="shared" si="44"/>
        <v>227</v>
      </c>
      <c r="F642" s="28"/>
      <c r="G642" s="157"/>
      <c r="H642" s="3"/>
      <c r="I642" s="7"/>
      <c r="J642" s="3"/>
      <c r="K642" s="32" t="str">
        <f t="shared" si="45"/>
        <v/>
      </c>
      <c r="L642" s="2"/>
      <c r="M642" s="2"/>
      <c r="N642" s="28"/>
      <c r="O642" s="28"/>
    </row>
    <row r="643" spans="1:15" ht="18.75" customHeight="1" x14ac:dyDescent="0.35">
      <c r="A643" s="28"/>
      <c r="B643" s="189">
        <f>IF(J643="",0,COUNTIF($J$7:J643,J643))</f>
        <v>0</v>
      </c>
      <c r="C643" s="189" t="str">
        <f t="shared" si="42"/>
        <v>0</v>
      </c>
      <c r="D643" s="192">
        <f t="shared" si="43"/>
        <v>46021</v>
      </c>
      <c r="E643" s="189">
        <f t="shared" si="44"/>
        <v>227</v>
      </c>
      <c r="F643" s="28"/>
      <c r="G643" s="157"/>
      <c r="H643" s="3"/>
      <c r="I643" s="7"/>
      <c r="J643" s="3"/>
      <c r="K643" s="32" t="str">
        <f t="shared" si="45"/>
        <v/>
      </c>
      <c r="L643" s="2"/>
      <c r="M643" s="2"/>
      <c r="N643" s="28"/>
      <c r="O643" s="28"/>
    </row>
    <row r="644" spans="1:15" ht="18.75" customHeight="1" x14ac:dyDescent="0.35">
      <c r="A644" s="28"/>
      <c r="B644" s="189">
        <f>IF(J644="",0,COUNTIF($J$7:J644,J644))</f>
        <v>0</v>
      </c>
      <c r="C644" s="189" t="str">
        <f t="shared" si="42"/>
        <v>0</v>
      </c>
      <c r="D644" s="192">
        <f t="shared" si="43"/>
        <v>46021</v>
      </c>
      <c r="E644" s="189">
        <f t="shared" si="44"/>
        <v>227</v>
      </c>
      <c r="F644" s="28"/>
      <c r="G644" s="157"/>
      <c r="H644" s="3"/>
      <c r="I644" s="7"/>
      <c r="J644" s="3"/>
      <c r="K644" s="32" t="str">
        <f t="shared" si="45"/>
        <v/>
      </c>
      <c r="L644" s="2"/>
      <c r="M644" s="2"/>
      <c r="N644" s="28"/>
      <c r="O644" s="28"/>
    </row>
    <row r="645" spans="1:15" ht="18.75" customHeight="1" x14ac:dyDescent="0.35">
      <c r="A645" s="28"/>
      <c r="B645" s="189">
        <f>IF(J645="",0,COUNTIF($J$7:J645,J645))</f>
        <v>0</v>
      </c>
      <c r="C645" s="189" t="str">
        <f t="shared" si="42"/>
        <v>0</v>
      </c>
      <c r="D645" s="192">
        <f t="shared" si="43"/>
        <v>46021</v>
      </c>
      <c r="E645" s="189">
        <f t="shared" si="44"/>
        <v>227</v>
      </c>
      <c r="F645" s="28"/>
      <c r="G645" s="157"/>
      <c r="H645" s="3"/>
      <c r="I645" s="7"/>
      <c r="J645" s="3"/>
      <c r="K645" s="32" t="str">
        <f t="shared" si="45"/>
        <v/>
      </c>
      <c r="L645" s="2"/>
      <c r="M645" s="2"/>
      <c r="N645" s="28"/>
      <c r="O645" s="28"/>
    </row>
    <row r="646" spans="1:15" ht="18.75" customHeight="1" x14ac:dyDescent="0.35">
      <c r="A646" s="28"/>
      <c r="B646" s="189">
        <f>IF(J646="",0,COUNTIF($J$7:J646,J646))</f>
        <v>0</v>
      </c>
      <c r="C646" s="189" t="str">
        <f t="shared" si="42"/>
        <v>0</v>
      </c>
      <c r="D646" s="192">
        <f t="shared" si="43"/>
        <v>46021</v>
      </c>
      <c r="E646" s="189">
        <f t="shared" si="44"/>
        <v>227</v>
      </c>
      <c r="F646" s="28"/>
      <c r="G646" s="157"/>
      <c r="H646" s="3"/>
      <c r="I646" s="7"/>
      <c r="J646" s="3"/>
      <c r="K646" s="32" t="str">
        <f t="shared" si="45"/>
        <v/>
      </c>
      <c r="L646" s="2"/>
      <c r="M646" s="2"/>
      <c r="N646" s="28"/>
      <c r="O646" s="28"/>
    </row>
    <row r="647" spans="1:15" ht="18.75" customHeight="1" x14ac:dyDescent="0.35">
      <c r="A647" s="28"/>
      <c r="B647" s="189">
        <f>IF(J647="",0,COUNTIF($J$7:J647,J647))</f>
        <v>0</v>
      </c>
      <c r="C647" s="189" t="str">
        <f t="shared" si="42"/>
        <v>0</v>
      </c>
      <c r="D647" s="192">
        <f t="shared" si="43"/>
        <v>46021</v>
      </c>
      <c r="E647" s="189">
        <f t="shared" si="44"/>
        <v>227</v>
      </c>
      <c r="F647" s="28"/>
      <c r="G647" s="157"/>
      <c r="H647" s="3"/>
      <c r="I647" s="7"/>
      <c r="J647" s="3"/>
      <c r="K647" s="32" t="str">
        <f t="shared" si="45"/>
        <v/>
      </c>
      <c r="L647" s="2"/>
      <c r="M647" s="2"/>
      <c r="N647" s="28"/>
      <c r="O647" s="28"/>
    </row>
    <row r="648" spans="1:15" ht="18.75" customHeight="1" x14ac:dyDescent="0.35">
      <c r="A648" s="28"/>
      <c r="B648" s="189">
        <f>IF(J648="",0,COUNTIF($J$7:J648,J648))</f>
        <v>0</v>
      </c>
      <c r="C648" s="189" t="str">
        <f t="shared" si="42"/>
        <v>0</v>
      </c>
      <c r="D648" s="192">
        <f t="shared" si="43"/>
        <v>46021</v>
      </c>
      <c r="E648" s="189">
        <f t="shared" si="44"/>
        <v>227</v>
      </c>
      <c r="F648" s="28"/>
      <c r="G648" s="157"/>
      <c r="H648" s="3"/>
      <c r="I648" s="7"/>
      <c r="J648" s="3"/>
      <c r="K648" s="32" t="str">
        <f t="shared" si="45"/>
        <v/>
      </c>
      <c r="L648" s="2"/>
      <c r="M648" s="2"/>
      <c r="N648" s="28"/>
      <c r="O648" s="28"/>
    </row>
    <row r="649" spans="1:15" ht="18.75" customHeight="1" x14ac:dyDescent="0.35">
      <c r="A649" s="28"/>
      <c r="B649" s="189">
        <f>IF(J649="",0,COUNTIF($J$7:J649,J649))</f>
        <v>0</v>
      </c>
      <c r="C649" s="189" t="str">
        <f t="shared" si="42"/>
        <v>0</v>
      </c>
      <c r="D649" s="192">
        <f t="shared" si="43"/>
        <v>46021</v>
      </c>
      <c r="E649" s="189">
        <f t="shared" si="44"/>
        <v>227</v>
      </c>
      <c r="F649" s="28"/>
      <c r="G649" s="157"/>
      <c r="H649" s="3"/>
      <c r="I649" s="7"/>
      <c r="J649" s="3"/>
      <c r="K649" s="32" t="str">
        <f t="shared" si="45"/>
        <v/>
      </c>
      <c r="L649" s="2"/>
      <c r="M649" s="2"/>
      <c r="N649" s="28"/>
      <c r="O649" s="28"/>
    </row>
    <row r="650" spans="1:15" ht="18.75" customHeight="1" x14ac:dyDescent="0.35">
      <c r="A650" s="28"/>
      <c r="B650" s="189">
        <f>IF(J650="",0,COUNTIF($J$7:J650,J650))</f>
        <v>0</v>
      </c>
      <c r="C650" s="189" t="str">
        <f t="shared" si="42"/>
        <v>0</v>
      </c>
      <c r="D650" s="192">
        <f t="shared" si="43"/>
        <v>46021</v>
      </c>
      <c r="E650" s="189">
        <f t="shared" si="44"/>
        <v>227</v>
      </c>
      <c r="F650" s="28"/>
      <c r="G650" s="157"/>
      <c r="H650" s="3"/>
      <c r="I650" s="7"/>
      <c r="J650" s="3"/>
      <c r="K650" s="32" t="str">
        <f t="shared" si="45"/>
        <v/>
      </c>
      <c r="L650" s="2"/>
      <c r="M650" s="2"/>
      <c r="N650" s="28"/>
      <c r="O650" s="28"/>
    </row>
    <row r="651" spans="1:15" ht="18.75" customHeight="1" x14ac:dyDescent="0.35">
      <c r="A651" s="28"/>
      <c r="B651" s="189">
        <f>IF(J651="",0,COUNTIF($J$7:J651,J651))</f>
        <v>0</v>
      </c>
      <c r="C651" s="189" t="str">
        <f t="shared" si="42"/>
        <v>0</v>
      </c>
      <c r="D651" s="192">
        <f t="shared" si="43"/>
        <v>46021</v>
      </c>
      <c r="E651" s="189">
        <f t="shared" si="44"/>
        <v>227</v>
      </c>
      <c r="F651" s="28"/>
      <c r="G651" s="157"/>
      <c r="H651" s="3"/>
      <c r="I651" s="7"/>
      <c r="J651" s="3"/>
      <c r="K651" s="32" t="str">
        <f t="shared" si="45"/>
        <v/>
      </c>
      <c r="L651" s="2"/>
      <c r="M651" s="2"/>
      <c r="N651" s="28"/>
      <c r="O651" s="28"/>
    </row>
    <row r="652" spans="1:15" ht="18.75" customHeight="1" x14ac:dyDescent="0.35">
      <c r="A652" s="28"/>
      <c r="B652" s="189">
        <f>IF(J652="",0,COUNTIF($J$7:J652,J652))</f>
        <v>0</v>
      </c>
      <c r="C652" s="189" t="str">
        <f t="shared" si="42"/>
        <v>0</v>
      </c>
      <c r="D652" s="192">
        <f t="shared" si="43"/>
        <v>46021</v>
      </c>
      <c r="E652" s="189">
        <f t="shared" si="44"/>
        <v>227</v>
      </c>
      <c r="F652" s="28"/>
      <c r="G652" s="157"/>
      <c r="H652" s="3"/>
      <c r="I652" s="7"/>
      <c r="J652" s="3"/>
      <c r="K652" s="32" t="str">
        <f t="shared" si="45"/>
        <v/>
      </c>
      <c r="L652" s="2"/>
      <c r="M652" s="2"/>
      <c r="N652" s="28"/>
      <c r="O652" s="28"/>
    </row>
    <row r="653" spans="1:15" ht="18.75" customHeight="1" x14ac:dyDescent="0.35">
      <c r="A653" s="28"/>
      <c r="B653" s="189">
        <f>IF(J653="",0,COUNTIF($J$7:J653,J653))</f>
        <v>0</v>
      </c>
      <c r="C653" s="189" t="str">
        <f t="shared" si="42"/>
        <v>0</v>
      </c>
      <c r="D653" s="192">
        <f t="shared" si="43"/>
        <v>46021</v>
      </c>
      <c r="E653" s="189">
        <f t="shared" si="44"/>
        <v>227</v>
      </c>
      <c r="F653" s="28"/>
      <c r="G653" s="157"/>
      <c r="H653" s="3"/>
      <c r="I653" s="7"/>
      <c r="J653" s="3"/>
      <c r="K653" s="32" t="str">
        <f t="shared" si="45"/>
        <v/>
      </c>
      <c r="L653" s="2"/>
      <c r="M653" s="2"/>
      <c r="N653" s="28"/>
      <c r="O653" s="28"/>
    </row>
    <row r="654" spans="1:15" ht="18.75" customHeight="1" x14ac:dyDescent="0.35">
      <c r="A654" s="28"/>
      <c r="B654" s="189">
        <f>IF(J654="",0,COUNTIF($J$7:J654,J654))</f>
        <v>0</v>
      </c>
      <c r="C654" s="189" t="str">
        <f t="shared" si="42"/>
        <v>0</v>
      </c>
      <c r="D654" s="192">
        <f t="shared" si="43"/>
        <v>46021</v>
      </c>
      <c r="E654" s="189">
        <f t="shared" si="44"/>
        <v>227</v>
      </c>
      <c r="F654" s="28"/>
      <c r="G654" s="157"/>
      <c r="H654" s="3"/>
      <c r="I654" s="7"/>
      <c r="J654" s="3"/>
      <c r="K654" s="32" t="str">
        <f t="shared" si="45"/>
        <v/>
      </c>
      <c r="L654" s="2"/>
      <c r="M654" s="2"/>
      <c r="N654" s="28"/>
      <c r="O654" s="28"/>
    </row>
    <row r="655" spans="1:15" ht="18.75" customHeight="1" x14ac:dyDescent="0.35">
      <c r="A655" s="28"/>
      <c r="B655" s="189">
        <f>IF(J655="",0,COUNTIF($J$7:J655,J655))</f>
        <v>0</v>
      </c>
      <c r="C655" s="189" t="str">
        <f t="shared" si="42"/>
        <v>0</v>
      </c>
      <c r="D655" s="192">
        <f t="shared" si="43"/>
        <v>46021</v>
      </c>
      <c r="E655" s="189">
        <f t="shared" si="44"/>
        <v>227</v>
      </c>
      <c r="F655" s="28"/>
      <c r="G655" s="157"/>
      <c r="H655" s="3"/>
      <c r="I655" s="7"/>
      <c r="J655" s="3"/>
      <c r="K655" s="32" t="str">
        <f t="shared" si="45"/>
        <v/>
      </c>
      <c r="L655" s="2"/>
      <c r="M655" s="2"/>
      <c r="N655" s="28"/>
      <c r="O655" s="28"/>
    </row>
    <row r="656" spans="1:15" ht="18.75" customHeight="1" x14ac:dyDescent="0.35">
      <c r="A656" s="28"/>
      <c r="B656" s="189">
        <f>IF(J656="",0,COUNTIF($J$7:J656,J656))</f>
        <v>0</v>
      </c>
      <c r="C656" s="189" t="str">
        <f t="shared" si="42"/>
        <v>0</v>
      </c>
      <c r="D656" s="192">
        <f t="shared" si="43"/>
        <v>46021</v>
      </c>
      <c r="E656" s="189">
        <f t="shared" si="44"/>
        <v>227</v>
      </c>
      <c r="F656" s="28"/>
      <c r="G656" s="157"/>
      <c r="H656" s="3"/>
      <c r="I656" s="7"/>
      <c r="J656" s="3"/>
      <c r="K656" s="32" t="str">
        <f t="shared" si="45"/>
        <v/>
      </c>
      <c r="L656" s="2"/>
      <c r="M656" s="2"/>
      <c r="N656" s="28"/>
      <c r="O656" s="28"/>
    </row>
    <row r="657" spans="1:15" ht="18.75" customHeight="1" x14ac:dyDescent="0.35">
      <c r="A657" s="28"/>
      <c r="B657" s="189">
        <f>IF(J657="",0,COUNTIF($J$7:J657,J657))</f>
        <v>0</v>
      </c>
      <c r="C657" s="189" t="str">
        <f t="shared" si="42"/>
        <v>0</v>
      </c>
      <c r="D657" s="192">
        <f t="shared" si="43"/>
        <v>46021</v>
      </c>
      <c r="E657" s="189">
        <f t="shared" si="44"/>
        <v>227</v>
      </c>
      <c r="F657" s="28"/>
      <c r="G657" s="157"/>
      <c r="H657" s="3"/>
      <c r="I657" s="7"/>
      <c r="J657" s="3"/>
      <c r="K657" s="32" t="str">
        <f t="shared" si="45"/>
        <v/>
      </c>
      <c r="L657" s="2"/>
      <c r="M657" s="2"/>
      <c r="N657" s="28"/>
      <c r="O657" s="28"/>
    </row>
    <row r="658" spans="1:15" ht="18.75" customHeight="1" x14ac:dyDescent="0.35">
      <c r="A658" s="28"/>
      <c r="B658" s="189">
        <f>IF(J658="",0,COUNTIF($J$7:J658,J658))</f>
        <v>0</v>
      </c>
      <c r="C658" s="189" t="str">
        <f t="shared" si="42"/>
        <v>0</v>
      </c>
      <c r="D658" s="192">
        <f t="shared" si="43"/>
        <v>46021</v>
      </c>
      <c r="E658" s="189">
        <f t="shared" si="44"/>
        <v>227</v>
      </c>
      <c r="F658" s="28"/>
      <c r="G658" s="157"/>
      <c r="H658" s="3"/>
      <c r="I658" s="7"/>
      <c r="J658" s="3"/>
      <c r="K658" s="32" t="str">
        <f t="shared" si="45"/>
        <v/>
      </c>
      <c r="L658" s="2"/>
      <c r="M658" s="2"/>
      <c r="N658" s="28"/>
      <c r="O658" s="28"/>
    </row>
    <row r="659" spans="1:15" ht="18.75" customHeight="1" x14ac:dyDescent="0.35">
      <c r="A659" s="28"/>
      <c r="B659" s="189">
        <f>IF(J659="",0,COUNTIF($J$7:J659,J659))</f>
        <v>0</v>
      </c>
      <c r="C659" s="189" t="str">
        <f t="shared" si="42"/>
        <v>0</v>
      </c>
      <c r="D659" s="192">
        <f t="shared" si="43"/>
        <v>46021</v>
      </c>
      <c r="E659" s="189">
        <f t="shared" si="44"/>
        <v>227</v>
      </c>
      <c r="F659" s="28"/>
      <c r="G659" s="157"/>
      <c r="H659" s="3"/>
      <c r="I659" s="7"/>
      <c r="J659" s="3"/>
      <c r="K659" s="32" t="str">
        <f t="shared" si="45"/>
        <v/>
      </c>
      <c r="L659" s="2"/>
      <c r="M659" s="2"/>
      <c r="N659" s="28"/>
      <c r="O659" s="28"/>
    </row>
    <row r="660" spans="1:15" ht="18.75" customHeight="1" x14ac:dyDescent="0.35">
      <c r="A660" s="28"/>
      <c r="B660" s="189">
        <f>IF(J660="",0,COUNTIF($J$7:J660,J660))</f>
        <v>0</v>
      </c>
      <c r="C660" s="189" t="str">
        <f t="shared" si="42"/>
        <v>0</v>
      </c>
      <c r="D660" s="192">
        <f t="shared" si="43"/>
        <v>46021</v>
      </c>
      <c r="E660" s="189">
        <f t="shared" si="44"/>
        <v>227</v>
      </c>
      <c r="F660" s="28"/>
      <c r="G660" s="157"/>
      <c r="H660" s="3"/>
      <c r="I660" s="7"/>
      <c r="J660" s="3"/>
      <c r="K660" s="32" t="str">
        <f t="shared" si="45"/>
        <v/>
      </c>
      <c r="L660" s="2"/>
      <c r="M660" s="2"/>
      <c r="N660" s="28"/>
      <c r="O660" s="28"/>
    </row>
    <row r="661" spans="1:15" ht="18.75" customHeight="1" x14ac:dyDescent="0.35">
      <c r="A661" s="28"/>
      <c r="B661" s="189">
        <f>IF(J661="",0,COUNTIF($J$7:J661,J661))</f>
        <v>0</v>
      </c>
      <c r="C661" s="189" t="str">
        <f t="shared" si="42"/>
        <v>0</v>
      </c>
      <c r="D661" s="192">
        <f t="shared" si="43"/>
        <v>46021</v>
      </c>
      <c r="E661" s="189">
        <f t="shared" si="44"/>
        <v>227</v>
      </c>
      <c r="F661" s="28"/>
      <c r="G661" s="157"/>
      <c r="H661" s="3"/>
      <c r="I661" s="7"/>
      <c r="J661" s="3"/>
      <c r="K661" s="32" t="str">
        <f t="shared" si="45"/>
        <v/>
      </c>
      <c r="L661" s="2"/>
      <c r="M661" s="2"/>
      <c r="N661" s="28"/>
      <c r="O661" s="28"/>
    </row>
    <row r="662" spans="1:15" ht="18.75" customHeight="1" x14ac:dyDescent="0.35">
      <c r="A662" s="28"/>
      <c r="B662" s="189">
        <f>IF(J662="",0,COUNTIF($J$7:J662,J662))</f>
        <v>0</v>
      </c>
      <c r="C662" s="189" t="str">
        <f t="shared" si="42"/>
        <v>0</v>
      </c>
      <c r="D662" s="192">
        <f t="shared" si="43"/>
        <v>46021</v>
      </c>
      <c r="E662" s="189">
        <f t="shared" si="44"/>
        <v>227</v>
      </c>
      <c r="F662" s="28"/>
      <c r="G662" s="157"/>
      <c r="H662" s="3"/>
      <c r="I662" s="7"/>
      <c r="J662" s="3"/>
      <c r="K662" s="32" t="str">
        <f t="shared" si="45"/>
        <v/>
      </c>
      <c r="L662" s="2"/>
      <c r="M662" s="2"/>
      <c r="N662" s="28"/>
      <c r="O662" s="28"/>
    </row>
    <row r="663" spans="1:15" ht="18.75" customHeight="1" x14ac:dyDescent="0.35">
      <c r="A663" s="28"/>
      <c r="B663" s="189">
        <f>IF(J663="",0,COUNTIF($J$7:J663,J663))</f>
        <v>0</v>
      </c>
      <c r="C663" s="189" t="str">
        <f t="shared" si="42"/>
        <v>0</v>
      </c>
      <c r="D663" s="192">
        <f t="shared" si="43"/>
        <v>46021</v>
      </c>
      <c r="E663" s="189">
        <f t="shared" si="44"/>
        <v>227</v>
      </c>
      <c r="F663" s="28"/>
      <c r="G663" s="157"/>
      <c r="H663" s="3"/>
      <c r="I663" s="7"/>
      <c r="J663" s="3"/>
      <c r="K663" s="32" t="str">
        <f t="shared" si="45"/>
        <v/>
      </c>
      <c r="L663" s="2"/>
      <c r="M663" s="2"/>
      <c r="N663" s="28"/>
      <c r="O663" s="28"/>
    </row>
    <row r="664" spans="1:15" ht="18.75" customHeight="1" x14ac:dyDescent="0.35">
      <c r="A664" s="28"/>
      <c r="B664" s="189">
        <f>IF(J664="",0,COUNTIF($J$7:J664,J664))</f>
        <v>0</v>
      </c>
      <c r="C664" s="189" t="str">
        <f t="shared" si="42"/>
        <v>0</v>
      </c>
      <c r="D664" s="192">
        <f t="shared" si="43"/>
        <v>46021</v>
      </c>
      <c r="E664" s="189">
        <f t="shared" si="44"/>
        <v>227</v>
      </c>
      <c r="F664" s="28"/>
      <c r="G664" s="157"/>
      <c r="H664" s="3"/>
      <c r="I664" s="7"/>
      <c r="J664" s="3"/>
      <c r="K664" s="32" t="str">
        <f t="shared" si="45"/>
        <v/>
      </c>
      <c r="L664" s="2"/>
      <c r="M664" s="2"/>
      <c r="N664" s="28"/>
      <c r="O664" s="28"/>
    </row>
    <row r="665" spans="1:15" ht="18.75" customHeight="1" x14ac:dyDescent="0.35">
      <c r="A665" s="28"/>
      <c r="B665" s="189">
        <f>IF(J665="",0,COUNTIF($J$7:J665,J665))</f>
        <v>0</v>
      </c>
      <c r="C665" s="189" t="str">
        <f t="shared" si="42"/>
        <v>0</v>
      </c>
      <c r="D665" s="192">
        <f t="shared" si="43"/>
        <v>46021</v>
      </c>
      <c r="E665" s="189">
        <f t="shared" si="44"/>
        <v>227</v>
      </c>
      <c r="F665" s="28"/>
      <c r="G665" s="157"/>
      <c r="H665" s="3"/>
      <c r="I665" s="7"/>
      <c r="J665" s="3"/>
      <c r="K665" s="32" t="str">
        <f t="shared" si="45"/>
        <v/>
      </c>
      <c r="L665" s="2"/>
      <c r="M665" s="2"/>
      <c r="N665" s="28"/>
      <c r="O665" s="28"/>
    </row>
    <row r="666" spans="1:15" ht="18.75" customHeight="1" x14ac:dyDescent="0.35">
      <c r="A666" s="28"/>
      <c r="B666" s="189">
        <f>IF(J666="",0,COUNTIF($J$7:J666,J666))</f>
        <v>0</v>
      </c>
      <c r="C666" s="189" t="str">
        <f t="shared" si="42"/>
        <v>0</v>
      </c>
      <c r="D666" s="192">
        <f t="shared" si="43"/>
        <v>46021</v>
      </c>
      <c r="E666" s="189">
        <f t="shared" si="44"/>
        <v>227</v>
      </c>
      <c r="F666" s="28"/>
      <c r="G666" s="157"/>
      <c r="H666" s="3"/>
      <c r="I666" s="7"/>
      <c r="J666" s="3"/>
      <c r="K666" s="32" t="str">
        <f t="shared" si="45"/>
        <v/>
      </c>
      <c r="L666" s="2"/>
      <c r="M666" s="2"/>
      <c r="N666" s="28"/>
      <c r="O666" s="28"/>
    </row>
    <row r="667" spans="1:15" ht="18.75" customHeight="1" x14ac:dyDescent="0.35">
      <c r="A667" s="28"/>
      <c r="B667" s="189">
        <f>IF(J667="",0,COUNTIF($J$7:J667,J667))</f>
        <v>0</v>
      </c>
      <c r="C667" s="189" t="str">
        <f t="shared" si="42"/>
        <v>0</v>
      </c>
      <c r="D667" s="192">
        <f t="shared" si="43"/>
        <v>46021</v>
      </c>
      <c r="E667" s="189">
        <f t="shared" si="44"/>
        <v>227</v>
      </c>
      <c r="F667" s="28"/>
      <c r="G667" s="157"/>
      <c r="H667" s="3"/>
      <c r="I667" s="7"/>
      <c r="J667" s="3"/>
      <c r="K667" s="32" t="str">
        <f t="shared" si="45"/>
        <v/>
      </c>
      <c r="L667" s="2"/>
      <c r="M667" s="2"/>
      <c r="N667" s="28"/>
      <c r="O667" s="28"/>
    </row>
    <row r="668" spans="1:15" ht="18.75" customHeight="1" x14ac:dyDescent="0.35">
      <c r="A668" s="28"/>
      <c r="B668" s="189">
        <f>IF(J668="",0,COUNTIF($J$7:J668,J668))</f>
        <v>0</v>
      </c>
      <c r="C668" s="189" t="str">
        <f t="shared" si="42"/>
        <v>0</v>
      </c>
      <c r="D668" s="192">
        <f t="shared" si="43"/>
        <v>46021</v>
      </c>
      <c r="E668" s="189">
        <f t="shared" si="44"/>
        <v>227</v>
      </c>
      <c r="F668" s="28"/>
      <c r="G668" s="157"/>
      <c r="H668" s="3"/>
      <c r="I668" s="7"/>
      <c r="J668" s="3"/>
      <c r="K668" s="32" t="str">
        <f t="shared" si="45"/>
        <v/>
      </c>
      <c r="L668" s="2"/>
      <c r="M668" s="2"/>
      <c r="N668" s="28"/>
      <c r="O668" s="28"/>
    </row>
    <row r="669" spans="1:15" ht="18.75" customHeight="1" x14ac:dyDescent="0.35">
      <c r="A669" s="28"/>
      <c r="B669" s="189">
        <f>IF(J669="",0,COUNTIF($J$7:J669,J669))</f>
        <v>0</v>
      </c>
      <c r="C669" s="189" t="str">
        <f t="shared" si="42"/>
        <v>0</v>
      </c>
      <c r="D669" s="192">
        <f t="shared" si="43"/>
        <v>46021</v>
      </c>
      <c r="E669" s="189">
        <f t="shared" si="44"/>
        <v>227</v>
      </c>
      <c r="F669" s="28"/>
      <c r="G669" s="157"/>
      <c r="H669" s="3"/>
      <c r="I669" s="7"/>
      <c r="J669" s="3"/>
      <c r="K669" s="32" t="str">
        <f t="shared" si="45"/>
        <v/>
      </c>
      <c r="L669" s="2"/>
      <c r="M669" s="2"/>
      <c r="N669" s="28"/>
      <c r="O669" s="28"/>
    </row>
    <row r="670" spans="1:15" ht="18.75" customHeight="1" x14ac:dyDescent="0.35">
      <c r="A670" s="28"/>
      <c r="B670" s="189">
        <f>IF(J670="",0,COUNTIF($J$7:J670,J670))</f>
        <v>0</v>
      </c>
      <c r="C670" s="189" t="str">
        <f t="shared" si="42"/>
        <v>0</v>
      </c>
      <c r="D670" s="192">
        <f t="shared" si="43"/>
        <v>46021</v>
      </c>
      <c r="E670" s="189">
        <f t="shared" si="44"/>
        <v>227</v>
      </c>
      <c r="F670" s="28"/>
      <c r="G670" s="157"/>
      <c r="H670" s="3"/>
      <c r="I670" s="7"/>
      <c r="J670" s="3"/>
      <c r="K670" s="32" t="str">
        <f t="shared" si="45"/>
        <v/>
      </c>
      <c r="L670" s="2"/>
      <c r="M670" s="2"/>
      <c r="N670" s="28"/>
      <c r="O670" s="28"/>
    </row>
    <row r="671" spans="1:15" ht="18.75" customHeight="1" x14ac:dyDescent="0.35">
      <c r="A671" s="28"/>
      <c r="B671" s="189">
        <f>IF(J671="",0,COUNTIF($J$7:J671,J671))</f>
        <v>0</v>
      </c>
      <c r="C671" s="189" t="str">
        <f t="shared" si="42"/>
        <v>0</v>
      </c>
      <c r="D671" s="192">
        <f t="shared" si="43"/>
        <v>46021</v>
      </c>
      <c r="E671" s="189">
        <f t="shared" si="44"/>
        <v>227</v>
      </c>
      <c r="F671" s="28"/>
      <c r="G671" s="157"/>
      <c r="H671" s="3"/>
      <c r="I671" s="7"/>
      <c r="J671" s="3"/>
      <c r="K671" s="32" t="str">
        <f t="shared" si="45"/>
        <v/>
      </c>
      <c r="L671" s="2"/>
      <c r="M671" s="2"/>
      <c r="N671" s="28"/>
      <c r="O671" s="28"/>
    </row>
    <row r="672" spans="1:15" ht="18.75" customHeight="1" x14ac:dyDescent="0.35">
      <c r="A672" s="28"/>
      <c r="B672" s="189">
        <f>IF(J672="",0,COUNTIF($J$7:J672,J672))</f>
        <v>0</v>
      </c>
      <c r="C672" s="189" t="str">
        <f t="shared" si="42"/>
        <v>0</v>
      </c>
      <c r="D672" s="192">
        <f t="shared" si="43"/>
        <v>46021</v>
      </c>
      <c r="E672" s="189">
        <f t="shared" si="44"/>
        <v>227</v>
      </c>
      <c r="F672" s="28"/>
      <c r="G672" s="157"/>
      <c r="H672" s="3"/>
      <c r="I672" s="7"/>
      <c r="J672" s="3"/>
      <c r="K672" s="32" t="str">
        <f t="shared" si="45"/>
        <v/>
      </c>
      <c r="L672" s="2"/>
      <c r="M672" s="2"/>
      <c r="N672" s="28"/>
      <c r="O672" s="28"/>
    </row>
    <row r="673" spans="1:15" ht="18.75" customHeight="1" x14ac:dyDescent="0.35">
      <c r="A673" s="28"/>
      <c r="B673" s="189">
        <f>IF(J673="",0,COUNTIF($J$7:J673,J673))</f>
        <v>0</v>
      </c>
      <c r="C673" s="189" t="str">
        <f t="shared" si="42"/>
        <v>0</v>
      </c>
      <c r="D673" s="192">
        <f t="shared" si="43"/>
        <v>46021</v>
      </c>
      <c r="E673" s="189">
        <f t="shared" si="44"/>
        <v>227</v>
      </c>
      <c r="F673" s="28"/>
      <c r="G673" s="157"/>
      <c r="H673" s="3"/>
      <c r="I673" s="7"/>
      <c r="J673" s="3"/>
      <c r="K673" s="32" t="str">
        <f t="shared" si="45"/>
        <v/>
      </c>
      <c r="L673" s="2"/>
      <c r="M673" s="2"/>
      <c r="N673" s="28"/>
      <c r="O673" s="28"/>
    </row>
    <row r="674" spans="1:15" ht="18.75" customHeight="1" x14ac:dyDescent="0.35">
      <c r="A674" s="28"/>
      <c r="B674" s="189">
        <f>IF(J674="",0,COUNTIF($J$7:J674,J674))</f>
        <v>0</v>
      </c>
      <c r="C674" s="189" t="str">
        <f t="shared" si="42"/>
        <v>0</v>
      </c>
      <c r="D674" s="192">
        <f t="shared" si="43"/>
        <v>46021</v>
      </c>
      <c r="E674" s="189">
        <f t="shared" si="44"/>
        <v>227</v>
      </c>
      <c r="F674" s="28"/>
      <c r="G674" s="157"/>
      <c r="H674" s="3"/>
      <c r="I674" s="7"/>
      <c r="J674" s="3"/>
      <c r="K674" s="32" t="str">
        <f t="shared" si="45"/>
        <v/>
      </c>
      <c r="L674" s="2"/>
      <c r="M674" s="2"/>
      <c r="N674" s="28"/>
      <c r="O674" s="28"/>
    </row>
    <row r="675" spans="1:15" ht="18.75" customHeight="1" x14ac:dyDescent="0.35">
      <c r="A675" s="28"/>
      <c r="B675" s="189">
        <f>IF(J675="",0,COUNTIF($J$7:J675,J675))</f>
        <v>0</v>
      </c>
      <c r="C675" s="189" t="str">
        <f t="shared" si="42"/>
        <v>0</v>
      </c>
      <c r="D675" s="192">
        <f t="shared" si="43"/>
        <v>46021</v>
      </c>
      <c r="E675" s="189">
        <f t="shared" si="44"/>
        <v>227</v>
      </c>
      <c r="F675" s="28"/>
      <c r="G675" s="157"/>
      <c r="H675" s="3"/>
      <c r="I675" s="7"/>
      <c r="J675" s="3"/>
      <c r="K675" s="32" t="str">
        <f t="shared" si="45"/>
        <v/>
      </c>
      <c r="L675" s="2"/>
      <c r="M675" s="2"/>
      <c r="N675" s="28"/>
      <c r="O675" s="28"/>
    </row>
    <row r="676" spans="1:15" ht="18.75" customHeight="1" x14ac:dyDescent="0.35">
      <c r="A676" s="28"/>
      <c r="B676" s="189">
        <f>IF(J676="",0,COUNTIF($J$7:J676,J676))</f>
        <v>0</v>
      </c>
      <c r="C676" s="189" t="str">
        <f t="shared" si="42"/>
        <v>0</v>
      </c>
      <c r="D676" s="192">
        <f t="shared" si="43"/>
        <v>46021</v>
      </c>
      <c r="E676" s="189">
        <f t="shared" si="44"/>
        <v>227</v>
      </c>
      <c r="F676" s="28"/>
      <c r="G676" s="157"/>
      <c r="H676" s="3"/>
      <c r="I676" s="7"/>
      <c r="J676" s="3"/>
      <c r="K676" s="32" t="str">
        <f t="shared" si="45"/>
        <v/>
      </c>
      <c r="L676" s="2"/>
      <c r="M676" s="2"/>
      <c r="N676" s="28"/>
      <c r="O676" s="28"/>
    </row>
    <row r="677" spans="1:15" ht="18.75" customHeight="1" x14ac:dyDescent="0.35">
      <c r="A677" s="28"/>
      <c r="B677" s="189">
        <f>IF(J677="",0,COUNTIF($J$7:J677,J677))</f>
        <v>0</v>
      </c>
      <c r="C677" s="189" t="str">
        <f t="shared" si="42"/>
        <v>0</v>
      </c>
      <c r="D677" s="192">
        <f t="shared" si="43"/>
        <v>46021</v>
      </c>
      <c r="E677" s="189">
        <f t="shared" si="44"/>
        <v>227</v>
      </c>
      <c r="F677" s="28"/>
      <c r="G677" s="157"/>
      <c r="H677" s="3"/>
      <c r="I677" s="7"/>
      <c r="J677" s="3"/>
      <c r="K677" s="32" t="str">
        <f t="shared" si="45"/>
        <v/>
      </c>
      <c r="L677" s="2"/>
      <c r="M677" s="2"/>
      <c r="N677" s="28"/>
      <c r="O677" s="28"/>
    </row>
    <row r="678" spans="1:15" ht="18.75" customHeight="1" x14ac:dyDescent="0.35">
      <c r="A678" s="28"/>
      <c r="B678" s="189">
        <f>IF(J678="",0,COUNTIF($J$7:J678,J678))</f>
        <v>0</v>
      </c>
      <c r="C678" s="189" t="str">
        <f t="shared" si="42"/>
        <v>0</v>
      </c>
      <c r="D678" s="192">
        <f t="shared" si="43"/>
        <v>46021</v>
      </c>
      <c r="E678" s="189">
        <f t="shared" si="44"/>
        <v>227</v>
      </c>
      <c r="F678" s="28"/>
      <c r="G678" s="157"/>
      <c r="H678" s="3"/>
      <c r="I678" s="7"/>
      <c r="J678" s="3"/>
      <c r="K678" s="32" t="str">
        <f t="shared" si="45"/>
        <v/>
      </c>
      <c r="L678" s="2"/>
      <c r="M678" s="2"/>
      <c r="N678" s="28"/>
      <c r="O678" s="28"/>
    </row>
    <row r="679" spans="1:15" ht="18.75" customHeight="1" x14ac:dyDescent="0.35">
      <c r="A679" s="28"/>
      <c r="B679" s="189">
        <f>IF(J679="",0,COUNTIF($J$7:J679,J679))</f>
        <v>0</v>
      </c>
      <c r="C679" s="189" t="str">
        <f t="shared" si="42"/>
        <v>0</v>
      </c>
      <c r="D679" s="192">
        <f t="shared" si="43"/>
        <v>46021</v>
      </c>
      <c r="E679" s="189">
        <f t="shared" si="44"/>
        <v>227</v>
      </c>
      <c r="F679" s="28"/>
      <c r="G679" s="157"/>
      <c r="H679" s="3"/>
      <c r="I679" s="7"/>
      <c r="J679" s="3"/>
      <c r="K679" s="32" t="str">
        <f t="shared" si="45"/>
        <v/>
      </c>
      <c r="L679" s="2"/>
      <c r="M679" s="2"/>
      <c r="N679" s="28"/>
      <c r="O679" s="28"/>
    </row>
    <row r="680" spans="1:15" ht="18.75" customHeight="1" x14ac:dyDescent="0.35">
      <c r="A680" s="28"/>
      <c r="B680" s="189">
        <f>IF(J680="",0,COUNTIF($J$7:J680,J680))</f>
        <v>0</v>
      </c>
      <c r="C680" s="189" t="str">
        <f t="shared" si="42"/>
        <v>0</v>
      </c>
      <c r="D680" s="192">
        <f t="shared" si="43"/>
        <v>46021</v>
      </c>
      <c r="E680" s="189">
        <f t="shared" si="44"/>
        <v>227</v>
      </c>
      <c r="F680" s="28"/>
      <c r="G680" s="157"/>
      <c r="H680" s="3"/>
      <c r="I680" s="7"/>
      <c r="J680" s="3"/>
      <c r="K680" s="32" t="str">
        <f t="shared" si="45"/>
        <v/>
      </c>
      <c r="L680" s="2"/>
      <c r="M680" s="2"/>
      <c r="N680" s="28"/>
      <c r="O680" s="28"/>
    </row>
    <row r="681" spans="1:15" ht="18.75" customHeight="1" x14ac:dyDescent="0.35">
      <c r="A681" s="28"/>
      <c r="B681" s="189">
        <f>IF(J681="",0,COUNTIF($J$7:J681,J681))</f>
        <v>0</v>
      </c>
      <c r="C681" s="189" t="str">
        <f t="shared" si="42"/>
        <v>0</v>
      </c>
      <c r="D681" s="192">
        <f t="shared" si="43"/>
        <v>46021</v>
      </c>
      <c r="E681" s="189">
        <f t="shared" si="44"/>
        <v>227</v>
      </c>
      <c r="F681" s="28"/>
      <c r="G681" s="157"/>
      <c r="H681" s="3"/>
      <c r="I681" s="7"/>
      <c r="J681" s="3"/>
      <c r="K681" s="32" t="str">
        <f t="shared" si="45"/>
        <v/>
      </c>
      <c r="L681" s="2"/>
      <c r="M681" s="2"/>
      <c r="N681" s="28"/>
      <c r="O681" s="28"/>
    </row>
    <row r="682" spans="1:15" ht="18.75" customHeight="1" x14ac:dyDescent="0.35">
      <c r="A682" s="28"/>
      <c r="B682" s="189">
        <f>IF(J682="",0,COUNTIF($J$7:J682,J682))</f>
        <v>0</v>
      </c>
      <c r="C682" s="189" t="str">
        <f t="shared" si="42"/>
        <v>0</v>
      </c>
      <c r="D682" s="192">
        <f t="shared" si="43"/>
        <v>46021</v>
      </c>
      <c r="E682" s="189">
        <f t="shared" si="44"/>
        <v>227</v>
      </c>
      <c r="F682" s="28"/>
      <c r="G682" s="157"/>
      <c r="H682" s="3"/>
      <c r="I682" s="7"/>
      <c r="J682" s="3"/>
      <c r="K682" s="32" t="str">
        <f t="shared" si="45"/>
        <v/>
      </c>
      <c r="L682" s="2"/>
      <c r="M682" s="2"/>
      <c r="N682" s="28"/>
      <c r="O682" s="28"/>
    </row>
    <row r="683" spans="1:15" ht="18.75" customHeight="1" x14ac:dyDescent="0.35">
      <c r="A683" s="28"/>
      <c r="B683" s="189">
        <f>IF(J683="",0,COUNTIF($J$7:J683,J683))</f>
        <v>0</v>
      </c>
      <c r="C683" s="189" t="str">
        <f t="shared" si="42"/>
        <v>0</v>
      </c>
      <c r="D683" s="192">
        <f t="shared" si="43"/>
        <v>46021</v>
      </c>
      <c r="E683" s="189">
        <f t="shared" si="44"/>
        <v>227</v>
      </c>
      <c r="F683" s="28"/>
      <c r="G683" s="157"/>
      <c r="H683" s="3"/>
      <c r="I683" s="7"/>
      <c r="J683" s="3"/>
      <c r="K683" s="32" t="str">
        <f t="shared" si="45"/>
        <v/>
      </c>
      <c r="L683" s="2"/>
      <c r="M683" s="2"/>
      <c r="N683" s="28"/>
      <c r="O683" s="28"/>
    </row>
    <row r="684" spans="1:15" ht="18.75" customHeight="1" x14ac:dyDescent="0.35">
      <c r="A684" s="28"/>
      <c r="B684" s="189">
        <f>IF(J684="",0,COUNTIF($J$7:J684,J684))</f>
        <v>0</v>
      </c>
      <c r="C684" s="189" t="str">
        <f t="shared" si="42"/>
        <v>0</v>
      </c>
      <c r="D684" s="192">
        <f t="shared" si="43"/>
        <v>46021</v>
      </c>
      <c r="E684" s="189">
        <f t="shared" si="44"/>
        <v>227</v>
      </c>
      <c r="F684" s="28"/>
      <c r="G684" s="157"/>
      <c r="H684" s="3"/>
      <c r="I684" s="7"/>
      <c r="J684" s="3"/>
      <c r="K684" s="32" t="str">
        <f t="shared" si="45"/>
        <v/>
      </c>
      <c r="L684" s="2"/>
      <c r="M684" s="2"/>
      <c r="N684" s="28"/>
      <c r="O684" s="28"/>
    </row>
    <row r="685" spans="1:15" ht="18.75" customHeight="1" x14ac:dyDescent="0.35">
      <c r="A685" s="28"/>
      <c r="B685" s="189">
        <f>IF(J685="",0,COUNTIF($J$7:J685,J685))</f>
        <v>0</v>
      </c>
      <c r="C685" s="189" t="str">
        <f t="shared" si="42"/>
        <v>0</v>
      </c>
      <c r="D685" s="192">
        <f t="shared" si="43"/>
        <v>46021</v>
      </c>
      <c r="E685" s="189">
        <f t="shared" si="44"/>
        <v>227</v>
      </c>
      <c r="F685" s="28"/>
      <c r="G685" s="157"/>
      <c r="H685" s="3"/>
      <c r="I685" s="7"/>
      <c r="J685" s="3"/>
      <c r="K685" s="32" t="str">
        <f t="shared" si="45"/>
        <v/>
      </c>
      <c r="L685" s="2"/>
      <c r="M685" s="2"/>
      <c r="N685" s="28"/>
      <c r="O685" s="28"/>
    </row>
    <row r="686" spans="1:15" ht="18.75" customHeight="1" x14ac:dyDescent="0.35">
      <c r="A686" s="28"/>
      <c r="B686" s="189">
        <f>IF(J686="",0,COUNTIF($J$7:J686,J686))</f>
        <v>0</v>
      </c>
      <c r="C686" s="189" t="str">
        <f t="shared" si="42"/>
        <v>0</v>
      </c>
      <c r="D686" s="192">
        <f t="shared" si="43"/>
        <v>46021</v>
      </c>
      <c r="E686" s="189">
        <f t="shared" si="44"/>
        <v>227</v>
      </c>
      <c r="F686" s="28"/>
      <c r="G686" s="157"/>
      <c r="H686" s="3"/>
      <c r="I686" s="7"/>
      <c r="J686" s="3"/>
      <c r="K686" s="32" t="str">
        <f t="shared" si="45"/>
        <v/>
      </c>
      <c r="L686" s="2"/>
      <c r="M686" s="2"/>
      <c r="N686" s="28"/>
      <c r="O686" s="28"/>
    </row>
    <row r="687" spans="1:15" ht="18.75" customHeight="1" x14ac:dyDescent="0.35">
      <c r="A687" s="28"/>
      <c r="B687" s="189">
        <f>IF(J687="",0,COUNTIF($J$7:J687,J687))</f>
        <v>0</v>
      </c>
      <c r="C687" s="189" t="str">
        <f t="shared" si="42"/>
        <v>0</v>
      </c>
      <c r="D687" s="192">
        <f t="shared" si="43"/>
        <v>46021</v>
      </c>
      <c r="E687" s="189">
        <f t="shared" si="44"/>
        <v>227</v>
      </c>
      <c r="F687" s="28"/>
      <c r="G687" s="157"/>
      <c r="H687" s="3"/>
      <c r="I687" s="7"/>
      <c r="J687" s="3"/>
      <c r="K687" s="32" t="str">
        <f t="shared" si="45"/>
        <v/>
      </c>
      <c r="L687" s="2"/>
      <c r="M687" s="2"/>
      <c r="N687" s="28"/>
      <c r="O687" s="28"/>
    </row>
    <row r="688" spans="1:15" ht="18.75" customHeight="1" x14ac:dyDescent="0.35">
      <c r="A688" s="28"/>
      <c r="B688" s="189">
        <f>IF(J688="",0,COUNTIF($J$7:J688,J688))</f>
        <v>0</v>
      </c>
      <c r="C688" s="189" t="str">
        <f t="shared" si="42"/>
        <v>0</v>
      </c>
      <c r="D688" s="192">
        <f t="shared" si="43"/>
        <v>46021</v>
      </c>
      <c r="E688" s="189">
        <f t="shared" si="44"/>
        <v>227</v>
      </c>
      <c r="F688" s="28"/>
      <c r="G688" s="157"/>
      <c r="H688" s="3"/>
      <c r="I688" s="7"/>
      <c r="J688" s="3"/>
      <c r="K688" s="32" t="str">
        <f t="shared" si="45"/>
        <v/>
      </c>
      <c r="L688" s="2"/>
      <c r="M688" s="2"/>
      <c r="N688" s="28"/>
      <c r="O688" s="28"/>
    </row>
    <row r="689" spans="1:15" ht="18.75" customHeight="1" x14ac:dyDescent="0.35">
      <c r="A689" s="28"/>
      <c r="B689" s="189">
        <f>IF(J689="",0,COUNTIF($J$7:J689,J689))</f>
        <v>0</v>
      </c>
      <c r="C689" s="189" t="str">
        <f t="shared" si="42"/>
        <v>0</v>
      </c>
      <c r="D689" s="192">
        <f t="shared" si="43"/>
        <v>46021</v>
      </c>
      <c r="E689" s="189">
        <f t="shared" si="44"/>
        <v>227</v>
      </c>
      <c r="F689" s="28"/>
      <c r="G689" s="157"/>
      <c r="H689" s="3"/>
      <c r="I689" s="7"/>
      <c r="J689" s="3"/>
      <c r="K689" s="32" t="str">
        <f t="shared" si="45"/>
        <v/>
      </c>
      <c r="L689" s="2"/>
      <c r="M689" s="2"/>
      <c r="N689" s="28"/>
      <c r="O689" s="28"/>
    </row>
    <row r="690" spans="1:15" ht="18.75" customHeight="1" x14ac:dyDescent="0.35">
      <c r="A690" s="28"/>
      <c r="B690" s="189">
        <f>IF(J690="",0,COUNTIF($J$7:J690,J690))</f>
        <v>0</v>
      </c>
      <c r="C690" s="189" t="str">
        <f t="shared" si="42"/>
        <v>0</v>
      </c>
      <c r="D690" s="192">
        <f t="shared" si="43"/>
        <v>46021</v>
      </c>
      <c r="E690" s="189">
        <f t="shared" si="44"/>
        <v>227</v>
      </c>
      <c r="F690" s="28"/>
      <c r="G690" s="157"/>
      <c r="H690" s="3"/>
      <c r="I690" s="7"/>
      <c r="J690" s="3"/>
      <c r="K690" s="32" t="str">
        <f t="shared" si="45"/>
        <v/>
      </c>
      <c r="L690" s="2"/>
      <c r="M690" s="2"/>
      <c r="N690" s="28"/>
      <c r="O690" s="28"/>
    </row>
    <row r="691" spans="1:15" ht="18.75" customHeight="1" x14ac:dyDescent="0.35">
      <c r="A691" s="28"/>
      <c r="B691" s="189">
        <f>IF(J691="",0,COUNTIF($J$7:J691,J691))</f>
        <v>0</v>
      </c>
      <c r="C691" s="189" t="str">
        <f t="shared" si="42"/>
        <v>0</v>
      </c>
      <c r="D691" s="192">
        <f t="shared" si="43"/>
        <v>46021</v>
      </c>
      <c r="E691" s="189">
        <f t="shared" si="44"/>
        <v>227</v>
      </c>
      <c r="F691" s="28"/>
      <c r="G691" s="157"/>
      <c r="H691" s="3"/>
      <c r="I691" s="7"/>
      <c r="J691" s="3"/>
      <c r="K691" s="32" t="str">
        <f t="shared" si="45"/>
        <v/>
      </c>
      <c r="L691" s="2"/>
      <c r="M691" s="2"/>
      <c r="N691" s="28"/>
      <c r="O691" s="28"/>
    </row>
    <row r="692" spans="1:15" ht="18.75" customHeight="1" x14ac:dyDescent="0.35">
      <c r="A692" s="28"/>
      <c r="B692" s="189">
        <f>IF(J692="",0,COUNTIF($J$7:J692,J692))</f>
        <v>0</v>
      </c>
      <c r="C692" s="189" t="str">
        <f t="shared" si="42"/>
        <v>0</v>
      </c>
      <c r="D692" s="192">
        <f t="shared" si="43"/>
        <v>46021</v>
      </c>
      <c r="E692" s="189">
        <f t="shared" si="44"/>
        <v>227</v>
      </c>
      <c r="F692" s="28"/>
      <c r="G692" s="157"/>
      <c r="H692" s="3"/>
      <c r="I692" s="7"/>
      <c r="J692" s="3"/>
      <c r="K692" s="32" t="str">
        <f t="shared" si="45"/>
        <v/>
      </c>
      <c r="L692" s="2"/>
      <c r="M692" s="2"/>
      <c r="N692" s="28"/>
      <c r="O692" s="28"/>
    </row>
    <row r="693" spans="1:15" ht="18.75" customHeight="1" x14ac:dyDescent="0.35">
      <c r="A693" s="28"/>
      <c r="B693" s="189">
        <f>IF(J693="",0,COUNTIF($J$7:J693,J693))</f>
        <v>0</v>
      </c>
      <c r="C693" s="189" t="str">
        <f t="shared" si="42"/>
        <v>0</v>
      </c>
      <c r="D693" s="192">
        <f t="shared" si="43"/>
        <v>46021</v>
      </c>
      <c r="E693" s="189">
        <f t="shared" si="44"/>
        <v>227</v>
      </c>
      <c r="F693" s="28"/>
      <c r="G693" s="157"/>
      <c r="H693" s="3"/>
      <c r="I693" s="7"/>
      <c r="J693" s="3"/>
      <c r="K693" s="32" t="str">
        <f t="shared" si="45"/>
        <v/>
      </c>
      <c r="L693" s="2"/>
      <c r="M693" s="2"/>
      <c r="N693" s="28"/>
      <c r="O693" s="28"/>
    </row>
    <row r="694" spans="1:15" ht="18.75" customHeight="1" x14ac:dyDescent="0.35">
      <c r="A694" s="28"/>
      <c r="B694" s="189">
        <f>IF(J694="",0,COUNTIF($J$7:J694,J694))</f>
        <v>0</v>
      </c>
      <c r="C694" s="189" t="str">
        <f t="shared" si="42"/>
        <v>0</v>
      </c>
      <c r="D694" s="192">
        <f t="shared" si="43"/>
        <v>46021</v>
      </c>
      <c r="E694" s="189">
        <f t="shared" si="44"/>
        <v>227</v>
      </c>
      <c r="F694" s="28"/>
      <c r="G694" s="157"/>
      <c r="H694" s="3"/>
      <c r="I694" s="7"/>
      <c r="J694" s="3"/>
      <c r="K694" s="32" t="str">
        <f t="shared" si="45"/>
        <v/>
      </c>
      <c r="L694" s="2"/>
      <c r="M694" s="2"/>
      <c r="N694" s="28"/>
      <c r="O694" s="28"/>
    </row>
    <row r="695" spans="1:15" ht="18.75" customHeight="1" x14ac:dyDescent="0.35">
      <c r="A695" s="28"/>
      <c r="B695" s="189">
        <f>IF(J695="",0,COUNTIF($J$7:J695,J695))</f>
        <v>0</v>
      </c>
      <c r="C695" s="189" t="str">
        <f t="shared" ref="C695:C758" si="46">B695&amp;J695</f>
        <v>0</v>
      </c>
      <c r="D695" s="192">
        <f t="shared" ref="D695:D758" si="47">IF(G695&lt;&gt;"",G695,D694)</f>
        <v>46021</v>
      </c>
      <c r="E695" s="189">
        <f t="shared" ref="E695:E758" si="48">IF(H695&lt;&gt;"",H695,E694)</f>
        <v>227</v>
      </c>
      <c r="F695" s="28"/>
      <c r="G695" s="157"/>
      <c r="H695" s="3"/>
      <c r="I695" s="7"/>
      <c r="J695" s="3"/>
      <c r="K695" s="32" t="str">
        <f t="shared" ref="K695:K758" si="49">IF(J695&lt;&gt;"",VLOOKUP(J695,DA,2,FALSE),"")</f>
        <v/>
      </c>
      <c r="L695" s="2"/>
      <c r="M695" s="2"/>
      <c r="N695" s="28"/>
      <c r="O695" s="28"/>
    </row>
    <row r="696" spans="1:15" ht="18.75" customHeight="1" x14ac:dyDescent="0.35">
      <c r="A696" s="28"/>
      <c r="B696" s="189">
        <f>IF(J696="",0,COUNTIF($J$7:J696,J696))</f>
        <v>0</v>
      </c>
      <c r="C696" s="189" t="str">
        <f t="shared" si="46"/>
        <v>0</v>
      </c>
      <c r="D696" s="192">
        <f t="shared" si="47"/>
        <v>46021</v>
      </c>
      <c r="E696" s="189">
        <f t="shared" si="48"/>
        <v>227</v>
      </c>
      <c r="F696" s="28"/>
      <c r="G696" s="157"/>
      <c r="H696" s="3"/>
      <c r="I696" s="7"/>
      <c r="J696" s="3"/>
      <c r="K696" s="32" t="str">
        <f t="shared" si="49"/>
        <v/>
      </c>
      <c r="L696" s="2"/>
      <c r="M696" s="2"/>
      <c r="N696" s="28"/>
      <c r="O696" s="28"/>
    </row>
    <row r="697" spans="1:15" ht="18.75" customHeight="1" x14ac:dyDescent="0.35">
      <c r="A697" s="28"/>
      <c r="B697" s="189">
        <f>IF(J697="",0,COUNTIF($J$7:J697,J697))</f>
        <v>0</v>
      </c>
      <c r="C697" s="189" t="str">
        <f t="shared" si="46"/>
        <v>0</v>
      </c>
      <c r="D697" s="192">
        <f t="shared" si="47"/>
        <v>46021</v>
      </c>
      <c r="E697" s="189">
        <f t="shared" si="48"/>
        <v>227</v>
      </c>
      <c r="F697" s="28"/>
      <c r="G697" s="157"/>
      <c r="H697" s="3"/>
      <c r="I697" s="7"/>
      <c r="J697" s="3"/>
      <c r="K697" s="32" t="str">
        <f t="shared" si="49"/>
        <v/>
      </c>
      <c r="L697" s="2"/>
      <c r="M697" s="2"/>
      <c r="N697" s="28"/>
      <c r="O697" s="28"/>
    </row>
    <row r="698" spans="1:15" ht="18.75" customHeight="1" x14ac:dyDescent="0.35">
      <c r="A698" s="28"/>
      <c r="B698" s="189">
        <f>IF(J698="",0,COUNTIF($J$7:J698,J698))</f>
        <v>0</v>
      </c>
      <c r="C698" s="189" t="str">
        <f t="shared" si="46"/>
        <v>0</v>
      </c>
      <c r="D698" s="192">
        <f t="shared" si="47"/>
        <v>46021</v>
      </c>
      <c r="E698" s="189">
        <f t="shared" si="48"/>
        <v>227</v>
      </c>
      <c r="F698" s="28"/>
      <c r="G698" s="157"/>
      <c r="H698" s="3"/>
      <c r="I698" s="7"/>
      <c r="J698" s="3"/>
      <c r="K698" s="32" t="str">
        <f t="shared" si="49"/>
        <v/>
      </c>
      <c r="L698" s="2"/>
      <c r="M698" s="2"/>
      <c r="N698" s="28"/>
      <c r="O698" s="28"/>
    </row>
    <row r="699" spans="1:15" ht="18.75" customHeight="1" x14ac:dyDescent="0.35">
      <c r="A699" s="28"/>
      <c r="B699" s="189">
        <f>IF(J699="",0,COUNTIF($J$7:J699,J699))</f>
        <v>0</v>
      </c>
      <c r="C699" s="189" t="str">
        <f t="shared" si="46"/>
        <v>0</v>
      </c>
      <c r="D699" s="192">
        <f t="shared" si="47"/>
        <v>46021</v>
      </c>
      <c r="E699" s="189">
        <f t="shared" si="48"/>
        <v>227</v>
      </c>
      <c r="F699" s="28"/>
      <c r="G699" s="157"/>
      <c r="H699" s="3"/>
      <c r="I699" s="7"/>
      <c r="J699" s="3"/>
      <c r="K699" s="32" t="str">
        <f t="shared" si="49"/>
        <v/>
      </c>
      <c r="L699" s="2"/>
      <c r="M699" s="2"/>
      <c r="N699" s="28"/>
      <c r="O699" s="28"/>
    </row>
    <row r="700" spans="1:15" ht="18.75" customHeight="1" x14ac:dyDescent="0.35">
      <c r="A700" s="28"/>
      <c r="B700" s="189">
        <f>IF(J700="",0,COUNTIF($J$7:J700,J700))</f>
        <v>0</v>
      </c>
      <c r="C700" s="189" t="str">
        <f t="shared" si="46"/>
        <v>0</v>
      </c>
      <c r="D700" s="192">
        <f t="shared" si="47"/>
        <v>46021</v>
      </c>
      <c r="E700" s="189">
        <f t="shared" si="48"/>
        <v>227</v>
      </c>
      <c r="F700" s="28"/>
      <c r="G700" s="157"/>
      <c r="H700" s="3"/>
      <c r="I700" s="7"/>
      <c r="J700" s="3"/>
      <c r="K700" s="32" t="str">
        <f t="shared" si="49"/>
        <v/>
      </c>
      <c r="L700" s="2"/>
      <c r="M700" s="2"/>
      <c r="N700" s="28"/>
      <c r="O700" s="28"/>
    </row>
    <row r="701" spans="1:15" ht="18.75" customHeight="1" x14ac:dyDescent="0.35">
      <c r="A701" s="28"/>
      <c r="B701" s="189">
        <f>IF(J701="",0,COUNTIF($J$7:J701,J701))</f>
        <v>0</v>
      </c>
      <c r="C701" s="189" t="str">
        <f t="shared" si="46"/>
        <v>0</v>
      </c>
      <c r="D701" s="192">
        <f t="shared" si="47"/>
        <v>46021</v>
      </c>
      <c r="E701" s="189">
        <f t="shared" si="48"/>
        <v>227</v>
      </c>
      <c r="F701" s="28"/>
      <c r="G701" s="157"/>
      <c r="H701" s="3"/>
      <c r="I701" s="7"/>
      <c r="J701" s="3"/>
      <c r="K701" s="32" t="str">
        <f t="shared" si="49"/>
        <v/>
      </c>
      <c r="L701" s="2"/>
      <c r="M701" s="2"/>
      <c r="N701" s="28"/>
      <c r="O701" s="28"/>
    </row>
    <row r="702" spans="1:15" ht="18.75" customHeight="1" x14ac:dyDescent="0.35">
      <c r="A702" s="28"/>
      <c r="B702" s="189">
        <f>IF(J702="",0,COUNTIF($J$7:J702,J702))</f>
        <v>0</v>
      </c>
      <c r="C702" s="189" t="str">
        <f t="shared" si="46"/>
        <v>0</v>
      </c>
      <c r="D702" s="192">
        <f t="shared" si="47"/>
        <v>46021</v>
      </c>
      <c r="E702" s="189">
        <f t="shared" si="48"/>
        <v>227</v>
      </c>
      <c r="F702" s="28"/>
      <c r="G702" s="157"/>
      <c r="H702" s="3"/>
      <c r="I702" s="7"/>
      <c r="J702" s="3"/>
      <c r="K702" s="32" t="str">
        <f t="shared" si="49"/>
        <v/>
      </c>
      <c r="L702" s="2"/>
      <c r="M702" s="2"/>
      <c r="N702" s="28"/>
      <c r="O702" s="28"/>
    </row>
    <row r="703" spans="1:15" ht="18.75" customHeight="1" x14ac:dyDescent="0.35">
      <c r="A703" s="28"/>
      <c r="B703" s="189">
        <f>IF(J703="",0,COUNTIF($J$7:J703,J703))</f>
        <v>0</v>
      </c>
      <c r="C703" s="189" t="str">
        <f t="shared" si="46"/>
        <v>0</v>
      </c>
      <c r="D703" s="192">
        <f t="shared" si="47"/>
        <v>46021</v>
      </c>
      <c r="E703" s="189">
        <f t="shared" si="48"/>
        <v>227</v>
      </c>
      <c r="F703" s="28"/>
      <c r="G703" s="157"/>
      <c r="H703" s="3"/>
      <c r="I703" s="7"/>
      <c r="J703" s="3"/>
      <c r="K703" s="32" t="str">
        <f t="shared" si="49"/>
        <v/>
      </c>
      <c r="L703" s="2"/>
      <c r="M703" s="2"/>
      <c r="N703" s="28"/>
      <c r="O703" s="28"/>
    </row>
    <row r="704" spans="1:15" ht="18.75" customHeight="1" x14ac:dyDescent="0.35">
      <c r="A704" s="28"/>
      <c r="B704" s="189">
        <f>IF(J704="",0,COUNTIF($J$7:J704,J704))</f>
        <v>0</v>
      </c>
      <c r="C704" s="189" t="str">
        <f t="shared" si="46"/>
        <v>0</v>
      </c>
      <c r="D704" s="192">
        <f t="shared" si="47"/>
        <v>46021</v>
      </c>
      <c r="E704" s="189">
        <f t="shared" si="48"/>
        <v>227</v>
      </c>
      <c r="F704" s="28"/>
      <c r="G704" s="157"/>
      <c r="H704" s="3"/>
      <c r="I704" s="7"/>
      <c r="J704" s="3"/>
      <c r="K704" s="32" t="str">
        <f t="shared" si="49"/>
        <v/>
      </c>
      <c r="L704" s="2"/>
      <c r="M704" s="2"/>
      <c r="N704" s="28"/>
      <c r="O704" s="28"/>
    </row>
    <row r="705" spans="1:15" ht="18.75" customHeight="1" x14ac:dyDescent="0.35">
      <c r="A705" s="28"/>
      <c r="B705" s="189">
        <f>IF(J705="",0,COUNTIF($J$7:J705,J705))</f>
        <v>0</v>
      </c>
      <c r="C705" s="189" t="str">
        <f t="shared" si="46"/>
        <v>0</v>
      </c>
      <c r="D705" s="192">
        <f t="shared" si="47"/>
        <v>46021</v>
      </c>
      <c r="E705" s="189">
        <f t="shared" si="48"/>
        <v>227</v>
      </c>
      <c r="F705" s="28"/>
      <c r="G705" s="157"/>
      <c r="H705" s="3"/>
      <c r="I705" s="7"/>
      <c r="J705" s="3"/>
      <c r="K705" s="32" t="str">
        <f t="shared" si="49"/>
        <v/>
      </c>
      <c r="L705" s="2"/>
      <c r="M705" s="2"/>
      <c r="N705" s="28"/>
      <c r="O705" s="28"/>
    </row>
    <row r="706" spans="1:15" ht="18.75" customHeight="1" x14ac:dyDescent="0.35">
      <c r="A706" s="28"/>
      <c r="B706" s="189">
        <f>IF(J706="",0,COUNTIF($J$7:J706,J706))</f>
        <v>0</v>
      </c>
      <c r="C706" s="189" t="str">
        <f t="shared" si="46"/>
        <v>0</v>
      </c>
      <c r="D706" s="192">
        <f t="shared" si="47"/>
        <v>46021</v>
      </c>
      <c r="E706" s="189">
        <f t="shared" si="48"/>
        <v>227</v>
      </c>
      <c r="F706" s="28"/>
      <c r="G706" s="157"/>
      <c r="H706" s="3"/>
      <c r="I706" s="7"/>
      <c r="J706" s="3"/>
      <c r="K706" s="32" t="str">
        <f t="shared" si="49"/>
        <v/>
      </c>
      <c r="L706" s="2"/>
      <c r="M706" s="2"/>
      <c r="N706" s="28"/>
      <c r="O706" s="28"/>
    </row>
    <row r="707" spans="1:15" ht="18.75" customHeight="1" x14ac:dyDescent="0.35">
      <c r="A707" s="28"/>
      <c r="B707" s="189">
        <f>IF(J707="",0,COUNTIF($J$7:J707,J707))</f>
        <v>0</v>
      </c>
      <c r="C707" s="189" t="str">
        <f t="shared" si="46"/>
        <v>0</v>
      </c>
      <c r="D707" s="192">
        <f t="shared" si="47"/>
        <v>46021</v>
      </c>
      <c r="E707" s="189">
        <f t="shared" si="48"/>
        <v>227</v>
      </c>
      <c r="F707" s="28"/>
      <c r="G707" s="157"/>
      <c r="H707" s="3"/>
      <c r="I707" s="7"/>
      <c r="J707" s="3"/>
      <c r="K707" s="32" t="str">
        <f t="shared" si="49"/>
        <v/>
      </c>
      <c r="L707" s="2"/>
      <c r="M707" s="2"/>
      <c r="N707" s="28"/>
      <c r="O707" s="28"/>
    </row>
    <row r="708" spans="1:15" ht="18.75" customHeight="1" x14ac:dyDescent="0.35">
      <c r="A708" s="28"/>
      <c r="B708" s="189">
        <f>IF(J708="",0,COUNTIF($J$7:J708,J708))</f>
        <v>0</v>
      </c>
      <c r="C708" s="189" t="str">
        <f t="shared" si="46"/>
        <v>0</v>
      </c>
      <c r="D708" s="192">
        <f t="shared" si="47"/>
        <v>46021</v>
      </c>
      <c r="E708" s="189">
        <f t="shared" si="48"/>
        <v>227</v>
      </c>
      <c r="F708" s="28"/>
      <c r="G708" s="157"/>
      <c r="H708" s="3"/>
      <c r="I708" s="7"/>
      <c r="J708" s="3"/>
      <c r="K708" s="32" t="str">
        <f t="shared" si="49"/>
        <v/>
      </c>
      <c r="L708" s="2"/>
      <c r="M708" s="2"/>
      <c r="N708" s="28"/>
      <c r="O708" s="28"/>
    </row>
    <row r="709" spans="1:15" ht="18.75" customHeight="1" x14ac:dyDescent="0.35">
      <c r="A709" s="28"/>
      <c r="B709" s="189">
        <f>IF(J709="",0,COUNTIF($J$7:J709,J709))</f>
        <v>0</v>
      </c>
      <c r="C709" s="189" t="str">
        <f t="shared" si="46"/>
        <v>0</v>
      </c>
      <c r="D709" s="192">
        <f t="shared" si="47"/>
        <v>46021</v>
      </c>
      <c r="E709" s="189">
        <f t="shared" si="48"/>
        <v>227</v>
      </c>
      <c r="F709" s="28"/>
      <c r="G709" s="157"/>
      <c r="H709" s="3"/>
      <c r="I709" s="7"/>
      <c r="J709" s="3"/>
      <c r="K709" s="32" t="str">
        <f t="shared" si="49"/>
        <v/>
      </c>
      <c r="L709" s="2"/>
      <c r="M709" s="2"/>
      <c r="N709" s="28"/>
      <c r="O709" s="28"/>
    </row>
    <row r="710" spans="1:15" ht="18.75" customHeight="1" x14ac:dyDescent="0.35">
      <c r="A710" s="28"/>
      <c r="B710" s="189">
        <f>IF(J710="",0,COUNTIF($J$7:J710,J710))</f>
        <v>0</v>
      </c>
      <c r="C710" s="189" t="str">
        <f t="shared" si="46"/>
        <v>0</v>
      </c>
      <c r="D710" s="192">
        <f t="shared" si="47"/>
        <v>46021</v>
      </c>
      <c r="E710" s="189">
        <f t="shared" si="48"/>
        <v>227</v>
      </c>
      <c r="F710" s="28"/>
      <c r="G710" s="157"/>
      <c r="H710" s="3"/>
      <c r="I710" s="7"/>
      <c r="J710" s="3"/>
      <c r="K710" s="32" t="str">
        <f t="shared" si="49"/>
        <v/>
      </c>
      <c r="L710" s="2"/>
      <c r="M710" s="2"/>
      <c r="N710" s="28"/>
      <c r="O710" s="28"/>
    </row>
    <row r="711" spans="1:15" ht="18.75" customHeight="1" x14ac:dyDescent="0.35">
      <c r="A711" s="28"/>
      <c r="B711" s="189">
        <f>IF(J711="",0,COUNTIF($J$7:J711,J711))</f>
        <v>0</v>
      </c>
      <c r="C711" s="189" t="str">
        <f t="shared" si="46"/>
        <v>0</v>
      </c>
      <c r="D711" s="192">
        <f t="shared" si="47"/>
        <v>46021</v>
      </c>
      <c r="E711" s="189">
        <f t="shared" si="48"/>
        <v>227</v>
      </c>
      <c r="F711" s="28"/>
      <c r="G711" s="157"/>
      <c r="H711" s="3"/>
      <c r="I711" s="7"/>
      <c r="J711" s="3"/>
      <c r="K711" s="32" t="str">
        <f t="shared" si="49"/>
        <v/>
      </c>
      <c r="L711" s="2"/>
      <c r="M711" s="2"/>
      <c r="N711" s="28"/>
      <c r="O711" s="28"/>
    </row>
    <row r="712" spans="1:15" ht="18.75" customHeight="1" x14ac:dyDescent="0.35">
      <c r="A712" s="28"/>
      <c r="B712" s="189">
        <f>IF(J712="",0,COUNTIF($J$7:J712,J712))</f>
        <v>0</v>
      </c>
      <c r="C712" s="189" t="str">
        <f t="shared" si="46"/>
        <v>0</v>
      </c>
      <c r="D712" s="192">
        <f t="shared" si="47"/>
        <v>46021</v>
      </c>
      <c r="E712" s="189">
        <f t="shared" si="48"/>
        <v>227</v>
      </c>
      <c r="F712" s="28"/>
      <c r="G712" s="157"/>
      <c r="H712" s="3"/>
      <c r="I712" s="7"/>
      <c r="J712" s="3"/>
      <c r="K712" s="32" t="str">
        <f t="shared" si="49"/>
        <v/>
      </c>
      <c r="L712" s="2"/>
      <c r="M712" s="2"/>
      <c r="N712" s="28"/>
      <c r="O712" s="28"/>
    </row>
    <row r="713" spans="1:15" ht="18.75" customHeight="1" x14ac:dyDescent="0.35">
      <c r="A713" s="28"/>
      <c r="B713" s="189">
        <f>IF(J713="",0,COUNTIF($J$7:J713,J713))</f>
        <v>0</v>
      </c>
      <c r="C713" s="189" t="str">
        <f t="shared" si="46"/>
        <v>0</v>
      </c>
      <c r="D713" s="192">
        <f t="shared" si="47"/>
        <v>46021</v>
      </c>
      <c r="E713" s="189">
        <f t="shared" si="48"/>
        <v>227</v>
      </c>
      <c r="F713" s="28"/>
      <c r="G713" s="157"/>
      <c r="H713" s="3"/>
      <c r="I713" s="7"/>
      <c r="J713" s="3"/>
      <c r="K713" s="32" t="str">
        <f t="shared" si="49"/>
        <v/>
      </c>
      <c r="L713" s="2"/>
      <c r="M713" s="2"/>
      <c r="N713" s="28"/>
      <c r="O713" s="28"/>
    </row>
    <row r="714" spans="1:15" ht="18.75" customHeight="1" x14ac:dyDescent="0.35">
      <c r="A714" s="28"/>
      <c r="B714" s="189">
        <f>IF(J714="",0,COUNTIF($J$7:J714,J714))</f>
        <v>0</v>
      </c>
      <c r="C714" s="189" t="str">
        <f t="shared" si="46"/>
        <v>0</v>
      </c>
      <c r="D714" s="192">
        <f t="shared" si="47"/>
        <v>46021</v>
      </c>
      <c r="E714" s="189">
        <f t="shared" si="48"/>
        <v>227</v>
      </c>
      <c r="F714" s="28"/>
      <c r="G714" s="157"/>
      <c r="H714" s="3"/>
      <c r="I714" s="7"/>
      <c r="J714" s="3"/>
      <c r="K714" s="32" t="str">
        <f t="shared" si="49"/>
        <v/>
      </c>
      <c r="L714" s="2"/>
      <c r="M714" s="2"/>
      <c r="N714" s="28"/>
      <c r="O714" s="28"/>
    </row>
    <row r="715" spans="1:15" ht="18.75" customHeight="1" x14ac:dyDescent="0.35">
      <c r="A715" s="28"/>
      <c r="B715" s="189">
        <f>IF(J715="",0,COUNTIF($J$7:J715,J715))</f>
        <v>0</v>
      </c>
      <c r="C715" s="189" t="str">
        <f t="shared" si="46"/>
        <v>0</v>
      </c>
      <c r="D715" s="192">
        <f t="shared" si="47"/>
        <v>46021</v>
      </c>
      <c r="E715" s="189">
        <f t="shared" si="48"/>
        <v>227</v>
      </c>
      <c r="F715" s="28"/>
      <c r="G715" s="157"/>
      <c r="H715" s="3"/>
      <c r="I715" s="7"/>
      <c r="J715" s="3"/>
      <c r="K715" s="32" t="str">
        <f t="shared" si="49"/>
        <v/>
      </c>
      <c r="L715" s="2"/>
      <c r="M715" s="2"/>
      <c r="N715" s="28"/>
      <c r="O715" s="28"/>
    </row>
    <row r="716" spans="1:15" ht="18.75" customHeight="1" x14ac:dyDescent="0.35">
      <c r="A716" s="28"/>
      <c r="B716" s="189">
        <f>IF(J716="",0,COUNTIF($J$7:J716,J716))</f>
        <v>0</v>
      </c>
      <c r="C716" s="189" t="str">
        <f t="shared" si="46"/>
        <v>0</v>
      </c>
      <c r="D716" s="192">
        <f t="shared" si="47"/>
        <v>46021</v>
      </c>
      <c r="E716" s="189">
        <f t="shared" si="48"/>
        <v>227</v>
      </c>
      <c r="F716" s="28"/>
      <c r="G716" s="157"/>
      <c r="H716" s="3"/>
      <c r="I716" s="7"/>
      <c r="J716" s="3"/>
      <c r="K716" s="32" t="str">
        <f t="shared" si="49"/>
        <v/>
      </c>
      <c r="L716" s="2"/>
      <c r="M716" s="2"/>
      <c r="N716" s="28"/>
      <c r="O716" s="28"/>
    </row>
    <row r="717" spans="1:15" ht="18.75" customHeight="1" x14ac:dyDescent="0.35">
      <c r="A717" s="28"/>
      <c r="B717" s="189">
        <f>IF(J717="",0,COUNTIF($J$7:J717,J717))</f>
        <v>0</v>
      </c>
      <c r="C717" s="189" t="str">
        <f t="shared" si="46"/>
        <v>0</v>
      </c>
      <c r="D717" s="192">
        <f t="shared" si="47"/>
        <v>46021</v>
      </c>
      <c r="E717" s="189">
        <f t="shared" si="48"/>
        <v>227</v>
      </c>
      <c r="F717" s="28"/>
      <c r="G717" s="157"/>
      <c r="H717" s="3"/>
      <c r="I717" s="7"/>
      <c r="J717" s="3"/>
      <c r="K717" s="32" t="str">
        <f t="shared" si="49"/>
        <v/>
      </c>
      <c r="L717" s="2"/>
      <c r="M717" s="2"/>
      <c r="N717" s="28"/>
      <c r="O717" s="28"/>
    </row>
    <row r="718" spans="1:15" ht="18.75" customHeight="1" x14ac:dyDescent="0.35">
      <c r="A718" s="28"/>
      <c r="B718" s="189">
        <f>IF(J718="",0,COUNTIF($J$7:J718,J718))</f>
        <v>0</v>
      </c>
      <c r="C718" s="189" t="str">
        <f t="shared" si="46"/>
        <v>0</v>
      </c>
      <c r="D718" s="192">
        <f t="shared" si="47"/>
        <v>46021</v>
      </c>
      <c r="E718" s="189">
        <f t="shared" si="48"/>
        <v>227</v>
      </c>
      <c r="F718" s="28"/>
      <c r="G718" s="157"/>
      <c r="H718" s="3"/>
      <c r="I718" s="7"/>
      <c r="J718" s="3"/>
      <c r="K718" s="32" t="str">
        <f t="shared" si="49"/>
        <v/>
      </c>
      <c r="L718" s="2"/>
      <c r="M718" s="2"/>
      <c r="N718" s="28"/>
      <c r="O718" s="28"/>
    </row>
    <row r="719" spans="1:15" ht="18.75" customHeight="1" x14ac:dyDescent="0.35">
      <c r="A719" s="28"/>
      <c r="B719" s="189">
        <f>IF(J719="",0,COUNTIF($J$7:J719,J719))</f>
        <v>0</v>
      </c>
      <c r="C719" s="189" t="str">
        <f t="shared" si="46"/>
        <v>0</v>
      </c>
      <c r="D719" s="192">
        <f t="shared" si="47"/>
        <v>46021</v>
      </c>
      <c r="E719" s="189">
        <f t="shared" si="48"/>
        <v>227</v>
      </c>
      <c r="F719" s="28"/>
      <c r="G719" s="157"/>
      <c r="H719" s="3"/>
      <c r="I719" s="7"/>
      <c r="J719" s="3"/>
      <c r="K719" s="32" t="str">
        <f t="shared" si="49"/>
        <v/>
      </c>
      <c r="L719" s="2"/>
      <c r="M719" s="2"/>
      <c r="N719" s="28"/>
      <c r="O719" s="28"/>
    </row>
    <row r="720" spans="1:15" ht="18.75" customHeight="1" x14ac:dyDescent="0.35">
      <c r="A720" s="28"/>
      <c r="B720" s="189">
        <f>IF(J720="",0,COUNTIF($J$7:J720,J720))</f>
        <v>0</v>
      </c>
      <c r="C720" s="189" t="str">
        <f t="shared" si="46"/>
        <v>0</v>
      </c>
      <c r="D720" s="192">
        <f t="shared" si="47"/>
        <v>46021</v>
      </c>
      <c r="E720" s="189">
        <f t="shared" si="48"/>
        <v>227</v>
      </c>
      <c r="F720" s="28"/>
      <c r="G720" s="157"/>
      <c r="H720" s="3"/>
      <c r="I720" s="7"/>
      <c r="J720" s="3"/>
      <c r="K720" s="32" t="str">
        <f t="shared" si="49"/>
        <v/>
      </c>
      <c r="L720" s="2"/>
      <c r="M720" s="2"/>
      <c r="N720" s="28"/>
      <c r="O720" s="28"/>
    </row>
    <row r="721" spans="1:15" ht="18.75" customHeight="1" x14ac:dyDescent="0.35">
      <c r="A721" s="28"/>
      <c r="B721" s="189">
        <f>IF(J721="",0,COUNTIF($J$7:J721,J721))</f>
        <v>0</v>
      </c>
      <c r="C721" s="189" t="str">
        <f t="shared" si="46"/>
        <v>0</v>
      </c>
      <c r="D721" s="192">
        <f t="shared" si="47"/>
        <v>46021</v>
      </c>
      <c r="E721" s="189">
        <f t="shared" si="48"/>
        <v>227</v>
      </c>
      <c r="F721" s="28"/>
      <c r="G721" s="157"/>
      <c r="H721" s="3"/>
      <c r="I721" s="7"/>
      <c r="J721" s="3"/>
      <c r="K721" s="32" t="str">
        <f t="shared" si="49"/>
        <v/>
      </c>
      <c r="L721" s="2"/>
      <c r="M721" s="2"/>
      <c r="N721" s="28"/>
      <c r="O721" s="28"/>
    </row>
    <row r="722" spans="1:15" ht="18.75" customHeight="1" x14ac:dyDescent="0.35">
      <c r="A722" s="28"/>
      <c r="B722" s="189">
        <f>IF(J722="",0,COUNTIF($J$7:J722,J722))</f>
        <v>0</v>
      </c>
      <c r="C722" s="189" t="str">
        <f t="shared" si="46"/>
        <v>0</v>
      </c>
      <c r="D722" s="192">
        <f t="shared" si="47"/>
        <v>46021</v>
      </c>
      <c r="E722" s="189">
        <f t="shared" si="48"/>
        <v>227</v>
      </c>
      <c r="F722" s="28"/>
      <c r="G722" s="157"/>
      <c r="H722" s="3"/>
      <c r="I722" s="7"/>
      <c r="J722" s="3"/>
      <c r="K722" s="32" t="str">
        <f t="shared" si="49"/>
        <v/>
      </c>
      <c r="L722" s="2"/>
      <c r="M722" s="2"/>
      <c r="N722" s="28"/>
      <c r="O722" s="28"/>
    </row>
    <row r="723" spans="1:15" ht="18.75" customHeight="1" x14ac:dyDescent="0.35">
      <c r="A723" s="28"/>
      <c r="B723" s="189">
        <f>IF(J723="",0,COUNTIF($J$7:J723,J723))</f>
        <v>0</v>
      </c>
      <c r="C723" s="189" t="str">
        <f t="shared" si="46"/>
        <v>0</v>
      </c>
      <c r="D723" s="192">
        <f t="shared" si="47"/>
        <v>46021</v>
      </c>
      <c r="E723" s="189">
        <f t="shared" si="48"/>
        <v>227</v>
      </c>
      <c r="F723" s="28"/>
      <c r="G723" s="157"/>
      <c r="H723" s="3"/>
      <c r="I723" s="7"/>
      <c r="J723" s="3"/>
      <c r="K723" s="32" t="str">
        <f t="shared" si="49"/>
        <v/>
      </c>
      <c r="L723" s="2"/>
      <c r="M723" s="2"/>
      <c r="N723" s="28"/>
      <c r="O723" s="28"/>
    </row>
    <row r="724" spans="1:15" ht="18.75" customHeight="1" x14ac:dyDescent="0.35">
      <c r="A724" s="28"/>
      <c r="B724" s="189">
        <f>IF(J724="",0,COUNTIF($J$7:J724,J724))</f>
        <v>0</v>
      </c>
      <c r="C724" s="189" t="str">
        <f t="shared" si="46"/>
        <v>0</v>
      </c>
      <c r="D724" s="192">
        <f t="shared" si="47"/>
        <v>46021</v>
      </c>
      <c r="E724" s="189">
        <f t="shared" si="48"/>
        <v>227</v>
      </c>
      <c r="F724" s="28"/>
      <c r="G724" s="157"/>
      <c r="H724" s="3"/>
      <c r="I724" s="7"/>
      <c r="J724" s="3"/>
      <c r="K724" s="32" t="str">
        <f t="shared" si="49"/>
        <v/>
      </c>
      <c r="L724" s="2"/>
      <c r="M724" s="2"/>
      <c r="N724" s="28"/>
      <c r="O724" s="28"/>
    </row>
    <row r="725" spans="1:15" ht="18.75" customHeight="1" x14ac:dyDescent="0.35">
      <c r="A725" s="28"/>
      <c r="B725" s="189">
        <f>IF(J725="",0,COUNTIF($J$7:J725,J725))</f>
        <v>0</v>
      </c>
      <c r="C725" s="189" t="str">
        <f t="shared" si="46"/>
        <v>0</v>
      </c>
      <c r="D725" s="192">
        <f t="shared" si="47"/>
        <v>46021</v>
      </c>
      <c r="E725" s="189">
        <f t="shared" si="48"/>
        <v>227</v>
      </c>
      <c r="F725" s="28"/>
      <c r="G725" s="157"/>
      <c r="H725" s="3"/>
      <c r="I725" s="7"/>
      <c r="J725" s="3"/>
      <c r="K725" s="32" t="str">
        <f t="shared" si="49"/>
        <v/>
      </c>
      <c r="L725" s="2"/>
      <c r="M725" s="2"/>
      <c r="N725" s="28"/>
      <c r="O725" s="28"/>
    </row>
    <row r="726" spans="1:15" ht="18.75" customHeight="1" x14ac:dyDescent="0.35">
      <c r="A726" s="28"/>
      <c r="B726" s="189">
        <f>IF(J726="",0,COUNTIF($J$7:J726,J726))</f>
        <v>0</v>
      </c>
      <c r="C726" s="189" t="str">
        <f t="shared" si="46"/>
        <v>0</v>
      </c>
      <c r="D726" s="192">
        <f t="shared" si="47"/>
        <v>46021</v>
      </c>
      <c r="E726" s="189">
        <f t="shared" si="48"/>
        <v>227</v>
      </c>
      <c r="F726" s="28"/>
      <c r="G726" s="157"/>
      <c r="H726" s="3"/>
      <c r="I726" s="7"/>
      <c r="J726" s="3"/>
      <c r="K726" s="32" t="str">
        <f t="shared" si="49"/>
        <v/>
      </c>
      <c r="L726" s="2"/>
      <c r="M726" s="2"/>
      <c r="N726" s="28"/>
      <c r="O726" s="28"/>
    </row>
    <row r="727" spans="1:15" ht="18.75" customHeight="1" x14ac:dyDescent="0.35">
      <c r="A727" s="28"/>
      <c r="B727" s="189">
        <f>IF(J727="",0,COUNTIF($J$7:J727,J727))</f>
        <v>0</v>
      </c>
      <c r="C727" s="189" t="str">
        <f t="shared" si="46"/>
        <v>0</v>
      </c>
      <c r="D727" s="192">
        <f t="shared" si="47"/>
        <v>46021</v>
      </c>
      <c r="E727" s="189">
        <f t="shared" si="48"/>
        <v>227</v>
      </c>
      <c r="F727" s="28"/>
      <c r="G727" s="157"/>
      <c r="H727" s="3"/>
      <c r="I727" s="7"/>
      <c r="J727" s="3"/>
      <c r="K727" s="32" t="str">
        <f t="shared" si="49"/>
        <v/>
      </c>
      <c r="L727" s="2"/>
      <c r="M727" s="2"/>
      <c r="N727" s="28"/>
      <c r="O727" s="28"/>
    </row>
    <row r="728" spans="1:15" ht="18.75" customHeight="1" x14ac:dyDescent="0.35">
      <c r="A728" s="28"/>
      <c r="B728" s="189">
        <f>IF(J728="",0,COUNTIF($J$7:J728,J728))</f>
        <v>0</v>
      </c>
      <c r="C728" s="189" t="str">
        <f t="shared" si="46"/>
        <v>0</v>
      </c>
      <c r="D728" s="192">
        <f t="shared" si="47"/>
        <v>46021</v>
      </c>
      <c r="E728" s="189">
        <f t="shared" si="48"/>
        <v>227</v>
      </c>
      <c r="F728" s="28"/>
      <c r="G728" s="157"/>
      <c r="H728" s="3"/>
      <c r="I728" s="7"/>
      <c r="J728" s="3"/>
      <c r="K728" s="32" t="str">
        <f t="shared" si="49"/>
        <v/>
      </c>
      <c r="L728" s="2"/>
      <c r="M728" s="2"/>
      <c r="N728" s="28"/>
      <c r="O728" s="28"/>
    </row>
    <row r="729" spans="1:15" ht="18.75" customHeight="1" x14ac:dyDescent="0.35">
      <c r="A729" s="28"/>
      <c r="B729" s="189">
        <f>IF(J729="",0,COUNTIF($J$7:J729,J729))</f>
        <v>0</v>
      </c>
      <c r="C729" s="189" t="str">
        <f t="shared" si="46"/>
        <v>0</v>
      </c>
      <c r="D729" s="192">
        <f t="shared" si="47"/>
        <v>46021</v>
      </c>
      <c r="E729" s="189">
        <f t="shared" si="48"/>
        <v>227</v>
      </c>
      <c r="F729" s="28"/>
      <c r="G729" s="157"/>
      <c r="H729" s="3"/>
      <c r="I729" s="7"/>
      <c r="J729" s="3"/>
      <c r="K729" s="32" t="str">
        <f t="shared" si="49"/>
        <v/>
      </c>
      <c r="L729" s="2"/>
      <c r="M729" s="2"/>
      <c r="N729" s="28"/>
      <c r="O729" s="28"/>
    </row>
    <row r="730" spans="1:15" ht="18.75" customHeight="1" x14ac:dyDescent="0.35">
      <c r="A730" s="28"/>
      <c r="B730" s="189">
        <f>IF(J730="",0,COUNTIF($J$7:J730,J730))</f>
        <v>0</v>
      </c>
      <c r="C730" s="189" t="str">
        <f t="shared" si="46"/>
        <v>0</v>
      </c>
      <c r="D730" s="192">
        <f t="shared" si="47"/>
        <v>46021</v>
      </c>
      <c r="E730" s="189">
        <f t="shared" si="48"/>
        <v>227</v>
      </c>
      <c r="F730" s="28"/>
      <c r="G730" s="157"/>
      <c r="H730" s="3"/>
      <c r="I730" s="7"/>
      <c r="J730" s="3"/>
      <c r="K730" s="32" t="str">
        <f t="shared" si="49"/>
        <v/>
      </c>
      <c r="L730" s="2"/>
      <c r="M730" s="2"/>
      <c r="N730" s="28"/>
      <c r="O730" s="28"/>
    </row>
    <row r="731" spans="1:15" ht="18.75" customHeight="1" x14ac:dyDescent="0.35">
      <c r="A731" s="28"/>
      <c r="B731" s="189">
        <f>IF(J731="",0,COUNTIF($J$7:J731,J731))</f>
        <v>0</v>
      </c>
      <c r="C731" s="189" t="str">
        <f t="shared" si="46"/>
        <v>0</v>
      </c>
      <c r="D731" s="192">
        <f t="shared" si="47"/>
        <v>46021</v>
      </c>
      <c r="E731" s="189">
        <f t="shared" si="48"/>
        <v>227</v>
      </c>
      <c r="F731" s="28"/>
      <c r="G731" s="157"/>
      <c r="H731" s="3"/>
      <c r="I731" s="7"/>
      <c r="J731" s="3"/>
      <c r="K731" s="32" t="str">
        <f t="shared" si="49"/>
        <v/>
      </c>
      <c r="L731" s="2"/>
      <c r="M731" s="2"/>
      <c r="N731" s="28"/>
      <c r="O731" s="28"/>
    </row>
    <row r="732" spans="1:15" ht="18.75" customHeight="1" x14ac:dyDescent="0.35">
      <c r="A732" s="28"/>
      <c r="B732" s="189">
        <f>IF(J732="",0,COUNTIF($J$7:J732,J732))</f>
        <v>0</v>
      </c>
      <c r="C732" s="189" t="str">
        <f t="shared" si="46"/>
        <v>0</v>
      </c>
      <c r="D732" s="192">
        <f t="shared" si="47"/>
        <v>46021</v>
      </c>
      <c r="E732" s="189">
        <f t="shared" si="48"/>
        <v>227</v>
      </c>
      <c r="F732" s="28"/>
      <c r="G732" s="157"/>
      <c r="H732" s="3"/>
      <c r="I732" s="7"/>
      <c r="J732" s="3"/>
      <c r="K732" s="32" t="str">
        <f t="shared" si="49"/>
        <v/>
      </c>
      <c r="L732" s="2"/>
      <c r="M732" s="2"/>
      <c r="N732" s="28"/>
      <c r="O732" s="28"/>
    </row>
    <row r="733" spans="1:15" ht="18.75" customHeight="1" x14ac:dyDescent="0.35">
      <c r="A733" s="28"/>
      <c r="B733" s="189">
        <f>IF(J733="",0,COUNTIF($J$7:J733,J733))</f>
        <v>0</v>
      </c>
      <c r="C733" s="189" t="str">
        <f t="shared" si="46"/>
        <v>0</v>
      </c>
      <c r="D733" s="192">
        <f t="shared" si="47"/>
        <v>46021</v>
      </c>
      <c r="E733" s="189">
        <f t="shared" si="48"/>
        <v>227</v>
      </c>
      <c r="F733" s="28"/>
      <c r="G733" s="157"/>
      <c r="H733" s="3"/>
      <c r="I733" s="7"/>
      <c r="J733" s="3"/>
      <c r="K733" s="32" t="str">
        <f t="shared" si="49"/>
        <v/>
      </c>
      <c r="L733" s="2"/>
      <c r="M733" s="2"/>
      <c r="N733" s="28"/>
      <c r="O733" s="28"/>
    </row>
    <row r="734" spans="1:15" ht="18.75" customHeight="1" x14ac:dyDescent="0.35">
      <c r="A734" s="28"/>
      <c r="B734" s="189">
        <f>IF(J734="",0,COUNTIF($J$7:J734,J734))</f>
        <v>0</v>
      </c>
      <c r="C734" s="189" t="str">
        <f t="shared" si="46"/>
        <v>0</v>
      </c>
      <c r="D734" s="192">
        <f t="shared" si="47"/>
        <v>46021</v>
      </c>
      <c r="E734" s="189">
        <f t="shared" si="48"/>
        <v>227</v>
      </c>
      <c r="F734" s="28"/>
      <c r="G734" s="157"/>
      <c r="H734" s="3"/>
      <c r="I734" s="7"/>
      <c r="J734" s="3"/>
      <c r="K734" s="32" t="str">
        <f t="shared" si="49"/>
        <v/>
      </c>
      <c r="L734" s="2"/>
      <c r="M734" s="2"/>
      <c r="N734" s="28"/>
      <c r="O734" s="28"/>
    </row>
    <row r="735" spans="1:15" ht="18.75" customHeight="1" x14ac:dyDescent="0.35">
      <c r="A735" s="28"/>
      <c r="B735" s="189">
        <f>IF(J735="",0,COUNTIF($J$7:J735,J735))</f>
        <v>0</v>
      </c>
      <c r="C735" s="189" t="str">
        <f t="shared" si="46"/>
        <v>0</v>
      </c>
      <c r="D735" s="192">
        <f t="shared" si="47"/>
        <v>46021</v>
      </c>
      <c r="E735" s="189">
        <f t="shared" si="48"/>
        <v>227</v>
      </c>
      <c r="F735" s="28"/>
      <c r="G735" s="157"/>
      <c r="H735" s="3"/>
      <c r="I735" s="7"/>
      <c r="J735" s="3"/>
      <c r="K735" s="32" t="str">
        <f t="shared" si="49"/>
        <v/>
      </c>
      <c r="L735" s="2"/>
      <c r="M735" s="2"/>
      <c r="N735" s="28"/>
      <c r="O735" s="28"/>
    </row>
    <row r="736" spans="1:15" ht="18.75" customHeight="1" x14ac:dyDescent="0.35">
      <c r="A736" s="28"/>
      <c r="B736" s="189">
        <f>IF(J736="",0,COUNTIF($J$7:J736,J736))</f>
        <v>0</v>
      </c>
      <c r="C736" s="189" t="str">
        <f t="shared" si="46"/>
        <v>0</v>
      </c>
      <c r="D736" s="192">
        <f t="shared" si="47"/>
        <v>46021</v>
      </c>
      <c r="E736" s="189">
        <f t="shared" si="48"/>
        <v>227</v>
      </c>
      <c r="F736" s="28"/>
      <c r="G736" s="157"/>
      <c r="H736" s="3"/>
      <c r="I736" s="7"/>
      <c r="J736" s="3"/>
      <c r="K736" s="32" t="str">
        <f t="shared" si="49"/>
        <v/>
      </c>
      <c r="L736" s="2"/>
      <c r="M736" s="2"/>
      <c r="N736" s="28"/>
      <c r="O736" s="28"/>
    </row>
    <row r="737" spans="1:15" ht="18.75" customHeight="1" x14ac:dyDescent="0.35">
      <c r="A737" s="28"/>
      <c r="B737" s="189">
        <f>IF(J737="",0,COUNTIF($J$7:J737,J737))</f>
        <v>0</v>
      </c>
      <c r="C737" s="189" t="str">
        <f t="shared" si="46"/>
        <v>0</v>
      </c>
      <c r="D737" s="192">
        <f t="shared" si="47"/>
        <v>46021</v>
      </c>
      <c r="E737" s="189">
        <f t="shared" si="48"/>
        <v>227</v>
      </c>
      <c r="F737" s="28"/>
      <c r="G737" s="157"/>
      <c r="H737" s="3"/>
      <c r="I737" s="7"/>
      <c r="J737" s="3"/>
      <c r="K737" s="32" t="str">
        <f t="shared" si="49"/>
        <v/>
      </c>
      <c r="L737" s="2"/>
      <c r="M737" s="2"/>
      <c r="N737" s="28"/>
      <c r="O737" s="28"/>
    </row>
    <row r="738" spans="1:15" ht="18.75" customHeight="1" x14ac:dyDescent="0.35">
      <c r="A738" s="28"/>
      <c r="B738" s="189">
        <f>IF(J738="",0,COUNTIF($J$7:J738,J738))</f>
        <v>0</v>
      </c>
      <c r="C738" s="189" t="str">
        <f t="shared" si="46"/>
        <v>0</v>
      </c>
      <c r="D738" s="192">
        <f t="shared" si="47"/>
        <v>46021</v>
      </c>
      <c r="E738" s="189">
        <f t="shared" si="48"/>
        <v>227</v>
      </c>
      <c r="F738" s="28"/>
      <c r="G738" s="157"/>
      <c r="H738" s="3"/>
      <c r="I738" s="7"/>
      <c r="J738" s="3"/>
      <c r="K738" s="32" t="str">
        <f t="shared" si="49"/>
        <v/>
      </c>
      <c r="L738" s="2"/>
      <c r="M738" s="2"/>
      <c r="N738" s="28"/>
      <c r="O738" s="28"/>
    </row>
    <row r="739" spans="1:15" ht="18.75" customHeight="1" x14ac:dyDescent="0.35">
      <c r="A739" s="28"/>
      <c r="B739" s="189">
        <f>IF(J739="",0,COUNTIF($J$7:J739,J739))</f>
        <v>0</v>
      </c>
      <c r="C739" s="189" t="str">
        <f t="shared" si="46"/>
        <v>0</v>
      </c>
      <c r="D739" s="192">
        <f t="shared" si="47"/>
        <v>46021</v>
      </c>
      <c r="E739" s="189">
        <f t="shared" si="48"/>
        <v>227</v>
      </c>
      <c r="F739" s="28"/>
      <c r="G739" s="157"/>
      <c r="H739" s="3"/>
      <c r="I739" s="7"/>
      <c r="J739" s="3"/>
      <c r="K739" s="32" t="str">
        <f t="shared" si="49"/>
        <v/>
      </c>
      <c r="L739" s="2"/>
      <c r="M739" s="2"/>
      <c r="N739" s="28"/>
      <c r="O739" s="28"/>
    </row>
    <row r="740" spans="1:15" ht="18.75" customHeight="1" x14ac:dyDescent="0.35">
      <c r="A740" s="28"/>
      <c r="B740" s="189">
        <f>IF(J740="",0,COUNTIF($J$7:J740,J740))</f>
        <v>0</v>
      </c>
      <c r="C740" s="189" t="str">
        <f t="shared" si="46"/>
        <v>0</v>
      </c>
      <c r="D740" s="192">
        <f t="shared" si="47"/>
        <v>46021</v>
      </c>
      <c r="E740" s="189">
        <f t="shared" si="48"/>
        <v>227</v>
      </c>
      <c r="F740" s="28"/>
      <c r="G740" s="157"/>
      <c r="H740" s="3"/>
      <c r="I740" s="7"/>
      <c r="J740" s="3"/>
      <c r="K740" s="32" t="str">
        <f t="shared" si="49"/>
        <v/>
      </c>
      <c r="L740" s="2"/>
      <c r="M740" s="2"/>
      <c r="N740" s="28"/>
      <c r="O740" s="28"/>
    </row>
    <row r="741" spans="1:15" ht="18.75" customHeight="1" x14ac:dyDescent="0.35">
      <c r="A741" s="28"/>
      <c r="B741" s="189">
        <f>IF(J741="",0,COUNTIF($J$7:J741,J741))</f>
        <v>0</v>
      </c>
      <c r="C741" s="189" t="str">
        <f t="shared" si="46"/>
        <v>0</v>
      </c>
      <c r="D741" s="192">
        <f t="shared" si="47"/>
        <v>46021</v>
      </c>
      <c r="E741" s="189">
        <f t="shared" si="48"/>
        <v>227</v>
      </c>
      <c r="F741" s="28"/>
      <c r="G741" s="157"/>
      <c r="H741" s="3"/>
      <c r="I741" s="7"/>
      <c r="J741" s="3"/>
      <c r="K741" s="32" t="str">
        <f t="shared" si="49"/>
        <v/>
      </c>
      <c r="L741" s="2"/>
      <c r="M741" s="2"/>
      <c r="N741" s="28"/>
      <c r="O741" s="28"/>
    </row>
    <row r="742" spans="1:15" ht="18.75" customHeight="1" x14ac:dyDescent="0.35">
      <c r="A742" s="28"/>
      <c r="B742" s="189">
        <f>IF(J742="",0,COUNTIF($J$7:J742,J742))</f>
        <v>0</v>
      </c>
      <c r="C742" s="189" t="str">
        <f t="shared" si="46"/>
        <v>0</v>
      </c>
      <c r="D742" s="192">
        <f t="shared" si="47"/>
        <v>46021</v>
      </c>
      <c r="E742" s="189">
        <f t="shared" si="48"/>
        <v>227</v>
      </c>
      <c r="F742" s="28"/>
      <c r="G742" s="157"/>
      <c r="H742" s="3"/>
      <c r="I742" s="7"/>
      <c r="J742" s="3"/>
      <c r="K742" s="32" t="str">
        <f t="shared" si="49"/>
        <v/>
      </c>
      <c r="L742" s="2"/>
      <c r="M742" s="2"/>
      <c r="N742" s="28"/>
      <c r="O742" s="28"/>
    </row>
    <row r="743" spans="1:15" ht="18.75" customHeight="1" x14ac:dyDescent="0.35">
      <c r="A743" s="28"/>
      <c r="B743" s="189">
        <f>IF(J743="",0,COUNTIF($J$7:J743,J743))</f>
        <v>0</v>
      </c>
      <c r="C743" s="189" t="str">
        <f t="shared" si="46"/>
        <v>0</v>
      </c>
      <c r="D743" s="192">
        <f t="shared" si="47"/>
        <v>46021</v>
      </c>
      <c r="E743" s="189">
        <f t="shared" si="48"/>
        <v>227</v>
      </c>
      <c r="F743" s="28"/>
      <c r="G743" s="157"/>
      <c r="H743" s="3"/>
      <c r="I743" s="7"/>
      <c r="J743" s="3"/>
      <c r="K743" s="32" t="str">
        <f t="shared" si="49"/>
        <v/>
      </c>
      <c r="L743" s="2"/>
      <c r="M743" s="2"/>
      <c r="N743" s="28"/>
      <c r="O743" s="28"/>
    </row>
    <row r="744" spans="1:15" ht="18.75" customHeight="1" x14ac:dyDescent="0.35">
      <c r="A744" s="28"/>
      <c r="B744" s="189">
        <f>IF(J744="",0,COUNTIF($J$7:J744,J744))</f>
        <v>0</v>
      </c>
      <c r="C744" s="189" t="str">
        <f t="shared" si="46"/>
        <v>0</v>
      </c>
      <c r="D744" s="192">
        <f t="shared" si="47"/>
        <v>46021</v>
      </c>
      <c r="E744" s="189">
        <f t="shared" si="48"/>
        <v>227</v>
      </c>
      <c r="F744" s="28"/>
      <c r="G744" s="157"/>
      <c r="H744" s="3"/>
      <c r="I744" s="7"/>
      <c r="J744" s="3"/>
      <c r="K744" s="32" t="str">
        <f t="shared" si="49"/>
        <v/>
      </c>
      <c r="L744" s="2"/>
      <c r="M744" s="2"/>
      <c r="N744" s="28"/>
      <c r="O744" s="28"/>
    </row>
    <row r="745" spans="1:15" ht="18.75" customHeight="1" x14ac:dyDescent="0.35">
      <c r="A745" s="28"/>
      <c r="B745" s="189">
        <f>IF(J745="",0,COUNTIF($J$7:J745,J745))</f>
        <v>0</v>
      </c>
      <c r="C745" s="189" t="str">
        <f t="shared" si="46"/>
        <v>0</v>
      </c>
      <c r="D745" s="192">
        <f t="shared" si="47"/>
        <v>46021</v>
      </c>
      <c r="E745" s="189">
        <f t="shared" si="48"/>
        <v>227</v>
      </c>
      <c r="F745" s="28"/>
      <c r="G745" s="157"/>
      <c r="H745" s="3"/>
      <c r="I745" s="7"/>
      <c r="J745" s="3"/>
      <c r="K745" s="32" t="str">
        <f t="shared" si="49"/>
        <v/>
      </c>
      <c r="L745" s="2"/>
      <c r="M745" s="2"/>
      <c r="N745" s="28"/>
      <c r="O745" s="28"/>
    </row>
    <row r="746" spans="1:15" ht="18.75" customHeight="1" x14ac:dyDescent="0.35">
      <c r="A746" s="28"/>
      <c r="B746" s="189">
        <f>IF(J746="",0,COUNTIF($J$7:J746,J746))</f>
        <v>0</v>
      </c>
      <c r="C746" s="189" t="str">
        <f t="shared" si="46"/>
        <v>0</v>
      </c>
      <c r="D746" s="192">
        <f t="shared" si="47"/>
        <v>46021</v>
      </c>
      <c r="E746" s="189">
        <f t="shared" si="48"/>
        <v>227</v>
      </c>
      <c r="F746" s="28"/>
      <c r="G746" s="157"/>
      <c r="H746" s="3"/>
      <c r="I746" s="7"/>
      <c r="J746" s="3"/>
      <c r="K746" s="32" t="str">
        <f t="shared" si="49"/>
        <v/>
      </c>
      <c r="L746" s="2"/>
      <c r="M746" s="2"/>
      <c r="N746" s="28"/>
      <c r="O746" s="28"/>
    </row>
    <row r="747" spans="1:15" ht="18.75" customHeight="1" x14ac:dyDescent="0.35">
      <c r="A747" s="28"/>
      <c r="B747" s="189">
        <f>IF(J747="",0,COUNTIF($J$7:J747,J747))</f>
        <v>0</v>
      </c>
      <c r="C747" s="189" t="str">
        <f t="shared" si="46"/>
        <v>0</v>
      </c>
      <c r="D747" s="192">
        <f t="shared" si="47"/>
        <v>46021</v>
      </c>
      <c r="E747" s="189">
        <f t="shared" si="48"/>
        <v>227</v>
      </c>
      <c r="F747" s="28"/>
      <c r="G747" s="157"/>
      <c r="H747" s="3"/>
      <c r="I747" s="7"/>
      <c r="J747" s="3"/>
      <c r="K747" s="32" t="str">
        <f t="shared" si="49"/>
        <v/>
      </c>
      <c r="L747" s="2"/>
      <c r="M747" s="2"/>
      <c r="N747" s="28"/>
      <c r="O747" s="28"/>
    </row>
    <row r="748" spans="1:15" ht="18.75" customHeight="1" x14ac:dyDescent="0.35">
      <c r="A748" s="28"/>
      <c r="B748" s="189">
        <f>IF(J748="",0,COUNTIF($J$7:J748,J748))</f>
        <v>0</v>
      </c>
      <c r="C748" s="189" t="str">
        <f t="shared" si="46"/>
        <v>0</v>
      </c>
      <c r="D748" s="192">
        <f t="shared" si="47"/>
        <v>46021</v>
      </c>
      <c r="E748" s="189">
        <f t="shared" si="48"/>
        <v>227</v>
      </c>
      <c r="F748" s="28"/>
      <c r="G748" s="157"/>
      <c r="H748" s="3"/>
      <c r="I748" s="7"/>
      <c r="J748" s="3"/>
      <c r="K748" s="32" t="str">
        <f t="shared" si="49"/>
        <v/>
      </c>
      <c r="L748" s="2"/>
      <c r="M748" s="2"/>
      <c r="N748" s="28"/>
      <c r="O748" s="28"/>
    </row>
    <row r="749" spans="1:15" ht="18.75" customHeight="1" x14ac:dyDescent="0.35">
      <c r="A749" s="28"/>
      <c r="B749" s="189">
        <f>IF(J749="",0,COUNTIF($J$7:J749,J749))</f>
        <v>0</v>
      </c>
      <c r="C749" s="189" t="str">
        <f t="shared" si="46"/>
        <v>0</v>
      </c>
      <c r="D749" s="192">
        <f t="shared" si="47"/>
        <v>46021</v>
      </c>
      <c r="E749" s="189">
        <f t="shared" si="48"/>
        <v>227</v>
      </c>
      <c r="F749" s="28"/>
      <c r="G749" s="157"/>
      <c r="H749" s="3"/>
      <c r="I749" s="7"/>
      <c r="J749" s="3"/>
      <c r="K749" s="32" t="str">
        <f t="shared" si="49"/>
        <v/>
      </c>
      <c r="L749" s="2"/>
      <c r="M749" s="2"/>
      <c r="N749" s="28"/>
      <c r="O749" s="28"/>
    </row>
    <row r="750" spans="1:15" ht="18.75" customHeight="1" x14ac:dyDescent="0.35">
      <c r="A750" s="28"/>
      <c r="B750" s="189">
        <f>IF(J750="",0,COUNTIF($J$7:J750,J750))</f>
        <v>0</v>
      </c>
      <c r="C750" s="189" t="str">
        <f t="shared" si="46"/>
        <v>0</v>
      </c>
      <c r="D750" s="192">
        <f t="shared" si="47"/>
        <v>46021</v>
      </c>
      <c r="E750" s="189">
        <f t="shared" si="48"/>
        <v>227</v>
      </c>
      <c r="F750" s="28"/>
      <c r="G750" s="157"/>
      <c r="H750" s="3"/>
      <c r="I750" s="7"/>
      <c r="J750" s="3"/>
      <c r="K750" s="32" t="str">
        <f t="shared" si="49"/>
        <v/>
      </c>
      <c r="L750" s="2"/>
      <c r="M750" s="2"/>
      <c r="N750" s="28"/>
      <c r="O750" s="28"/>
    </row>
    <row r="751" spans="1:15" ht="18.75" customHeight="1" x14ac:dyDescent="0.35">
      <c r="A751" s="28"/>
      <c r="B751" s="189">
        <f>IF(J751="",0,COUNTIF($J$7:J751,J751))</f>
        <v>0</v>
      </c>
      <c r="C751" s="189" t="str">
        <f t="shared" si="46"/>
        <v>0</v>
      </c>
      <c r="D751" s="192">
        <f t="shared" si="47"/>
        <v>46021</v>
      </c>
      <c r="E751" s="189">
        <f t="shared" si="48"/>
        <v>227</v>
      </c>
      <c r="F751" s="28"/>
      <c r="G751" s="157"/>
      <c r="H751" s="3"/>
      <c r="I751" s="7"/>
      <c r="J751" s="3"/>
      <c r="K751" s="32" t="str">
        <f t="shared" si="49"/>
        <v/>
      </c>
      <c r="L751" s="2"/>
      <c r="M751" s="2"/>
      <c r="N751" s="28"/>
      <c r="O751" s="28"/>
    </row>
    <row r="752" spans="1:15" ht="18.75" customHeight="1" x14ac:dyDescent="0.35">
      <c r="A752" s="28"/>
      <c r="B752" s="189">
        <f>IF(J752="",0,COUNTIF($J$7:J752,J752))</f>
        <v>0</v>
      </c>
      <c r="C752" s="189" t="str">
        <f t="shared" si="46"/>
        <v>0</v>
      </c>
      <c r="D752" s="192">
        <f t="shared" si="47"/>
        <v>46021</v>
      </c>
      <c r="E752" s="189">
        <f t="shared" si="48"/>
        <v>227</v>
      </c>
      <c r="F752" s="28"/>
      <c r="G752" s="157"/>
      <c r="H752" s="3"/>
      <c r="I752" s="7"/>
      <c r="J752" s="3"/>
      <c r="K752" s="32" t="str">
        <f t="shared" si="49"/>
        <v/>
      </c>
      <c r="L752" s="2"/>
      <c r="M752" s="2"/>
      <c r="N752" s="28"/>
      <c r="O752" s="28"/>
    </row>
    <row r="753" spans="1:15" ht="18.75" customHeight="1" x14ac:dyDescent="0.35">
      <c r="A753" s="28"/>
      <c r="B753" s="189">
        <f>IF(J753="",0,COUNTIF($J$7:J753,J753))</f>
        <v>0</v>
      </c>
      <c r="C753" s="189" t="str">
        <f t="shared" si="46"/>
        <v>0</v>
      </c>
      <c r="D753" s="192">
        <f t="shared" si="47"/>
        <v>46021</v>
      </c>
      <c r="E753" s="189">
        <f t="shared" si="48"/>
        <v>227</v>
      </c>
      <c r="F753" s="28"/>
      <c r="G753" s="157"/>
      <c r="H753" s="3"/>
      <c r="I753" s="7"/>
      <c r="J753" s="3"/>
      <c r="K753" s="32" t="str">
        <f t="shared" si="49"/>
        <v/>
      </c>
      <c r="L753" s="2"/>
      <c r="M753" s="2"/>
      <c r="N753" s="28"/>
      <c r="O753" s="28"/>
    </row>
    <row r="754" spans="1:15" ht="18.75" customHeight="1" x14ac:dyDescent="0.35">
      <c r="A754" s="28"/>
      <c r="B754" s="189">
        <f>IF(J754="",0,COUNTIF($J$7:J754,J754))</f>
        <v>0</v>
      </c>
      <c r="C754" s="189" t="str">
        <f t="shared" si="46"/>
        <v>0</v>
      </c>
      <c r="D754" s="192">
        <f t="shared" si="47"/>
        <v>46021</v>
      </c>
      <c r="E754" s="189">
        <f t="shared" si="48"/>
        <v>227</v>
      </c>
      <c r="F754" s="28"/>
      <c r="G754" s="157"/>
      <c r="H754" s="3"/>
      <c r="I754" s="7"/>
      <c r="J754" s="3"/>
      <c r="K754" s="32" t="str">
        <f t="shared" si="49"/>
        <v/>
      </c>
      <c r="L754" s="2"/>
      <c r="M754" s="2"/>
      <c r="N754" s="28"/>
      <c r="O754" s="28"/>
    </row>
    <row r="755" spans="1:15" ht="18.75" customHeight="1" x14ac:dyDescent="0.35">
      <c r="A755" s="28"/>
      <c r="B755" s="189">
        <f>IF(J755="",0,COUNTIF($J$7:J755,J755))</f>
        <v>0</v>
      </c>
      <c r="C755" s="189" t="str">
        <f t="shared" si="46"/>
        <v>0</v>
      </c>
      <c r="D755" s="192">
        <f t="shared" si="47"/>
        <v>46021</v>
      </c>
      <c r="E755" s="189">
        <f t="shared" si="48"/>
        <v>227</v>
      </c>
      <c r="F755" s="28"/>
      <c r="G755" s="157"/>
      <c r="H755" s="3"/>
      <c r="I755" s="7"/>
      <c r="J755" s="3"/>
      <c r="K755" s="32" t="str">
        <f t="shared" si="49"/>
        <v/>
      </c>
      <c r="L755" s="2"/>
      <c r="M755" s="2"/>
      <c r="N755" s="28"/>
      <c r="O755" s="28"/>
    </row>
    <row r="756" spans="1:15" ht="18.75" customHeight="1" x14ac:dyDescent="0.35">
      <c r="A756" s="28"/>
      <c r="B756" s="189">
        <f>IF(J756="",0,COUNTIF($J$7:J756,J756))</f>
        <v>0</v>
      </c>
      <c r="C756" s="189" t="str">
        <f t="shared" si="46"/>
        <v>0</v>
      </c>
      <c r="D756" s="192">
        <f t="shared" si="47"/>
        <v>46021</v>
      </c>
      <c r="E756" s="189">
        <f t="shared" si="48"/>
        <v>227</v>
      </c>
      <c r="F756" s="28"/>
      <c r="G756" s="157"/>
      <c r="H756" s="3"/>
      <c r="I756" s="7"/>
      <c r="J756" s="3"/>
      <c r="K756" s="32" t="str">
        <f t="shared" si="49"/>
        <v/>
      </c>
      <c r="L756" s="2"/>
      <c r="M756" s="2"/>
      <c r="N756" s="28"/>
      <c r="O756" s="28"/>
    </row>
    <row r="757" spans="1:15" ht="18.75" customHeight="1" x14ac:dyDescent="0.35">
      <c r="A757" s="28"/>
      <c r="B757" s="189">
        <f>IF(J757="",0,COUNTIF($J$7:J757,J757))</f>
        <v>0</v>
      </c>
      <c r="C757" s="189" t="str">
        <f t="shared" si="46"/>
        <v>0</v>
      </c>
      <c r="D757" s="192">
        <f t="shared" si="47"/>
        <v>46021</v>
      </c>
      <c r="E757" s="189">
        <f t="shared" si="48"/>
        <v>227</v>
      </c>
      <c r="F757" s="28"/>
      <c r="G757" s="157"/>
      <c r="H757" s="3"/>
      <c r="I757" s="7"/>
      <c r="J757" s="3"/>
      <c r="K757" s="32" t="str">
        <f t="shared" si="49"/>
        <v/>
      </c>
      <c r="L757" s="2"/>
      <c r="M757" s="2"/>
      <c r="N757" s="28"/>
      <c r="O757" s="28"/>
    </row>
    <row r="758" spans="1:15" ht="18.75" customHeight="1" x14ac:dyDescent="0.35">
      <c r="A758" s="28"/>
      <c r="B758" s="189">
        <f>IF(J758="",0,COUNTIF($J$7:J758,J758))</f>
        <v>0</v>
      </c>
      <c r="C758" s="189" t="str">
        <f t="shared" si="46"/>
        <v>0</v>
      </c>
      <c r="D758" s="192">
        <f t="shared" si="47"/>
        <v>46021</v>
      </c>
      <c r="E758" s="189">
        <f t="shared" si="48"/>
        <v>227</v>
      </c>
      <c r="F758" s="28"/>
      <c r="G758" s="157"/>
      <c r="H758" s="3"/>
      <c r="I758" s="7"/>
      <c r="J758" s="3"/>
      <c r="K758" s="32" t="str">
        <f t="shared" si="49"/>
        <v/>
      </c>
      <c r="L758" s="2"/>
      <c r="M758" s="2"/>
      <c r="N758" s="28"/>
      <c r="O758" s="28"/>
    </row>
    <row r="759" spans="1:15" ht="18.75" customHeight="1" x14ac:dyDescent="0.35">
      <c r="A759" s="28"/>
      <c r="B759" s="189">
        <f>IF(J759="",0,COUNTIF($J$7:J759,J759))</f>
        <v>0</v>
      </c>
      <c r="C759" s="189" t="str">
        <f t="shared" ref="C759:C822" si="50">B759&amp;J759</f>
        <v>0</v>
      </c>
      <c r="D759" s="192">
        <f t="shared" ref="D759:D822" si="51">IF(G759&lt;&gt;"",G759,D758)</f>
        <v>46021</v>
      </c>
      <c r="E759" s="189">
        <f t="shared" ref="E759:E822" si="52">IF(H759&lt;&gt;"",H759,E758)</f>
        <v>227</v>
      </c>
      <c r="F759" s="28"/>
      <c r="G759" s="157"/>
      <c r="H759" s="3"/>
      <c r="I759" s="7"/>
      <c r="J759" s="3"/>
      <c r="K759" s="32" t="str">
        <f t="shared" ref="K759:K822" si="53">IF(J759&lt;&gt;"",VLOOKUP(J759,DA,2,FALSE),"")</f>
        <v/>
      </c>
      <c r="L759" s="2"/>
      <c r="M759" s="2"/>
      <c r="N759" s="28"/>
      <c r="O759" s="28"/>
    </row>
    <row r="760" spans="1:15" ht="18.75" customHeight="1" x14ac:dyDescent="0.35">
      <c r="A760" s="28"/>
      <c r="B760" s="189">
        <f>IF(J760="",0,COUNTIF($J$7:J760,J760))</f>
        <v>0</v>
      </c>
      <c r="C760" s="189" t="str">
        <f t="shared" si="50"/>
        <v>0</v>
      </c>
      <c r="D760" s="192">
        <f t="shared" si="51"/>
        <v>46021</v>
      </c>
      <c r="E760" s="189">
        <f t="shared" si="52"/>
        <v>227</v>
      </c>
      <c r="F760" s="28"/>
      <c r="G760" s="157"/>
      <c r="H760" s="3"/>
      <c r="I760" s="7"/>
      <c r="J760" s="3"/>
      <c r="K760" s="32" t="str">
        <f t="shared" si="53"/>
        <v/>
      </c>
      <c r="L760" s="2"/>
      <c r="M760" s="2"/>
      <c r="N760" s="28"/>
      <c r="O760" s="28"/>
    </row>
    <row r="761" spans="1:15" ht="18.75" customHeight="1" x14ac:dyDescent="0.35">
      <c r="A761" s="28"/>
      <c r="B761" s="189">
        <f>IF(J761="",0,COUNTIF($J$7:J761,J761))</f>
        <v>0</v>
      </c>
      <c r="C761" s="189" t="str">
        <f t="shared" si="50"/>
        <v>0</v>
      </c>
      <c r="D761" s="192">
        <f t="shared" si="51"/>
        <v>46021</v>
      </c>
      <c r="E761" s="189">
        <f t="shared" si="52"/>
        <v>227</v>
      </c>
      <c r="F761" s="28"/>
      <c r="G761" s="157"/>
      <c r="H761" s="3"/>
      <c r="I761" s="7"/>
      <c r="J761" s="3"/>
      <c r="K761" s="32" t="str">
        <f t="shared" si="53"/>
        <v/>
      </c>
      <c r="L761" s="2"/>
      <c r="M761" s="2"/>
      <c r="N761" s="28"/>
      <c r="O761" s="28"/>
    </row>
    <row r="762" spans="1:15" ht="18.75" customHeight="1" x14ac:dyDescent="0.35">
      <c r="A762" s="28"/>
      <c r="B762" s="189">
        <f>IF(J762="",0,COUNTIF($J$7:J762,J762))</f>
        <v>0</v>
      </c>
      <c r="C762" s="189" t="str">
        <f t="shared" si="50"/>
        <v>0</v>
      </c>
      <c r="D762" s="192">
        <f t="shared" si="51"/>
        <v>46021</v>
      </c>
      <c r="E762" s="189">
        <f t="shared" si="52"/>
        <v>227</v>
      </c>
      <c r="F762" s="28"/>
      <c r="G762" s="157"/>
      <c r="H762" s="3"/>
      <c r="I762" s="7"/>
      <c r="J762" s="3"/>
      <c r="K762" s="32" t="str">
        <f t="shared" si="53"/>
        <v/>
      </c>
      <c r="L762" s="2"/>
      <c r="M762" s="2"/>
      <c r="N762" s="28"/>
      <c r="O762" s="28"/>
    </row>
    <row r="763" spans="1:15" ht="18.75" customHeight="1" x14ac:dyDescent="0.35">
      <c r="A763" s="28"/>
      <c r="B763" s="189">
        <f>IF(J763="",0,COUNTIF($J$7:J763,J763))</f>
        <v>0</v>
      </c>
      <c r="C763" s="189" t="str">
        <f t="shared" si="50"/>
        <v>0</v>
      </c>
      <c r="D763" s="192">
        <f t="shared" si="51"/>
        <v>46021</v>
      </c>
      <c r="E763" s="189">
        <f t="shared" si="52"/>
        <v>227</v>
      </c>
      <c r="F763" s="28"/>
      <c r="G763" s="157"/>
      <c r="H763" s="3"/>
      <c r="I763" s="7"/>
      <c r="J763" s="3"/>
      <c r="K763" s="32" t="str">
        <f t="shared" si="53"/>
        <v/>
      </c>
      <c r="L763" s="2"/>
      <c r="M763" s="2"/>
      <c r="N763" s="28"/>
      <c r="O763" s="28"/>
    </row>
    <row r="764" spans="1:15" ht="18.75" customHeight="1" x14ac:dyDescent="0.35">
      <c r="A764" s="28"/>
      <c r="B764" s="189">
        <f>IF(J764="",0,COUNTIF($J$7:J764,J764))</f>
        <v>0</v>
      </c>
      <c r="C764" s="189" t="str">
        <f t="shared" si="50"/>
        <v>0</v>
      </c>
      <c r="D764" s="192">
        <f t="shared" si="51"/>
        <v>46021</v>
      </c>
      <c r="E764" s="189">
        <f t="shared" si="52"/>
        <v>227</v>
      </c>
      <c r="F764" s="28"/>
      <c r="G764" s="157"/>
      <c r="H764" s="3"/>
      <c r="I764" s="7"/>
      <c r="J764" s="3"/>
      <c r="K764" s="32" t="str">
        <f t="shared" si="53"/>
        <v/>
      </c>
      <c r="L764" s="2"/>
      <c r="M764" s="2"/>
      <c r="N764" s="28"/>
      <c r="O764" s="28"/>
    </row>
    <row r="765" spans="1:15" ht="18.75" customHeight="1" x14ac:dyDescent="0.35">
      <c r="A765" s="28"/>
      <c r="B765" s="189">
        <f>IF(J765="",0,COUNTIF($J$7:J765,J765))</f>
        <v>0</v>
      </c>
      <c r="C765" s="189" t="str">
        <f t="shared" si="50"/>
        <v>0</v>
      </c>
      <c r="D765" s="192">
        <f t="shared" si="51"/>
        <v>46021</v>
      </c>
      <c r="E765" s="189">
        <f t="shared" si="52"/>
        <v>227</v>
      </c>
      <c r="F765" s="28"/>
      <c r="G765" s="157"/>
      <c r="H765" s="3"/>
      <c r="I765" s="7"/>
      <c r="J765" s="3"/>
      <c r="K765" s="32" t="str">
        <f t="shared" si="53"/>
        <v/>
      </c>
      <c r="L765" s="2"/>
      <c r="M765" s="2"/>
      <c r="N765" s="28"/>
      <c r="O765" s="28"/>
    </row>
    <row r="766" spans="1:15" ht="18.75" customHeight="1" x14ac:dyDescent="0.35">
      <c r="A766" s="28"/>
      <c r="B766" s="189">
        <f>IF(J766="",0,COUNTIF($J$7:J766,J766))</f>
        <v>0</v>
      </c>
      <c r="C766" s="189" t="str">
        <f t="shared" si="50"/>
        <v>0</v>
      </c>
      <c r="D766" s="192">
        <f t="shared" si="51"/>
        <v>46021</v>
      </c>
      <c r="E766" s="189">
        <f t="shared" si="52"/>
        <v>227</v>
      </c>
      <c r="F766" s="28"/>
      <c r="G766" s="157"/>
      <c r="H766" s="3"/>
      <c r="I766" s="7"/>
      <c r="J766" s="3"/>
      <c r="K766" s="32" t="str">
        <f t="shared" si="53"/>
        <v/>
      </c>
      <c r="L766" s="2"/>
      <c r="M766" s="2"/>
      <c r="N766" s="28"/>
      <c r="O766" s="28"/>
    </row>
    <row r="767" spans="1:15" ht="18.75" customHeight="1" x14ac:dyDescent="0.35">
      <c r="A767" s="28"/>
      <c r="B767" s="189">
        <f>IF(J767="",0,COUNTIF($J$7:J767,J767))</f>
        <v>0</v>
      </c>
      <c r="C767" s="189" t="str">
        <f t="shared" si="50"/>
        <v>0</v>
      </c>
      <c r="D767" s="192">
        <f t="shared" si="51"/>
        <v>46021</v>
      </c>
      <c r="E767" s="189">
        <f t="shared" si="52"/>
        <v>227</v>
      </c>
      <c r="F767" s="28"/>
      <c r="G767" s="157"/>
      <c r="H767" s="3"/>
      <c r="I767" s="7"/>
      <c r="J767" s="3"/>
      <c r="K767" s="32" t="str">
        <f t="shared" si="53"/>
        <v/>
      </c>
      <c r="L767" s="2"/>
      <c r="M767" s="2"/>
      <c r="N767" s="28"/>
      <c r="O767" s="28"/>
    </row>
    <row r="768" spans="1:15" ht="18.75" customHeight="1" x14ac:dyDescent="0.35">
      <c r="A768" s="28"/>
      <c r="B768" s="189">
        <f>IF(J768="",0,COUNTIF($J$7:J768,J768))</f>
        <v>0</v>
      </c>
      <c r="C768" s="189" t="str">
        <f t="shared" si="50"/>
        <v>0</v>
      </c>
      <c r="D768" s="192">
        <f t="shared" si="51"/>
        <v>46021</v>
      </c>
      <c r="E768" s="189">
        <f t="shared" si="52"/>
        <v>227</v>
      </c>
      <c r="F768" s="28"/>
      <c r="G768" s="157"/>
      <c r="H768" s="3"/>
      <c r="I768" s="7"/>
      <c r="J768" s="3"/>
      <c r="K768" s="32" t="str">
        <f t="shared" si="53"/>
        <v/>
      </c>
      <c r="L768" s="2"/>
      <c r="M768" s="2"/>
      <c r="N768" s="28"/>
      <c r="O768" s="28"/>
    </row>
    <row r="769" spans="1:15" ht="18.75" customHeight="1" x14ac:dyDescent="0.35">
      <c r="A769" s="28"/>
      <c r="B769" s="189">
        <f>IF(J769="",0,COUNTIF($J$7:J769,J769))</f>
        <v>0</v>
      </c>
      <c r="C769" s="189" t="str">
        <f t="shared" si="50"/>
        <v>0</v>
      </c>
      <c r="D769" s="192">
        <f t="shared" si="51"/>
        <v>46021</v>
      </c>
      <c r="E769" s="189">
        <f t="shared" si="52"/>
        <v>227</v>
      </c>
      <c r="F769" s="28"/>
      <c r="G769" s="157"/>
      <c r="H769" s="3"/>
      <c r="I769" s="7"/>
      <c r="J769" s="3"/>
      <c r="K769" s="32" t="str">
        <f t="shared" si="53"/>
        <v/>
      </c>
      <c r="L769" s="2"/>
      <c r="M769" s="2"/>
      <c r="N769" s="28"/>
      <c r="O769" s="28"/>
    </row>
    <row r="770" spans="1:15" ht="18.75" customHeight="1" x14ac:dyDescent="0.35">
      <c r="A770" s="28"/>
      <c r="B770" s="189">
        <f>IF(J770="",0,COUNTIF($J$7:J770,J770))</f>
        <v>0</v>
      </c>
      <c r="C770" s="189" t="str">
        <f t="shared" si="50"/>
        <v>0</v>
      </c>
      <c r="D770" s="192">
        <f t="shared" si="51"/>
        <v>46021</v>
      </c>
      <c r="E770" s="189">
        <f t="shared" si="52"/>
        <v>227</v>
      </c>
      <c r="F770" s="28"/>
      <c r="G770" s="157"/>
      <c r="H770" s="3"/>
      <c r="I770" s="7"/>
      <c r="J770" s="3"/>
      <c r="K770" s="32" t="str">
        <f t="shared" si="53"/>
        <v/>
      </c>
      <c r="L770" s="2"/>
      <c r="M770" s="2"/>
      <c r="N770" s="28"/>
      <c r="O770" s="28"/>
    </row>
    <row r="771" spans="1:15" ht="18.75" customHeight="1" x14ac:dyDescent="0.35">
      <c r="A771" s="28"/>
      <c r="B771" s="189">
        <f>IF(J771="",0,COUNTIF($J$7:J771,J771))</f>
        <v>0</v>
      </c>
      <c r="C771" s="189" t="str">
        <f t="shared" si="50"/>
        <v>0</v>
      </c>
      <c r="D771" s="192">
        <f t="shared" si="51"/>
        <v>46021</v>
      </c>
      <c r="E771" s="189">
        <f t="shared" si="52"/>
        <v>227</v>
      </c>
      <c r="F771" s="28"/>
      <c r="G771" s="157"/>
      <c r="H771" s="3"/>
      <c r="I771" s="7"/>
      <c r="J771" s="3"/>
      <c r="K771" s="32" t="str">
        <f t="shared" si="53"/>
        <v/>
      </c>
      <c r="L771" s="2"/>
      <c r="M771" s="2"/>
      <c r="N771" s="28"/>
      <c r="O771" s="28"/>
    </row>
    <row r="772" spans="1:15" ht="18.75" customHeight="1" x14ac:dyDescent="0.35">
      <c r="A772" s="28"/>
      <c r="B772" s="189">
        <f>IF(J772="",0,COUNTIF($J$7:J772,J772))</f>
        <v>0</v>
      </c>
      <c r="C772" s="189" t="str">
        <f t="shared" si="50"/>
        <v>0</v>
      </c>
      <c r="D772" s="192">
        <f t="shared" si="51"/>
        <v>46021</v>
      </c>
      <c r="E772" s="189">
        <f t="shared" si="52"/>
        <v>227</v>
      </c>
      <c r="F772" s="28"/>
      <c r="G772" s="157"/>
      <c r="H772" s="3"/>
      <c r="I772" s="7"/>
      <c r="J772" s="3"/>
      <c r="K772" s="32" t="str">
        <f t="shared" si="53"/>
        <v/>
      </c>
      <c r="L772" s="2"/>
      <c r="M772" s="2"/>
      <c r="N772" s="28"/>
      <c r="O772" s="28"/>
    </row>
    <row r="773" spans="1:15" ht="18.75" customHeight="1" x14ac:dyDescent="0.35">
      <c r="A773" s="28"/>
      <c r="B773" s="189">
        <f>IF(J773="",0,COUNTIF($J$7:J773,J773))</f>
        <v>0</v>
      </c>
      <c r="C773" s="189" t="str">
        <f t="shared" si="50"/>
        <v>0</v>
      </c>
      <c r="D773" s="192">
        <f t="shared" si="51"/>
        <v>46021</v>
      </c>
      <c r="E773" s="189">
        <f t="shared" si="52"/>
        <v>227</v>
      </c>
      <c r="F773" s="28"/>
      <c r="G773" s="157"/>
      <c r="H773" s="3"/>
      <c r="I773" s="7"/>
      <c r="J773" s="3"/>
      <c r="K773" s="32" t="str">
        <f t="shared" si="53"/>
        <v/>
      </c>
      <c r="L773" s="2"/>
      <c r="M773" s="2"/>
      <c r="N773" s="28"/>
      <c r="O773" s="28"/>
    </row>
    <row r="774" spans="1:15" ht="18.75" customHeight="1" x14ac:dyDescent="0.35">
      <c r="A774" s="28"/>
      <c r="B774" s="189">
        <f>IF(J774="",0,COUNTIF($J$7:J774,J774))</f>
        <v>0</v>
      </c>
      <c r="C774" s="189" t="str">
        <f t="shared" si="50"/>
        <v>0</v>
      </c>
      <c r="D774" s="192">
        <f t="shared" si="51"/>
        <v>46021</v>
      </c>
      <c r="E774" s="189">
        <f t="shared" si="52"/>
        <v>227</v>
      </c>
      <c r="F774" s="28"/>
      <c r="G774" s="157"/>
      <c r="H774" s="3"/>
      <c r="I774" s="7"/>
      <c r="J774" s="3"/>
      <c r="K774" s="32" t="str">
        <f t="shared" si="53"/>
        <v/>
      </c>
      <c r="L774" s="2"/>
      <c r="M774" s="2"/>
      <c r="N774" s="28"/>
      <c r="O774" s="28"/>
    </row>
    <row r="775" spans="1:15" ht="18.75" customHeight="1" x14ac:dyDescent="0.35">
      <c r="A775" s="28"/>
      <c r="B775" s="189">
        <f>IF(J775="",0,COUNTIF($J$7:J775,J775))</f>
        <v>0</v>
      </c>
      <c r="C775" s="189" t="str">
        <f t="shared" si="50"/>
        <v>0</v>
      </c>
      <c r="D775" s="192">
        <f t="shared" si="51"/>
        <v>46021</v>
      </c>
      <c r="E775" s="189">
        <f t="shared" si="52"/>
        <v>227</v>
      </c>
      <c r="F775" s="28"/>
      <c r="G775" s="157"/>
      <c r="H775" s="3"/>
      <c r="I775" s="7"/>
      <c r="J775" s="3"/>
      <c r="K775" s="32" t="str">
        <f t="shared" si="53"/>
        <v/>
      </c>
      <c r="L775" s="2"/>
      <c r="M775" s="2"/>
      <c r="N775" s="28"/>
      <c r="O775" s="28"/>
    </row>
    <row r="776" spans="1:15" ht="18.75" customHeight="1" x14ac:dyDescent="0.35">
      <c r="A776" s="28"/>
      <c r="B776" s="189">
        <f>IF(J776="",0,COUNTIF($J$7:J776,J776))</f>
        <v>0</v>
      </c>
      <c r="C776" s="189" t="str">
        <f t="shared" si="50"/>
        <v>0</v>
      </c>
      <c r="D776" s="192">
        <f t="shared" si="51"/>
        <v>46021</v>
      </c>
      <c r="E776" s="189">
        <f t="shared" si="52"/>
        <v>227</v>
      </c>
      <c r="F776" s="28"/>
      <c r="G776" s="157"/>
      <c r="H776" s="3"/>
      <c r="I776" s="7"/>
      <c r="J776" s="3"/>
      <c r="K776" s="32" t="str">
        <f t="shared" si="53"/>
        <v/>
      </c>
      <c r="L776" s="2"/>
      <c r="M776" s="2"/>
      <c r="N776" s="28"/>
      <c r="O776" s="28"/>
    </row>
    <row r="777" spans="1:15" ht="18.75" customHeight="1" x14ac:dyDescent="0.35">
      <c r="A777" s="28"/>
      <c r="B777" s="189">
        <f>IF(J777="",0,COUNTIF($J$7:J777,J777))</f>
        <v>0</v>
      </c>
      <c r="C777" s="189" t="str">
        <f t="shared" si="50"/>
        <v>0</v>
      </c>
      <c r="D777" s="192">
        <f t="shared" si="51"/>
        <v>46021</v>
      </c>
      <c r="E777" s="189">
        <f t="shared" si="52"/>
        <v>227</v>
      </c>
      <c r="F777" s="28"/>
      <c r="G777" s="157"/>
      <c r="H777" s="3"/>
      <c r="I777" s="7"/>
      <c r="J777" s="3"/>
      <c r="K777" s="32" t="str">
        <f t="shared" si="53"/>
        <v/>
      </c>
      <c r="L777" s="2"/>
      <c r="M777" s="2"/>
      <c r="N777" s="28"/>
      <c r="O777" s="28"/>
    </row>
    <row r="778" spans="1:15" ht="18.75" customHeight="1" x14ac:dyDescent="0.35">
      <c r="A778" s="28"/>
      <c r="B778" s="189">
        <f>IF(J778="",0,COUNTIF($J$7:J778,J778))</f>
        <v>0</v>
      </c>
      <c r="C778" s="189" t="str">
        <f t="shared" si="50"/>
        <v>0</v>
      </c>
      <c r="D778" s="192">
        <f t="shared" si="51"/>
        <v>46021</v>
      </c>
      <c r="E778" s="189">
        <f t="shared" si="52"/>
        <v>227</v>
      </c>
      <c r="F778" s="28"/>
      <c r="G778" s="157"/>
      <c r="H778" s="3"/>
      <c r="I778" s="7"/>
      <c r="J778" s="3"/>
      <c r="K778" s="32" t="str">
        <f t="shared" si="53"/>
        <v/>
      </c>
      <c r="L778" s="2"/>
      <c r="M778" s="2"/>
      <c r="N778" s="28"/>
      <c r="O778" s="28"/>
    </row>
    <row r="779" spans="1:15" ht="18.75" customHeight="1" x14ac:dyDescent="0.35">
      <c r="A779" s="28"/>
      <c r="B779" s="189">
        <f>IF(J779="",0,COUNTIF($J$7:J779,J779))</f>
        <v>0</v>
      </c>
      <c r="C779" s="189" t="str">
        <f t="shared" si="50"/>
        <v>0</v>
      </c>
      <c r="D779" s="192">
        <f t="shared" si="51"/>
        <v>46021</v>
      </c>
      <c r="E779" s="189">
        <f t="shared" si="52"/>
        <v>227</v>
      </c>
      <c r="F779" s="28"/>
      <c r="G779" s="157"/>
      <c r="H779" s="3"/>
      <c r="I779" s="7"/>
      <c r="J779" s="3"/>
      <c r="K779" s="32" t="str">
        <f t="shared" si="53"/>
        <v/>
      </c>
      <c r="L779" s="2"/>
      <c r="M779" s="2"/>
      <c r="N779" s="28"/>
      <c r="O779" s="28"/>
    </row>
    <row r="780" spans="1:15" ht="18.75" customHeight="1" x14ac:dyDescent="0.35">
      <c r="A780" s="28"/>
      <c r="B780" s="189">
        <f>IF(J780="",0,COUNTIF($J$7:J780,J780))</f>
        <v>0</v>
      </c>
      <c r="C780" s="189" t="str">
        <f t="shared" si="50"/>
        <v>0</v>
      </c>
      <c r="D780" s="192">
        <f t="shared" si="51"/>
        <v>46021</v>
      </c>
      <c r="E780" s="189">
        <f t="shared" si="52"/>
        <v>227</v>
      </c>
      <c r="F780" s="28"/>
      <c r="G780" s="157"/>
      <c r="H780" s="3"/>
      <c r="I780" s="7"/>
      <c r="J780" s="3"/>
      <c r="K780" s="32" t="str">
        <f t="shared" si="53"/>
        <v/>
      </c>
      <c r="L780" s="2"/>
      <c r="M780" s="2"/>
      <c r="N780" s="28"/>
      <c r="O780" s="28"/>
    </row>
    <row r="781" spans="1:15" ht="18.75" customHeight="1" x14ac:dyDescent="0.35">
      <c r="A781" s="28"/>
      <c r="B781" s="189">
        <f>IF(J781="",0,COUNTIF($J$7:J781,J781))</f>
        <v>0</v>
      </c>
      <c r="C781" s="189" t="str">
        <f t="shared" si="50"/>
        <v>0</v>
      </c>
      <c r="D781" s="192">
        <f t="shared" si="51"/>
        <v>46021</v>
      </c>
      <c r="E781" s="189">
        <f t="shared" si="52"/>
        <v>227</v>
      </c>
      <c r="F781" s="28"/>
      <c r="G781" s="157"/>
      <c r="H781" s="3"/>
      <c r="I781" s="7"/>
      <c r="J781" s="3"/>
      <c r="K781" s="32" t="str">
        <f t="shared" si="53"/>
        <v/>
      </c>
      <c r="L781" s="2"/>
      <c r="M781" s="2"/>
      <c r="N781" s="28"/>
      <c r="O781" s="28"/>
    </row>
    <row r="782" spans="1:15" ht="18.75" customHeight="1" x14ac:dyDescent="0.35">
      <c r="A782" s="28"/>
      <c r="B782" s="189">
        <f>IF(J782="",0,COUNTIF($J$7:J782,J782))</f>
        <v>0</v>
      </c>
      <c r="C782" s="189" t="str">
        <f t="shared" si="50"/>
        <v>0</v>
      </c>
      <c r="D782" s="192">
        <f t="shared" si="51"/>
        <v>46021</v>
      </c>
      <c r="E782" s="189">
        <f t="shared" si="52"/>
        <v>227</v>
      </c>
      <c r="F782" s="28"/>
      <c r="G782" s="157"/>
      <c r="H782" s="3"/>
      <c r="I782" s="7"/>
      <c r="J782" s="3"/>
      <c r="K782" s="32" t="str">
        <f t="shared" si="53"/>
        <v/>
      </c>
      <c r="L782" s="2"/>
      <c r="M782" s="2"/>
      <c r="N782" s="28"/>
      <c r="O782" s="28"/>
    </row>
    <row r="783" spans="1:15" ht="18.75" customHeight="1" x14ac:dyDescent="0.35">
      <c r="A783" s="28"/>
      <c r="B783" s="189">
        <f>IF(J783="",0,COUNTIF($J$7:J783,J783))</f>
        <v>0</v>
      </c>
      <c r="C783" s="189" t="str">
        <f t="shared" si="50"/>
        <v>0</v>
      </c>
      <c r="D783" s="192">
        <f t="shared" si="51"/>
        <v>46021</v>
      </c>
      <c r="E783" s="189">
        <f t="shared" si="52"/>
        <v>227</v>
      </c>
      <c r="F783" s="28"/>
      <c r="G783" s="157"/>
      <c r="H783" s="3"/>
      <c r="I783" s="7"/>
      <c r="J783" s="3"/>
      <c r="K783" s="32" t="str">
        <f t="shared" si="53"/>
        <v/>
      </c>
      <c r="L783" s="2"/>
      <c r="M783" s="2"/>
      <c r="N783" s="28"/>
      <c r="O783" s="28"/>
    </row>
    <row r="784" spans="1:15" ht="18.75" customHeight="1" x14ac:dyDescent="0.35">
      <c r="A784" s="28"/>
      <c r="B784" s="189">
        <f>IF(J784="",0,COUNTIF($J$7:J784,J784))</f>
        <v>0</v>
      </c>
      <c r="C784" s="189" t="str">
        <f t="shared" si="50"/>
        <v>0</v>
      </c>
      <c r="D784" s="192">
        <f t="shared" si="51"/>
        <v>46021</v>
      </c>
      <c r="E784" s="189">
        <f t="shared" si="52"/>
        <v>227</v>
      </c>
      <c r="F784" s="28"/>
      <c r="G784" s="157"/>
      <c r="H784" s="3"/>
      <c r="I784" s="7"/>
      <c r="J784" s="3"/>
      <c r="K784" s="32" t="str">
        <f t="shared" si="53"/>
        <v/>
      </c>
      <c r="L784" s="2"/>
      <c r="M784" s="2"/>
      <c r="N784" s="28"/>
      <c r="O784" s="28"/>
    </row>
    <row r="785" spans="1:15" ht="18.75" customHeight="1" x14ac:dyDescent="0.35">
      <c r="A785" s="28"/>
      <c r="B785" s="189">
        <f>IF(J785="",0,COUNTIF($J$7:J785,J785))</f>
        <v>0</v>
      </c>
      <c r="C785" s="189" t="str">
        <f t="shared" si="50"/>
        <v>0</v>
      </c>
      <c r="D785" s="192">
        <f t="shared" si="51"/>
        <v>46021</v>
      </c>
      <c r="E785" s="189">
        <f t="shared" si="52"/>
        <v>227</v>
      </c>
      <c r="F785" s="28"/>
      <c r="G785" s="157"/>
      <c r="H785" s="3"/>
      <c r="I785" s="7"/>
      <c r="J785" s="3"/>
      <c r="K785" s="32" t="str">
        <f t="shared" si="53"/>
        <v/>
      </c>
      <c r="L785" s="2"/>
      <c r="M785" s="2"/>
      <c r="N785" s="28"/>
      <c r="O785" s="28"/>
    </row>
    <row r="786" spans="1:15" ht="18.75" customHeight="1" x14ac:dyDescent="0.35">
      <c r="A786" s="28"/>
      <c r="B786" s="189">
        <f>IF(J786="",0,COUNTIF($J$7:J786,J786))</f>
        <v>0</v>
      </c>
      <c r="C786" s="189" t="str">
        <f t="shared" si="50"/>
        <v>0</v>
      </c>
      <c r="D786" s="192">
        <f t="shared" si="51"/>
        <v>46021</v>
      </c>
      <c r="E786" s="189">
        <f t="shared" si="52"/>
        <v>227</v>
      </c>
      <c r="F786" s="28"/>
      <c r="G786" s="157"/>
      <c r="H786" s="3"/>
      <c r="I786" s="7"/>
      <c r="J786" s="3"/>
      <c r="K786" s="32" t="str">
        <f t="shared" si="53"/>
        <v/>
      </c>
      <c r="L786" s="2"/>
      <c r="M786" s="2"/>
      <c r="N786" s="28"/>
      <c r="O786" s="28"/>
    </row>
    <row r="787" spans="1:15" ht="18.75" customHeight="1" x14ac:dyDescent="0.35">
      <c r="A787" s="28"/>
      <c r="B787" s="189">
        <f>IF(J787="",0,COUNTIF($J$7:J787,J787))</f>
        <v>0</v>
      </c>
      <c r="C787" s="189" t="str">
        <f t="shared" si="50"/>
        <v>0</v>
      </c>
      <c r="D787" s="192">
        <f t="shared" si="51"/>
        <v>46021</v>
      </c>
      <c r="E787" s="189">
        <f t="shared" si="52"/>
        <v>227</v>
      </c>
      <c r="F787" s="28"/>
      <c r="G787" s="157"/>
      <c r="H787" s="3"/>
      <c r="I787" s="7"/>
      <c r="J787" s="3"/>
      <c r="K787" s="32" t="str">
        <f t="shared" si="53"/>
        <v/>
      </c>
      <c r="L787" s="2"/>
      <c r="M787" s="2"/>
      <c r="N787" s="28"/>
      <c r="O787" s="28"/>
    </row>
    <row r="788" spans="1:15" ht="18.75" customHeight="1" x14ac:dyDescent="0.35">
      <c r="A788" s="28"/>
      <c r="B788" s="189">
        <f>IF(J788="",0,COUNTIF($J$7:J788,J788))</f>
        <v>0</v>
      </c>
      <c r="C788" s="189" t="str">
        <f t="shared" si="50"/>
        <v>0</v>
      </c>
      <c r="D788" s="192">
        <f t="shared" si="51"/>
        <v>46021</v>
      </c>
      <c r="E788" s="189">
        <f t="shared" si="52"/>
        <v>227</v>
      </c>
      <c r="F788" s="28"/>
      <c r="G788" s="157"/>
      <c r="H788" s="3"/>
      <c r="I788" s="7"/>
      <c r="J788" s="3"/>
      <c r="K788" s="32" t="str">
        <f t="shared" si="53"/>
        <v/>
      </c>
      <c r="L788" s="2"/>
      <c r="M788" s="2"/>
      <c r="N788" s="28"/>
      <c r="O788" s="28"/>
    </row>
    <row r="789" spans="1:15" ht="18.75" customHeight="1" x14ac:dyDescent="0.35">
      <c r="A789" s="28"/>
      <c r="B789" s="189">
        <f>IF(J789="",0,COUNTIF($J$7:J789,J789))</f>
        <v>0</v>
      </c>
      <c r="C789" s="189" t="str">
        <f t="shared" si="50"/>
        <v>0</v>
      </c>
      <c r="D789" s="192">
        <f t="shared" si="51"/>
        <v>46021</v>
      </c>
      <c r="E789" s="189">
        <f t="shared" si="52"/>
        <v>227</v>
      </c>
      <c r="F789" s="28"/>
      <c r="G789" s="157"/>
      <c r="H789" s="3"/>
      <c r="I789" s="7"/>
      <c r="J789" s="3"/>
      <c r="K789" s="32" t="str">
        <f t="shared" si="53"/>
        <v/>
      </c>
      <c r="L789" s="2"/>
      <c r="M789" s="2"/>
      <c r="N789" s="28"/>
      <c r="O789" s="28"/>
    </row>
    <row r="790" spans="1:15" ht="18.75" customHeight="1" x14ac:dyDescent="0.35">
      <c r="A790" s="28"/>
      <c r="B790" s="189">
        <f>IF(J790="",0,COUNTIF($J$7:J790,J790))</f>
        <v>0</v>
      </c>
      <c r="C790" s="189" t="str">
        <f t="shared" si="50"/>
        <v>0</v>
      </c>
      <c r="D790" s="192">
        <f t="shared" si="51"/>
        <v>46021</v>
      </c>
      <c r="E790" s="189">
        <f t="shared" si="52"/>
        <v>227</v>
      </c>
      <c r="F790" s="28"/>
      <c r="G790" s="157"/>
      <c r="H790" s="3"/>
      <c r="I790" s="7"/>
      <c r="J790" s="3"/>
      <c r="K790" s="32" t="str">
        <f t="shared" si="53"/>
        <v/>
      </c>
      <c r="L790" s="2"/>
      <c r="M790" s="2"/>
      <c r="N790" s="28"/>
      <c r="O790" s="28"/>
    </row>
    <row r="791" spans="1:15" ht="18.75" customHeight="1" x14ac:dyDescent="0.35">
      <c r="A791" s="28"/>
      <c r="B791" s="189">
        <f>IF(J791="",0,COUNTIF($J$7:J791,J791))</f>
        <v>0</v>
      </c>
      <c r="C791" s="189" t="str">
        <f t="shared" si="50"/>
        <v>0</v>
      </c>
      <c r="D791" s="192">
        <f t="shared" si="51"/>
        <v>46021</v>
      </c>
      <c r="E791" s="189">
        <f t="shared" si="52"/>
        <v>227</v>
      </c>
      <c r="F791" s="28"/>
      <c r="G791" s="157"/>
      <c r="H791" s="3"/>
      <c r="I791" s="7"/>
      <c r="J791" s="3"/>
      <c r="K791" s="32" t="str">
        <f t="shared" si="53"/>
        <v/>
      </c>
      <c r="L791" s="2"/>
      <c r="M791" s="2"/>
      <c r="N791" s="28"/>
      <c r="O791" s="28"/>
    </row>
    <row r="792" spans="1:15" ht="18.75" customHeight="1" x14ac:dyDescent="0.35">
      <c r="A792" s="28"/>
      <c r="B792" s="189">
        <f>IF(J792="",0,COUNTIF($J$7:J792,J792))</f>
        <v>0</v>
      </c>
      <c r="C792" s="189" t="str">
        <f t="shared" si="50"/>
        <v>0</v>
      </c>
      <c r="D792" s="192">
        <f t="shared" si="51"/>
        <v>46021</v>
      </c>
      <c r="E792" s="189">
        <f t="shared" si="52"/>
        <v>227</v>
      </c>
      <c r="F792" s="28"/>
      <c r="G792" s="157"/>
      <c r="H792" s="3"/>
      <c r="I792" s="7"/>
      <c r="J792" s="3"/>
      <c r="K792" s="32" t="str">
        <f t="shared" si="53"/>
        <v/>
      </c>
      <c r="L792" s="2"/>
      <c r="M792" s="2"/>
      <c r="N792" s="28"/>
      <c r="O792" s="28"/>
    </row>
    <row r="793" spans="1:15" ht="18.75" customHeight="1" x14ac:dyDescent="0.35">
      <c r="A793" s="28"/>
      <c r="B793" s="189">
        <f>IF(J793="",0,COUNTIF($J$7:J793,J793))</f>
        <v>0</v>
      </c>
      <c r="C793" s="189" t="str">
        <f t="shared" si="50"/>
        <v>0</v>
      </c>
      <c r="D793" s="192">
        <f t="shared" si="51"/>
        <v>46021</v>
      </c>
      <c r="E793" s="189">
        <f t="shared" si="52"/>
        <v>227</v>
      </c>
      <c r="F793" s="28"/>
      <c r="G793" s="157"/>
      <c r="H793" s="3"/>
      <c r="I793" s="7"/>
      <c r="J793" s="3"/>
      <c r="K793" s="32" t="str">
        <f t="shared" si="53"/>
        <v/>
      </c>
      <c r="L793" s="2"/>
      <c r="M793" s="2"/>
      <c r="N793" s="28"/>
      <c r="O793" s="28"/>
    </row>
    <row r="794" spans="1:15" ht="18.75" customHeight="1" x14ac:dyDescent="0.35">
      <c r="A794" s="28"/>
      <c r="B794" s="189">
        <f>IF(J794="",0,COUNTIF($J$7:J794,J794))</f>
        <v>0</v>
      </c>
      <c r="C794" s="189" t="str">
        <f t="shared" si="50"/>
        <v>0</v>
      </c>
      <c r="D794" s="192">
        <f t="shared" si="51"/>
        <v>46021</v>
      </c>
      <c r="E794" s="189">
        <f t="shared" si="52"/>
        <v>227</v>
      </c>
      <c r="F794" s="28"/>
      <c r="G794" s="157"/>
      <c r="H794" s="3"/>
      <c r="I794" s="7"/>
      <c r="J794" s="3"/>
      <c r="K794" s="32" t="str">
        <f t="shared" si="53"/>
        <v/>
      </c>
      <c r="L794" s="2"/>
      <c r="M794" s="2"/>
      <c r="N794" s="28"/>
      <c r="O794" s="28"/>
    </row>
    <row r="795" spans="1:15" ht="18.75" customHeight="1" x14ac:dyDescent="0.35">
      <c r="A795" s="28"/>
      <c r="B795" s="189">
        <f>IF(J795="",0,COUNTIF($J$7:J795,J795))</f>
        <v>0</v>
      </c>
      <c r="C795" s="189" t="str">
        <f t="shared" si="50"/>
        <v>0</v>
      </c>
      <c r="D795" s="192">
        <f t="shared" si="51"/>
        <v>46021</v>
      </c>
      <c r="E795" s="189">
        <f t="shared" si="52"/>
        <v>227</v>
      </c>
      <c r="F795" s="28"/>
      <c r="G795" s="157"/>
      <c r="H795" s="3"/>
      <c r="I795" s="7"/>
      <c r="J795" s="3"/>
      <c r="K795" s="32" t="str">
        <f t="shared" si="53"/>
        <v/>
      </c>
      <c r="L795" s="2"/>
      <c r="M795" s="2"/>
      <c r="N795" s="28"/>
      <c r="O795" s="28"/>
    </row>
    <row r="796" spans="1:15" ht="18.75" customHeight="1" x14ac:dyDescent="0.35">
      <c r="A796" s="28"/>
      <c r="B796" s="189">
        <f>IF(J796="",0,COUNTIF($J$7:J796,J796))</f>
        <v>0</v>
      </c>
      <c r="C796" s="189" t="str">
        <f t="shared" si="50"/>
        <v>0</v>
      </c>
      <c r="D796" s="192">
        <f t="shared" si="51"/>
        <v>46021</v>
      </c>
      <c r="E796" s="189">
        <f t="shared" si="52"/>
        <v>227</v>
      </c>
      <c r="F796" s="28"/>
      <c r="G796" s="157"/>
      <c r="H796" s="3"/>
      <c r="I796" s="7"/>
      <c r="J796" s="3"/>
      <c r="K796" s="32" t="str">
        <f t="shared" si="53"/>
        <v/>
      </c>
      <c r="L796" s="2"/>
      <c r="M796" s="2"/>
      <c r="N796" s="28"/>
      <c r="O796" s="28"/>
    </row>
    <row r="797" spans="1:15" ht="18.75" customHeight="1" x14ac:dyDescent="0.35">
      <c r="A797" s="28"/>
      <c r="B797" s="189">
        <f>IF(J797="",0,COUNTIF($J$7:J797,J797))</f>
        <v>0</v>
      </c>
      <c r="C797" s="189" t="str">
        <f t="shared" si="50"/>
        <v>0</v>
      </c>
      <c r="D797" s="192">
        <f t="shared" si="51"/>
        <v>46021</v>
      </c>
      <c r="E797" s="189">
        <f t="shared" si="52"/>
        <v>227</v>
      </c>
      <c r="F797" s="28"/>
      <c r="G797" s="157"/>
      <c r="H797" s="3"/>
      <c r="I797" s="7"/>
      <c r="J797" s="3"/>
      <c r="K797" s="32" t="str">
        <f t="shared" si="53"/>
        <v/>
      </c>
      <c r="L797" s="2"/>
      <c r="M797" s="2"/>
      <c r="N797" s="28"/>
      <c r="O797" s="28"/>
    </row>
    <row r="798" spans="1:15" ht="18.75" customHeight="1" x14ac:dyDescent="0.35">
      <c r="A798" s="28"/>
      <c r="B798" s="189">
        <f>IF(J798="",0,COUNTIF($J$7:J798,J798))</f>
        <v>0</v>
      </c>
      <c r="C798" s="189" t="str">
        <f t="shared" si="50"/>
        <v>0</v>
      </c>
      <c r="D798" s="192">
        <f t="shared" si="51"/>
        <v>46021</v>
      </c>
      <c r="E798" s="189">
        <f t="shared" si="52"/>
        <v>227</v>
      </c>
      <c r="F798" s="28"/>
      <c r="G798" s="157"/>
      <c r="H798" s="3"/>
      <c r="I798" s="7"/>
      <c r="J798" s="3"/>
      <c r="K798" s="32" t="str">
        <f t="shared" si="53"/>
        <v/>
      </c>
      <c r="L798" s="2"/>
      <c r="M798" s="2"/>
      <c r="N798" s="28"/>
      <c r="O798" s="28"/>
    </row>
    <row r="799" spans="1:15" ht="18.75" customHeight="1" x14ac:dyDescent="0.35">
      <c r="A799" s="28"/>
      <c r="B799" s="189">
        <f>IF(J799="",0,COUNTIF($J$7:J799,J799))</f>
        <v>0</v>
      </c>
      <c r="C799" s="189" t="str">
        <f t="shared" si="50"/>
        <v>0</v>
      </c>
      <c r="D799" s="192">
        <f t="shared" si="51"/>
        <v>46021</v>
      </c>
      <c r="E799" s="189">
        <f t="shared" si="52"/>
        <v>227</v>
      </c>
      <c r="F799" s="28"/>
      <c r="G799" s="157"/>
      <c r="H799" s="3"/>
      <c r="I799" s="7"/>
      <c r="J799" s="3"/>
      <c r="K799" s="32" t="str">
        <f t="shared" si="53"/>
        <v/>
      </c>
      <c r="L799" s="2"/>
      <c r="M799" s="2"/>
      <c r="N799" s="28"/>
      <c r="O799" s="28"/>
    </row>
    <row r="800" spans="1:15" ht="18.75" customHeight="1" x14ac:dyDescent="0.35">
      <c r="A800" s="28"/>
      <c r="B800" s="189">
        <f>IF(J800="",0,COUNTIF($J$7:J800,J800))</f>
        <v>0</v>
      </c>
      <c r="C800" s="189" t="str">
        <f t="shared" si="50"/>
        <v>0</v>
      </c>
      <c r="D800" s="192">
        <f t="shared" si="51"/>
        <v>46021</v>
      </c>
      <c r="E800" s="189">
        <f t="shared" si="52"/>
        <v>227</v>
      </c>
      <c r="F800" s="28"/>
      <c r="G800" s="157"/>
      <c r="H800" s="3"/>
      <c r="I800" s="7"/>
      <c r="J800" s="3"/>
      <c r="K800" s="32" t="str">
        <f t="shared" si="53"/>
        <v/>
      </c>
      <c r="L800" s="2"/>
      <c r="M800" s="2"/>
      <c r="N800" s="28"/>
      <c r="O800" s="28"/>
    </row>
    <row r="801" spans="1:15" ht="18.75" customHeight="1" x14ac:dyDescent="0.35">
      <c r="A801" s="28"/>
      <c r="B801" s="189">
        <f>IF(J801="",0,COUNTIF($J$7:J801,J801))</f>
        <v>0</v>
      </c>
      <c r="C801" s="189" t="str">
        <f t="shared" si="50"/>
        <v>0</v>
      </c>
      <c r="D801" s="192">
        <f t="shared" si="51"/>
        <v>46021</v>
      </c>
      <c r="E801" s="189">
        <f t="shared" si="52"/>
        <v>227</v>
      </c>
      <c r="F801" s="28"/>
      <c r="G801" s="157"/>
      <c r="H801" s="3"/>
      <c r="I801" s="7"/>
      <c r="J801" s="3"/>
      <c r="K801" s="32" t="str">
        <f t="shared" si="53"/>
        <v/>
      </c>
      <c r="L801" s="2"/>
      <c r="M801" s="2"/>
      <c r="N801" s="28"/>
      <c r="O801" s="28"/>
    </row>
    <row r="802" spans="1:15" ht="18.75" customHeight="1" x14ac:dyDescent="0.35">
      <c r="A802" s="28"/>
      <c r="B802" s="189">
        <f>IF(J802="",0,COUNTIF($J$7:J802,J802))</f>
        <v>0</v>
      </c>
      <c r="C802" s="189" t="str">
        <f t="shared" si="50"/>
        <v>0</v>
      </c>
      <c r="D802" s="192">
        <f t="shared" si="51"/>
        <v>46021</v>
      </c>
      <c r="E802" s="189">
        <f t="shared" si="52"/>
        <v>227</v>
      </c>
      <c r="F802" s="28"/>
      <c r="G802" s="157"/>
      <c r="H802" s="3"/>
      <c r="I802" s="7"/>
      <c r="J802" s="3"/>
      <c r="K802" s="32" t="str">
        <f t="shared" si="53"/>
        <v/>
      </c>
      <c r="L802" s="2"/>
      <c r="M802" s="2"/>
      <c r="N802" s="28"/>
      <c r="O802" s="28"/>
    </row>
    <row r="803" spans="1:15" ht="18.75" customHeight="1" x14ac:dyDescent="0.35">
      <c r="A803" s="28"/>
      <c r="B803" s="189">
        <f>IF(J803="",0,COUNTIF($J$7:J803,J803))</f>
        <v>0</v>
      </c>
      <c r="C803" s="189" t="str">
        <f t="shared" si="50"/>
        <v>0</v>
      </c>
      <c r="D803" s="192">
        <f t="shared" si="51"/>
        <v>46021</v>
      </c>
      <c r="E803" s="189">
        <f t="shared" si="52"/>
        <v>227</v>
      </c>
      <c r="F803" s="28"/>
      <c r="G803" s="157"/>
      <c r="H803" s="3"/>
      <c r="I803" s="7"/>
      <c r="J803" s="3"/>
      <c r="K803" s="32" t="str">
        <f t="shared" si="53"/>
        <v/>
      </c>
      <c r="L803" s="2"/>
      <c r="M803" s="2"/>
      <c r="N803" s="28"/>
      <c r="O803" s="28"/>
    </row>
    <row r="804" spans="1:15" ht="18.75" customHeight="1" x14ac:dyDescent="0.35">
      <c r="A804" s="28"/>
      <c r="B804" s="189">
        <f>IF(J804="",0,COUNTIF($J$7:J804,J804))</f>
        <v>0</v>
      </c>
      <c r="C804" s="189" t="str">
        <f t="shared" si="50"/>
        <v>0</v>
      </c>
      <c r="D804" s="192">
        <f t="shared" si="51"/>
        <v>46021</v>
      </c>
      <c r="E804" s="189">
        <f t="shared" si="52"/>
        <v>227</v>
      </c>
      <c r="F804" s="28"/>
      <c r="G804" s="157"/>
      <c r="H804" s="3"/>
      <c r="I804" s="7"/>
      <c r="J804" s="3"/>
      <c r="K804" s="32" t="str">
        <f t="shared" si="53"/>
        <v/>
      </c>
      <c r="L804" s="2"/>
      <c r="M804" s="2"/>
      <c r="N804" s="28"/>
      <c r="O804" s="28"/>
    </row>
    <row r="805" spans="1:15" ht="18.75" customHeight="1" x14ac:dyDescent="0.35">
      <c r="A805" s="28"/>
      <c r="B805" s="189">
        <f>IF(J805="",0,COUNTIF($J$7:J805,J805))</f>
        <v>0</v>
      </c>
      <c r="C805" s="189" t="str">
        <f t="shared" si="50"/>
        <v>0</v>
      </c>
      <c r="D805" s="192">
        <f t="shared" si="51"/>
        <v>46021</v>
      </c>
      <c r="E805" s="189">
        <f t="shared" si="52"/>
        <v>227</v>
      </c>
      <c r="F805" s="28"/>
      <c r="G805" s="157"/>
      <c r="H805" s="3"/>
      <c r="I805" s="7"/>
      <c r="J805" s="3"/>
      <c r="K805" s="32" t="str">
        <f t="shared" si="53"/>
        <v/>
      </c>
      <c r="L805" s="2"/>
      <c r="M805" s="2"/>
      <c r="N805" s="28"/>
      <c r="O805" s="28"/>
    </row>
    <row r="806" spans="1:15" ht="18.75" customHeight="1" x14ac:dyDescent="0.35">
      <c r="A806" s="28"/>
      <c r="B806" s="189">
        <f>IF(J806="",0,COUNTIF($J$7:J806,J806))</f>
        <v>0</v>
      </c>
      <c r="C806" s="189" t="str">
        <f t="shared" si="50"/>
        <v>0</v>
      </c>
      <c r="D806" s="192">
        <f t="shared" si="51"/>
        <v>46021</v>
      </c>
      <c r="E806" s="189">
        <f t="shared" si="52"/>
        <v>227</v>
      </c>
      <c r="F806" s="28"/>
      <c r="G806" s="157"/>
      <c r="H806" s="3"/>
      <c r="I806" s="7"/>
      <c r="J806" s="3"/>
      <c r="K806" s="32" t="str">
        <f t="shared" si="53"/>
        <v/>
      </c>
      <c r="L806" s="2"/>
      <c r="M806" s="2"/>
      <c r="N806" s="28"/>
      <c r="O806" s="28"/>
    </row>
    <row r="807" spans="1:15" ht="18.75" customHeight="1" x14ac:dyDescent="0.35">
      <c r="A807" s="28"/>
      <c r="B807" s="189">
        <f>IF(J807="",0,COUNTIF($J$7:J807,J807))</f>
        <v>0</v>
      </c>
      <c r="C807" s="189" t="str">
        <f t="shared" si="50"/>
        <v>0</v>
      </c>
      <c r="D807" s="192">
        <f t="shared" si="51"/>
        <v>46021</v>
      </c>
      <c r="E807" s="189">
        <f t="shared" si="52"/>
        <v>227</v>
      </c>
      <c r="F807" s="28"/>
      <c r="G807" s="157"/>
      <c r="H807" s="3"/>
      <c r="I807" s="7"/>
      <c r="J807" s="3"/>
      <c r="K807" s="32" t="str">
        <f t="shared" si="53"/>
        <v/>
      </c>
      <c r="L807" s="2"/>
      <c r="M807" s="2"/>
      <c r="N807" s="28"/>
      <c r="O807" s="28"/>
    </row>
    <row r="808" spans="1:15" ht="18.75" customHeight="1" x14ac:dyDescent="0.35">
      <c r="A808" s="28"/>
      <c r="B808" s="189">
        <f>IF(J808="",0,COUNTIF($J$7:J808,J808))</f>
        <v>0</v>
      </c>
      <c r="C808" s="189" t="str">
        <f t="shared" si="50"/>
        <v>0</v>
      </c>
      <c r="D808" s="192">
        <f t="shared" si="51"/>
        <v>46021</v>
      </c>
      <c r="E808" s="189">
        <f t="shared" si="52"/>
        <v>227</v>
      </c>
      <c r="F808" s="28"/>
      <c r="G808" s="157"/>
      <c r="H808" s="3"/>
      <c r="I808" s="7"/>
      <c r="J808" s="3"/>
      <c r="K808" s="32" t="str">
        <f t="shared" si="53"/>
        <v/>
      </c>
      <c r="L808" s="2"/>
      <c r="M808" s="2"/>
      <c r="N808" s="28"/>
      <c r="O808" s="28"/>
    </row>
    <row r="809" spans="1:15" ht="18.75" customHeight="1" x14ac:dyDescent="0.35">
      <c r="A809" s="28"/>
      <c r="B809" s="189">
        <f>IF(J809="",0,COUNTIF($J$7:J809,J809))</f>
        <v>0</v>
      </c>
      <c r="C809" s="189" t="str">
        <f t="shared" si="50"/>
        <v>0</v>
      </c>
      <c r="D809" s="192">
        <f t="shared" si="51"/>
        <v>46021</v>
      </c>
      <c r="E809" s="189">
        <f t="shared" si="52"/>
        <v>227</v>
      </c>
      <c r="F809" s="28"/>
      <c r="G809" s="157"/>
      <c r="H809" s="3"/>
      <c r="I809" s="7"/>
      <c r="J809" s="3"/>
      <c r="K809" s="32" t="str">
        <f t="shared" si="53"/>
        <v/>
      </c>
      <c r="L809" s="2"/>
      <c r="M809" s="2"/>
      <c r="N809" s="28"/>
      <c r="O809" s="28"/>
    </row>
    <row r="810" spans="1:15" ht="18.75" customHeight="1" x14ac:dyDescent="0.35">
      <c r="A810" s="28"/>
      <c r="B810" s="189">
        <f>IF(J810="",0,COUNTIF($J$7:J810,J810))</f>
        <v>0</v>
      </c>
      <c r="C810" s="189" t="str">
        <f t="shared" si="50"/>
        <v>0</v>
      </c>
      <c r="D810" s="192">
        <f t="shared" si="51"/>
        <v>46021</v>
      </c>
      <c r="E810" s="189">
        <f t="shared" si="52"/>
        <v>227</v>
      </c>
      <c r="F810" s="28"/>
      <c r="G810" s="157"/>
      <c r="H810" s="3"/>
      <c r="I810" s="7"/>
      <c r="J810" s="3"/>
      <c r="K810" s="32" t="str">
        <f t="shared" si="53"/>
        <v/>
      </c>
      <c r="L810" s="2"/>
      <c r="M810" s="2"/>
      <c r="N810" s="28"/>
      <c r="O810" s="28"/>
    </row>
    <row r="811" spans="1:15" ht="18.75" customHeight="1" x14ac:dyDescent="0.35">
      <c r="A811" s="28"/>
      <c r="B811" s="189">
        <f>IF(J811="",0,COUNTIF($J$7:J811,J811))</f>
        <v>0</v>
      </c>
      <c r="C811" s="189" t="str">
        <f t="shared" si="50"/>
        <v>0</v>
      </c>
      <c r="D811" s="192">
        <f t="shared" si="51"/>
        <v>46021</v>
      </c>
      <c r="E811" s="189">
        <f t="shared" si="52"/>
        <v>227</v>
      </c>
      <c r="F811" s="28"/>
      <c r="G811" s="157"/>
      <c r="H811" s="3"/>
      <c r="I811" s="7"/>
      <c r="J811" s="3"/>
      <c r="K811" s="32" t="str">
        <f t="shared" si="53"/>
        <v/>
      </c>
      <c r="L811" s="2"/>
      <c r="M811" s="2"/>
      <c r="N811" s="28"/>
      <c r="O811" s="28"/>
    </row>
    <row r="812" spans="1:15" ht="18.75" customHeight="1" x14ac:dyDescent="0.35">
      <c r="A812" s="28"/>
      <c r="B812" s="189">
        <f>IF(J812="",0,COUNTIF($J$7:J812,J812))</f>
        <v>0</v>
      </c>
      <c r="C812" s="189" t="str">
        <f t="shared" si="50"/>
        <v>0</v>
      </c>
      <c r="D812" s="192">
        <f t="shared" si="51"/>
        <v>46021</v>
      </c>
      <c r="E812" s="189">
        <f t="shared" si="52"/>
        <v>227</v>
      </c>
      <c r="F812" s="28"/>
      <c r="G812" s="157"/>
      <c r="H812" s="3"/>
      <c r="I812" s="7"/>
      <c r="J812" s="3"/>
      <c r="K812" s="32" t="str">
        <f t="shared" si="53"/>
        <v/>
      </c>
      <c r="L812" s="2"/>
      <c r="M812" s="2"/>
      <c r="N812" s="28"/>
      <c r="O812" s="28"/>
    </row>
    <row r="813" spans="1:15" ht="18.75" customHeight="1" x14ac:dyDescent="0.35">
      <c r="A813" s="28"/>
      <c r="B813" s="189">
        <f>IF(J813="",0,COUNTIF($J$7:J813,J813))</f>
        <v>0</v>
      </c>
      <c r="C813" s="189" t="str">
        <f t="shared" si="50"/>
        <v>0</v>
      </c>
      <c r="D813" s="192">
        <f t="shared" si="51"/>
        <v>46021</v>
      </c>
      <c r="E813" s="189">
        <f t="shared" si="52"/>
        <v>227</v>
      </c>
      <c r="F813" s="28"/>
      <c r="G813" s="157"/>
      <c r="H813" s="3"/>
      <c r="I813" s="7"/>
      <c r="J813" s="3"/>
      <c r="K813" s="32" t="str">
        <f t="shared" si="53"/>
        <v/>
      </c>
      <c r="L813" s="2"/>
      <c r="M813" s="2"/>
      <c r="N813" s="28"/>
      <c r="O813" s="28"/>
    </row>
    <row r="814" spans="1:15" ht="18.75" customHeight="1" x14ac:dyDescent="0.35">
      <c r="A814" s="28"/>
      <c r="B814" s="189">
        <f>IF(J814="",0,COUNTIF($J$7:J814,J814))</f>
        <v>0</v>
      </c>
      <c r="C814" s="189" t="str">
        <f t="shared" si="50"/>
        <v>0</v>
      </c>
      <c r="D814" s="192">
        <f t="shared" si="51"/>
        <v>46021</v>
      </c>
      <c r="E814" s="189">
        <f t="shared" si="52"/>
        <v>227</v>
      </c>
      <c r="F814" s="28"/>
      <c r="G814" s="157"/>
      <c r="H814" s="3"/>
      <c r="I814" s="7"/>
      <c r="J814" s="3"/>
      <c r="K814" s="32" t="str">
        <f t="shared" si="53"/>
        <v/>
      </c>
      <c r="L814" s="2"/>
      <c r="M814" s="2"/>
      <c r="N814" s="28"/>
      <c r="O814" s="28"/>
    </row>
    <row r="815" spans="1:15" ht="18.75" customHeight="1" x14ac:dyDescent="0.35">
      <c r="A815" s="28"/>
      <c r="B815" s="189">
        <f>IF(J815="",0,COUNTIF($J$7:J815,J815))</f>
        <v>0</v>
      </c>
      <c r="C815" s="189" t="str">
        <f t="shared" si="50"/>
        <v>0</v>
      </c>
      <c r="D815" s="192">
        <f t="shared" si="51"/>
        <v>46021</v>
      </c>
      <c r="E815" s="189">
        <f t="shared" si="52"/>
        <v>227</v>
      </c>
      <c r="F815" s="28"/>
      <c r="G815" s="157"/>
      <c r="H815" s="3"/>
      <c r="I815" s="7"/>
      <c r="J815" s="3"/>
      <c r="K815" s="32" t="str">
        <f t="shared" si="53"/>
        <v/>
      </c>
      <c r="L815" s="2"/>
      <c r="M815" s="2"/>
      <c r="N815" s="28"/>
      <c r="O815" s="28"/>
    </row>
    <row r="816" spans="1:15" ht="18.75" customHeight="1" x14ac:dyDescent="0.35">
      <c r="A816" s="28"/>
      <c r="B816" s="189">
        <f>IF(J816="",0,COUNTIF($J$7:J816,J816))</f>
        <v>0</v>
      </c>
      <c r="C816" s="189" t="str">
        <f t="shared" si="50"/>
        <v>0</v>
      </c>
      <c r="D816" s="192">
        <f t="shared" si="51"/>
        <v>46021</v>
      </c>
      <c r="E816" s="189">
        <f t="shared" si="52"/>
        <v>227</v>
      </c>
      <c r="F816" s="28"/>
      <c r="G816" s="157"/>
      <c r="H816" s="3"/>
      <c r="I816" s="7"/>
      <c r="J816" s="3"/>
      <c r="K816" s="32" t="str">
        <f t="shared" si="53"/>
        <v/>
      </c>
      <c r="L816" s="2"/>
      <c r="M816" s="2"/>
      <c r="N816" s="28"/>
      <c r="O816" s="28"/>
    </row>
    <row r="817" spans="1:15" ht="18.75" customHeight="1" x14ac:dyDescent="0.35">
      <c r="A817" s="28"/>
      <c r="B817" s="189">
        <f>IF(J817="",0,COUNTIF($J$7:J817,J817))</f>
        <v>0</v>
      </c>
      <c r="C817" s="189" t="str">
        <f t="shared" si="50"/>
        <v>0</v>
      </c>
      <c r="D817" s="192">
        <f t="shared" si="51"/>
        <v>46021</v>
      </c>
      <c r="E817" s="189">
        <f t="shared" si="52"/>
        <v>227</v>
      </c>
      <c r="F817" s="28"/>
      <c r="G817" s="157"/>
      <c r="H817" s="3"/>
      <c r="I817" s="7"/>
      <c r="J817" s="3"/>
      <c r="K817" s="32" t="str">
        <f t="shared" si="53"/>
        <v/>
      </c>
      <c r="L817" s="2"/>
      <c r="M817" s="2"/>
      <c r="N817" s="28"/>
      <c r="O817" s="28"/>
    </row>
    <row r="818" spans="1:15" ht="18.75" customHeight="1" x14ac:dyDescent="0.35">
      <c r="A818" s="28"/>
      <c r="B818" s="189">
        <f>IF(J818="",0,COUNTIF($J$7:J818,J818))</f>
        <v>0</v>
      </c>
      <c r="C818" s="189" t="str">
        <f t="shared" si="50"/>
        <v>0</v>
      </c>
      <c r="D818" s="192">
        <f t="shared" si="51"/>
        <v>46021</v>
      </c>
      <c r="E818" s="189">
        <f t="shared" si="52"/>
        <v>227</v>
      </c>
      <c r="F818" s="28"/>
      <c r="G818" s="157"/>
      <c r="H818" s="3"/>
      <c r="I818" s="7"/>
      <c r="J818" s="3"/>
      <c r="K818" s="32" t="str">
        <f t="shared" si="53"/>
        <v/>
      </c>
      <c r="L818" s="2"/>
      <c r="M818" s="2"/>
      <c r="N818" s="28"/>
      <c r="O818" s="28"/>
    </row>
    <row r="819" spans="1:15" ht="18.75" customHeight="1" x14ac:dyDescent="0.35">
      <c r="A819" s="28"/>
      <c r="B819" s="189">
        <f>IF(J819="",0,COUNTIF($J$7:J819,J819))</f>
        <v>0</v>
      </c>
      <c r="C819" s="189" t="str">
        <f t="shared" si="50"/>
        <v>0</v>
      </c>
      <c r="D819" s="192">
        <f t="shared" si="51"/>
        <v>46021</v>
      </c>
      <c r="E819" s="189">
        <f t="shared" si="52"/>
        <v>227</v>
      </c>
      <c r="F819" s="28"/>
      <c r="G819" s="157"/>
      <c r="H819" s="3"/>
      <c r="I819" s="7"/>
      <c r="J819" s="3"/>
      <c r="K819" s="32" t="str">
        <f t="shared" si="53"/>
        <v/>
      </c>
      <c r="L819" s="2"/>
      <c r="M819" s="2"/>
      <c r="N819" s="28"/>
      <c r="O819" s="28"/>
    </row>
    <row r="820" spans="1:15" ht="18.75" customHeight="1" x14ac:dyDescent="0.35">
      <c r="A820" s="28"/>
      <c r="B820" s="189">
        <f>IF(J820="",0,COUNTIF($J$7:J820,J820))</f>
        <v>0</v>
      </c>
      <c r="C820" s="189" t="str">
        <f t="shared" si="50"/>
        <v>0</v>
      </c>
      <c r="D820" s="192">
        <f t="shared" si="51"/>
        <v>46021</v>
      </c>
      <c r="E820" s="189">
        <f t="shared" si="52"/>
        <v>227</v>
      </c>
      <c r="F820" s="28"/>
      <c r="G820" s="157"/>
      <c r="H820" s="3"/>
      <c r="I820" s="7"/>
      <c r="J820" s="3"/>
      <c r="K820" s="32" t="str">
        <f t="shared" si="53"/>
        <v/>
      </c>
      <c r="L820" s="2"/>
      <c r="M820" s="2"/>
      <c r="N820" s="28"/>
      <c r="O820" s="28"/>
    </row>
    <row r="821" spans="1:15" ht="18.75" customHeight="1" x14ac:dyDescent="0.35">
      <c r="A821" s="28"/>
      <c r="B821" s="189">
        <f>IF(J821="",0,COUNTIF($J$7:J821,J821))</f>
        <v>0</v>
      </c>
      <c r="C821" s="189" t="str">
        <f t="shared" si="50"/>
        <v>0</v>
      </c>
      <c r="D821" s="192">
        <f t="shared" si="51"/>
        <v>46021</v>
      </c>
      <c r="E821" s="189">
        <f t="shared" si="52"/>
        <v>227</v>
      </c>
      <c r="F821" s="28"/>
      <c r="G821" s="157"/>
      <c r="H821" s="3"/>
      <c r="I821" s="7"/>
      <c r="J821" s="3"/>
      <c r="K821" s="32" t="str">
        <f t="shared" si="53"/>
        <v/>
      </c>
      <c r="L821" s="2"/>
      <c r="M821" s="2"/>
      <c r="N821" s="28"/>
      <c r="O821" s="28"/>
    </row>
    <row r="822" spans="1:15" ht="18.75" customHeight="1" x14ac:dyDescent="0.35">
      <c r="A822" s="28"/>
      <c r="B822" s="189">
        <f>IF(J822="",0,COUNTIF($J$7:J822,J822))</f>
        <v>0</v>
      </c>
      <c r="C822" s="189" t="str">
        <f t="shared" si="50"/>
        <v>0</v>
      </c>
      <c r="D822" s="192">
        <f t="shared" si="51"/>
        <v>46021</v>
      </c>
      <c r="E822" s="189">
        <f t="shared" si="52"/>
        <v>227</v>
      </c>
      <c r="F822" s="28"/>
      <c r="G822" s="157"/>
      <c r="H822" s="3"/>
      <c r="I822" s="7"/>
      <c r="J822" s="3"/>
      <c r="K822" s="32" t="str">
        <f t="shared" si="53"/>
        <v/>
      </c>
      <c r="L822" s="2"/>
      <c r="M822" s="2"/>
      <c r="N822" s="28"/>
      <c r="O822" s="28"/>
    </row>
    <row r="823" spans="1:15" ht="18.75" customHeight="1" x14ac:dyDescent="0.35">
      <c r="A823" s="28"/>
      <c r="B823" s="189">
        <f>IF(J823="",0,COUNTIF($J$7:J823,J823))</f>
        <v>0</v>
      </c>
      <c r="C823" s="189" t="str">
        <f t="shared" ref="C823:C886" si="54">B823&amp;J823</f>
        <v>0</v>
      </c>
      <c r="D823" s="192">
        <f t="shared" ref="D823:D886" si="55">IF(G823&lt;&gt;"",G823,D822)</f>
        <v>46021</v>
      </c>
      <c r="E823" s="189">
        <f t="shared" ref="E823:E886" si="56">IF(H823&lt;&gt;"",H823,E822)</f>
        <v>227</v>
      </c>
      <c r="F823" s="28"/>
      <c r="G823" s="157"/>
      <c r="H823" s="3"/>
      <c r="I823" s="7"/>
      <c r="J823" s="3"/>
      <c r="K823" s="32" t="str">
        <f t="shared" ref="K823:K886" si="57">IF(J823&lt;&gt;"",VLOOKUP(J823,DA,2,FALSE),"")</f>
        <v/>
      </c>
      <c r="L823" s="2"/>
      <c r="M823" s="2"/>
      <c r="N823" s="28"/>
      <c r="O823" s="28"/>
    </row>
    <row r="824" spans="1:15" ht="18.75" customHeight="1" x14ac:dyDescent="0.35">
      <c r="A824" s="28"/>
      <c r="B824" s="189">
        <f>IF(J824="",0,COUNTIF($J$7:J824,J824))</f>
        <v>0</v>
      </c>
      <c r="C824" s="189" t="str">
        <f t="shared" si="54"/>
        <v>0</v>
      </c>
      <c r="D824" s="192">
        <f t="shared" si="55"/>
        <v>46021</v>
      </c>
      <c r="E824" s="189">
        <f t="shared" si="56"/>
        <v>227</v>
      </c>
      <c r="F824" s="28"/>
      <c r="G824" s="157"/>
      <c r="H824" s="3"/>
      <c r="I824" s="7"/>
      <c r="J824" s="3"/>
      <c r="K824" s="32" t="str">
        <f t="shared" si="57"/>
        <v/>
      </c>
      <c r="L824" s="2"/>
      <c r="M824" s="2"/>
      <c r="N824" s="28"/>
      <c r="O824" s="28"/>
    </row>
    <row r="825" spans="1:15" ht="18.75" customHeight="1" x14ac:dyDescent="0.35">
      <c r="A825" s="28"/>
      <c r="B825" s="189">
        <f>IF(J825="",0,COUNTIF($J$7:J825,J825))</f>
        <v>0</v>
      </c>
      <c r="C825" s="189" t="str">
        <f t="shared" si="54"/>
        <v>0</v>
      </c>
      <c r="D825" s="192">
        <f t="shared" si="55"/>
        <v>46021</v>
      </c>
      <c r="E825" s="189">
        <f t="shared" si="56"/>
        <v>227</v>
      </c>
      <c r="F825" s="28"/>
      <c r="G825" s="157"/>
      <c r="H825" s="3"/>
      <c r="I825" s="7"/>
      <c r="J825" s="3"/>
      <c r="K825" s="32" t="str">
        <f t="shared" si="57"/>
        <v/>
      </c>
      <c r="L825" s="2"/>
      <c r="M825" s="2"/>
      <c r="N825" s="28"/>
      <c r="O825" s="28"/>
    </row>
    <row r="826" spans="1:15" ht="18.75" customHeight="1" x14ac:dyDescent="0.35">
      <c r="A826" s="28"/>
      <c r="B826" s="189">
        <f>IF(J826="",0,COUNTIF($J$7:J826,J826))</f>
        <v>0</v>
      </c>
      <c r="C826" s="189" t="str">
        <f t="shared" si="54"/>
        <v>0</v>
      </c>
      <c r="D826" s="192">
        <f t="shared" si="55"/>
        <v>46021</v>
      </c>
      <c r="E826" s="189">
        <f t="shared" si="56"/>
        <v>227</v>
      </c>
      <c r="F826" s="28"/>
      <c r="G826" s="157"/>
      <c r="H826" s="3"/>
      <c r="I826" s="7"/>
      <c r="J826" s="3"/>
      <c r="K826" s="32" t="str">
        <f t="shared" si="57"/>
        <v/>
      </c>
      <c r="L826" s="2"/>
      <c r="M826" s="2"/>
      <c r="N826" s="28"/>
      <c r="O826" s="28"/>
    </row>
    <row r="827" spans="1:15" ht="18.75" customHeight="1" x14ac:dyDescent="0.35">
      <c r="A827" s="28"/>
      <c r="B827" s="189">
        <f>IF(J827="",0,COUNTIF($J$7:J827,J827))</f>
        <v>0</v>
      </c>
      <c r="C827" s="189" t="str">
        <f t="shared" si="54"/>
        <v>0</v>
      </c>
      <c r="D827" s="192">
        <f t="shared" si="55"/>
        <v>46021</v>
      </c>
      <c r="E827" s="189">
        <f t="shared" si="56"/>
        <v>227</v>
      </c>
      <c r="F827" s="28"/>
      <c r="G827" s="157"/>
      <c r="H827" s="3"/>
      <c r="I827" s="7"/>
      <c r="J827" s="3"/>
      <c r="K827" s="32" t="str">
        <f t="shared" si="57"/>
        <v/>
      </c>
      <c r="L827" s="2"/>
      <c r="M827" s="2"/>
      <c r="N827" s="28"/>
      <c r="O827" s="28"/>
    </row>
    <row r="828" spans="1:15" ht="18.75" customHeight="1" x14ac:dyDescent="0.35">
      <c r="A828" s="28"/>
      <c r="B828" s="189">
        <f>IF(J828="",0,COUNTIF($J$7:J828,J828))</f>
        <v>0</v>
      </c>
      <c r="C828" s="189" t="str">
        <f t="shared" si="54"/>
        <v>0</v>
      </c>
      <c r="D828" s="192">
        <f t="shared" si="55"/>
        <v>46021</v>
      </c>
      <c r="E828" s="189">
        <f t="shared" si="56"/>
        <v>227</v>
      </c>
      <c r="F828" s="28"/>
      <c r="G828" s="157"/>
      <c r="H828" s="3"/>
      <c r="I828" s="7"/>
      <c r="J828" s="3"/>
      <c r="K828" s="32" t="str">
        <f t="shared" si="57"/>
        <v/>
      </c>
      <c r="L828" s="2"/>
      <c r="M828" s="2"/>
      <c r="N828" s="28"/>
      <c r="O828" s="28"/>
    </row>
    <row r="829" spans="1:15" ht="18.75" customHeight="1" x14ac:dyDescent="0.35">
      <c r="A829" s="28"/>
      <c r="B829" s="189">
        <f>IF(J829="",0,COUNTIF($J$7:J829,J829))</f>
        <v>0</v>
      </c>
      <c r="C829" s="189" t="str">
        <f t="shared" si="54"/>
        <v>0</v>
      </c>
      <c r="D829" s="192">
        <f t="shared" si="55"/>
        <v>46021</v>
      </c>
      <c r="E829" s="189">
        <f t="shared" si="56"/>
        <v>227</v>
      </c>
      <c r="F829" s="28"/>
      <c r="G829" s="157"/>
      <c r="H829" s="3"/>
      <c r="I829" s="7"/>
      <c r="J829" s="3"/>
      <c r="K829" s="32" t="str">
        <f t="shared" si="57"/>
        <v/>
      </c>
      <c r="L829" s="2"/>
      <c r="M829" s="2"/>
      <c r="N829" s="28"/>
      <c r="O829" s="28"/>
    </row>
    <row r="830" spans="1:15" ht="18.75" customHeight="1" x14ac:dyDescent="0.35">
      <c r="A830" s="28"/>
      <c r="B830" s="189">
        <f>IF(J830="",0,COUNTIF($J$7:J830,J830))</f>
        <v>0</v>
      </c>
      <c r="C830" s="189" t="str">
        <f t="shared" si="54"/>
        <v>0</v>
      </c>
      <c r="D830" s="192">
        <f t="shared" si="55"/>
        <v>46021</v>
      </c>
      <c r="E830" s="189">
        <f t="shared" si="56"/>
        <v>227</v>
      </c>
      <c r="F830" s="28"/>
      <c r="G830" s="157"/>
      <c r="H830" s="3"/>
      <c r="I830" s="7"/>
      <c r="J830" s="3"/>
      <c r="K830" s="32" t="str">
        <f t="shared" si="57"/>
        <v/>
      </c>
      <c r="L830" s="2"/>
      <c r="M830" s="2"/>
      <c r="N830" s="28"/>
      <c r="O830" s="28"/>
    </row>
    <row r="831" spans="1:15" ht="18.75" customHeight="1" x14ac:dyDescent="0.35">
      <c r="A831" s="28"/>
      <c r="B831" s="189">
        <f>IF(J831="",0,COUNTIF($J$7:J831,J831))</f>
        <v>0</v>
      </c>
      <c r="C831" s="189" t="str">
        <f t="shared" si="54"/>
        <v>0</v>
      </c>
      <c r="D831" s="192">
        <f t="shared" si="55"/>
        <v>46021</v>
      </c>
      <c r="E831" s="189">
        <f t="shared" si="56"/>
        <v>227</v>
      </c>
      <c r="F831" s="28"/>
      <c r="G831" s="157"/>
      <c r="H831" s="3"/>
      <c r="I831" s="7"/>
      <c r="J831" s="3"/>
      <c r="K831" s="32" t="str">
        <f t="shared" si="57"/>
        <v/>
      </c>
      <c r="L831" s="2"/>
      <c r="M831" s="2"/>
      <c r="N831" s="28"/>
      <c r="O831" s="28"/>
    </row>
    <row r="832" spans="1:15" ht="18.75" customHeight="1" x14ac:dyDescent="0.35">
      <c r="A832" s="28"/>
      <c r="B832" s="189">
        <f>IF(J832="",0,COUNTIF($J$7:J832,J832))</f>
        <v>0</v>
      </c>
      <c r="C832" s="189" t="str">
        <f t="shared" si="54"/>
        <v>0</v>
      </c>
      <c r="D832" s="192">
        <f t="shared" si="55"/>
        <v>46021</v>
      </c>
      <c r="E832" s="189">
        <f t="shared" si="56"/>
        <v>227</v>
      </c>
      <c r="F832" s="28"/>
      <c r="G832" s="157"/>
      <c r="H832" s="3"/>
      <c r="I832" s="7"/>
      <c r="J832" s="3"/>
      <c r="K832" s="32" t="str">
        <f t="shared" si="57"/>
        <v/>
      </c>
      <c r="L832" s="2"/>
      <c r="M832" s="2"/>
      <c r="N832" s="28"/>
      <c r="O832" s="28"/>
    </row>
    <row r="833" spans="1:15" ht="18.75" customHeight="1" x14ac:dyDescent="0.35">
      <c r="A833" s="28"/>
      <c r="B833" s="189">
        <f>IF(J833="",0,COUNTIF($J$7:J833,J833))</f>
        <v>0</v>
      </c>
      <c r="C833" s="189" t="str">
        <f t="shared" si="54"/>
        <v>0</v>
      </c>
      <c r="D833" s="192">
        <f t="shared" si="55"/>
        <v>46021</v>
      </c>
      <c r="E833" s="189">
        <f t="shared" si="56"/>
        <v>227</v>
      </c>
      <c r="F833" s="28"/>
      <c r="G833" s="157"/>
      <c r="H833" s="3"/>
      <c r="I833" s="7"/>
      <c r="J833" s="3"/>
      <c r="K833" s="32" t="str">
        <f t="shared" si="57"/>
        <v/>
      </c>
      <c r="L833" s="2"/>
      <c r="M833" s="2"/>
      <c r="N833" s="28"/>
      <c r="O833" s="28"/>
    </row>
    <row r="834" spans="1:15" ht="18.75" customHeight="1" x14ac:dyDescent="0.35">
      <c r="A834" s="28"/>
      <c r="B834" s="189">
        <f>IF(J834="",0,COUNTIF($J$7:J834,J834))</f>
        <v>0</v>
      </c>
      <c r="C834" s="189" t="str">
        <f t="shared" si="54"/>
        <v>0</v>
      </c>
      <c r="D834" s="192">
        <f t="shared" si="55"/>
        <v>46021</v>
      </c>
      <c r="E834" s="189">
        <f t="shared" si="56"/>
        <v>227</v>
      </c>
      <c r="F834" s="28"/>
      <c r="G834" s="157"/>
      <c r="H834" s="3"/>
      <c r="I834" s="7"/>
      <c r="J834" s="3"/>
      <c r="K834" s="32" t="str">
        <f t="shared" si="57"/>
        <v/>
      </c>
      <c r="L834" s="2"/>
      <c r="M834" s="2"/>
      <c r="N834" s="28"/>
      <c r="O834" s="28"/>
    </row>
    <row r="835" spans="1:15" ht="18.75" customHeight="1" x14ac:dyDescent="0.35">
      <c r="A835" s="28"/>
      <c r="B835" s="189">
        <f>IF(J835="",0,COUNTIF($J$7:J835,J835))</f>
        <v>0</v>
      </c>
      <c r="C835" s="189" t="str">
        <f t="shared" si="54"/>
        <v>0</v>
      </c>
      <c r="D835" s="192">
        <f t="shared" si="55"/>
        <v>46021</v>
      </c>
      <c r="E835" s="189">
        <f t="shared" si="56"/>
        <v>227</v>
      </c>
      <c r="F835" s="28"/>
      <c r="G835" s="157"/>
      <c r="H835" s="3"/>
      <c r="I835" s="7"/>
      <c r="J835" s="3"/>
      <c r="K835" s="32" t="str">
        <f t="shared" si="57"/>
        <v/>
      </c>
      <c r="L835" s="2"/>
      <c r="M835" s="2"/>
      <c r="N835" s="28"/>
      <c r="O835" s="28"/>
    </row>
    <row r="836" spans="1:15" ht="18.75" customHeight="1" x14ac:dyDescent="0.35">
      <c r="A836" s="28"/>
      <c r="B836" s="189">
        <f>IF(J836="",0,COUNTIF($J$7:J836,J836))</f>
        <v>0</v>
      </c>
      <c r="C836" s="189" t="str">
        <f t="shared" si="54"/>
        <v>0</v>
      </c>
      <c r="D836" s="192">
        <f t="shared" si="55"/>
        <v>46021</v>
      </c>
      <c r="E836" s="189">
        <f t="shared" si="56"/>
        <v>227</v>
      </c>
      <c r="F836" s="28"/>
      <c r="G836" s="157"/>
      <c r="H836" s="3"/>
      <c r="I836" s="7"/>
      <c r="J836" s="3"/>
      <c r="K836" s="32" t="str">
        <f t="shared" si="57"/>
        <v/>
      </c>
      <c r="L836" s="2"/>
      <c r="M836" s="2"/>
      <c r="N836" s="28"/>
      <c r="O836" s="28"/>
    </row>
    <row r="837" spans="1:15" ht="18.75" customHeight="1" x14ac:dyDescent="0.35">
      <c r="A837" s="28"/>
      <c r="B837" s="189">
        <f>IF(J837="",0,COUNTIF($J$7:J837,J837))</f>
        <v>0</v>
      </c>
      <c r="C837" s="189" t="str">
        <f t="shared" si="54"/>
        <v>0</v>
      </c>
      <c r="D837" s="192">
        <f t="shared" si="55"/>
        <v>46021</v>
      </c>
      <c r="E837" s="189">
        <f t="shared" si="56"/>
        <v>227</v>
      </c>
      <c r="F837" s="28"/>
      <c r="G837" s="157"/>
      <c r="H837" s="3"/>
      <c r="I837" s="7"/>
      <c r="J837" s="3"/>
      <c r="K837" s="32" t="str">
        <f t="shared" si="57"/>
        <v/>
      </c>
      <c r="L837" s="2"/>
      <c r="M837" s="2"/>
      <c r="N837" s="28"/>
      <c r="O837" s="28"/>
    </row>
    <row r="838" spans="1:15" ht="18.75" customHeight="1" x14ac:dyDescent="0.35">
      <c r="A838" s="28"/>
      <c r="B838" s="189">
        <f>IF(J838="",0,COUNTIF($J$7:J838,J838))</f>
        <v>0</v>
      </c>
      <c r="C838" s="189" t="str">
        <f t="shared" si="54"/>
        <v>0</v>
      </c>
      <c r="D838" s="192">
        <f t="shared" si="55"/>
        <v>46021</v>
      </c>
      <c r="E838" s="189">
        <f t="shared" si="56"/>
        <v>227</v>
      </c>
      <c r="F838" s="28"/>
      <c r="G838" s="157"/>
      <c r="H838" s="3"/>
      <c r="I838" s="7"/>
      <c r="J838" s="3"/>
      <c r="K838" s="32" t="str">
        <f t="shared" si="57"/>
        <v/>
      </c>
      <c r="L838" s="2"/>
      <c r="M838" s="2"/>
      <c r="N838" s="28"/>
      <c r="O838" s="28"/>
    </row>
    <row r="839" spans="1:15" ht="18.75" customHeight="1" x14ac:dyDescent="0.35">
      <c r="A839" s="28"/>
      <c r="B839" s="189">
        <f>IF(J839="",0,COUNTIF($J$7:J839,J839))</f>
        <v>0</v>
      </c>
      <c r="C839" s="189" t="str">
        <f t="shared" si="54"/>
        <v>0</v>
      </c>
      <c r="D839" s="192">
        <f t="shared" si="55"/>
        <v>46021</v>
      </c>
      <c r="E839" s="189">
        <f t="shared" si="56"/>
        <v>227</v>
      </c>
      <c r="F839" s="28"/>
      <c r="G839" s="157"/>
      <c r="H839" s="3"/>
      <c r="I839" s="7"/>
      <c r="J839" s="3"/>
      <c r="K839" s="32" t="str">
        <f t="shared" si="57"/>
        <v/>
      </c>
      <c r="L839" s="2"/>
      <c r="M839" s="2"/>
      <c r="N839" s="28"/>
      <c r="O839" s="28"/>
    </row>
    <row r="840" spans="1:15" ht="18.75" customHeight="1" x14ac:dyDescent="0.35">
      <c r="A840" s="28"/>
      <c r="B840" s="189">
        <f>IF(J840="",0,COUNTIF($J$7:J840,J840))</f>
        <v>0</v>
      </c>
      <c r="C840" s="189" t="str">
        <f t="shared" si="54"/>
        <v>0</v>
      </c>
      <c r="D840" s="192">
        <f t="shared" si="55"/>
        <v>46021</v>
      </c>
      <c r="E840" s="189">
        <f t="shared" si="56"/>
        <v>227</v>
      </c>
      <c r="F840" s="28"/>
      <c r="G840" s="157"/>
      <c r="H840" s="3"/>
      <c r="I840" s="7"/>
      <c r="J840" s="3"/>
      <c r="K840" s="32" t="str">
        <f t="shared" si="57"/>
        <v/>
      </c>
      <c r="L840" s="2"/>
      <c r="M840" s="2"/>
      <c r="N840" s="28"/>
      <c r="O840" s="28"/>
    </row>
    <row r="841" spans="1:15" ht="18.75" customHeight="1" x14ac:dyDescent="0.35">
      <c r="A841" s="28"/>
      <c r="B841" s="189">
        <f>IF(J841="",0,COUNTIF($J$7:J841,J841))</f>
        <v>0</v>
      </c>
      <c r="C841" s="189" t="str">
        <f t="shared" si="54"/>
        <v>0</v>
      </c>
      <c r="D841" s="192">
        <f t="shared" si="55"/>
        <v>46021</v>
      </c>
      <c r="E841" s="189">
        <f t="shared" si="56"/>
        <v>227</v>
      </c>
      <c r="F841" s="28"/>
      <c r="G841" s="157"/>
      <c r="H841" s="3"/>
      <c r="I841" s="7"/>
      <c r="J841" s="3"/>
      <c r="K841" s="32" t="str">
        <f t="shared" si="57"/>
        <v/>
      </c>
      <c r="L841" s="2"/>
      <c r="M841" s="2"/>
      <c r="N841" s="28"/>
      <c r="O841" s="28"/>
    </row>
    <row r="842" spans="1:15" ht="18.75" customHeight="1" x14ac:dyDescent="0.35">
      <c r="A842" s="28"/>
      <c r="B842" s="189">
        <f>IF(J842="",0,COUNTIF($J$7:J842,J842))</f>
        <v>0</v>
      </c>
      <c r="C842" s="189" t="str">
        <f t="shared" si="54"/>
        <v>0</v>
      </c>
      <c r="D842" s="192">
        <f t="shared" si="55"/>
        <v>46021</v>
      </c>
      <c r="E842" s="189">
        <f t="shared" si="56"/>
        <v>227</v>
      </c>
      <c r="F842" s="28"/>
      <c r="G842" s="157"/>
      <c r="H842" s="3"/>
      <c r="I842" s="7"/>
      <c r="J842" s="3"/>
      <c r="K842" s="32" t="str">
        <f t="shared" si="57"/>
        <v/>
      </c>
      <c r="L842" s="2"/>
      <c r="M842" s="2"/>
      <c r="N842" s="28"/>
      <c r="O842" s="28"/>
    </row>
    <row r="843" spans="1:15" ht="18.75" customHeight="1" x14ac:dyDescent="0.35">
      <c r="A843" s="28"/>
      <c r="B843" s="189">
        <f>IF(J843="",0,COUNTIF($J$7:J843,J843))</f>
        <v>0</v>
      </c>
      <c r="C843" s="189" t="str">
        <f t="shared" si="54"/>
        <v>0</v>
      </c>
      <c r="D843" s="192">
        <f t="shared" si="55"/>
        <v>46021</v>
      </c>
      <c r="E843" s="189">
        <f t="shared" si="56"/>
        <v>227</v>
      </c>
      <c r="F843" s="28"/>
      <c r="G843" s="157"/>
      <c r="H843" s="3"/>
      <c r="I843" s="7"/>
      <c r="J843" s="3"/>
      <c r="K843" s="32" t="str">
        <f t="shared" si="57"/>
        <v/>
      </c>
      <c r="L843" s="2"/>
      <c r="M843" s="2"/>
      <c r="N843" s="28"/>
      <c r="O843" s="28"/>
    </row>
    <row r="844" spans="1:15" ht="18.75" customHeight="1" x14ac:dyDescent="0.35">
      <c r="A844" s="28"/>
      <c r="B844" s="189">
        <f>IF(J844="",0,COUNTIF($J$7:J844,J844))</f>
        <v>0</v>
      </c>
      <c r="C844" s="189" t="str">
        <f t="shared" si="54"/>
        <v>0</v>
      </c>
      <c r="D844" s="192">
        <f t="shared" si="55"/>
        <v>46021</v>
      </c>
      <c r="E844" s="189">
        <f t="shared" si="56"/>
        <v>227</v>
      </c>
      <c r="F844" s="28"/>
      <c r="G844" s="157"/>
      <c r="H844" s="3"/>
      <c r="I844" s="7"/>
      <c r="J844" s="3"/>
      <c r="K844" s="32" t="str">
        <f t="shared" si="57"/>
        <v/>
      </c>
      <c r="L844" s="2"/>
      <c r="M844" s="2"/>
      <c r="N844" s="28"/>
      <c r="O844" s="28"/>
    </row>
    <row r="845" spans="1:15" ht="18.75" customHeight="1" x14ac:dyDescent="0.35">
      <c r="A845" s="28"/>
      <c r="B845" s="189">
        <f>IF(J845="",0,COUNTIF($J$7:J845,J845))</f>
        <v>0</v>
      </c>
      <c r="C845" s="189" t="str">
        <f t="shared" si="54"/>
        <v>0</v>
      </c>
      <c r="D845" s="192">
        <f t="shared" si="55"/>
        <v>46021</v>
      </c>
      <c r="E845" s="189">
        <f t="shared" si="56"/>
        <v>227</v>
      </c>
      <c r="F845" s="28"/>
      <c r="G845" s="157"/>
      <c r="H845" s="3"/>
      <c r="I845" s="7"/>
      <c r="J845" s="3"/>
      <c r="K845" s="32" t="str">
        <f t="shared" si="57"/>
        <v/>
      </c>
      <c r="L845" s="2"/>
      <c r="M845" s="2"/>
      <c r="N845" s="28"/>
      <c r="O845" s="28"/>
    </row>
    <row r="846" spans="1:15" ht="18.75" customHeight="1" x14ac:dyDescent="0.35">
      <c r="A846" s="28"/>
      <c r="B846" s="189">
        <f>IF(J846="",0,COUNTIF($J$7:J846,J846))</f>
        <v>0</v>
      </c>
      <c r="C846" s="189" t="str">
        <f t="shared" si="54"/>
        <v>0</v>
      </c>
      <c r="D846" s="192">
        <f t="shared" si="55"/>
        <v>46021</v>
      </c>
      <c r="E846" s="189">
        <f t="shared" si="56"/>
        <v>227</v>
      </c>
      <c r="F846" s="28"/>
      <c r="G846" s="157"/>
      <c r="H846" s="3"/>
      <c r="I846" s="7"/>
      <c r="J846" s="3"/>
      <c r="K846" s="32" t="str">
        <f t="shared" si="57"/>
        <v/>
      </c>
      <c r="L846" s="2"/>
      <c r="M846" s="2"/>
      <c r="N846" s="28"/>
      <c r="O846" s="28"/>
    </row>
    <row r="847" spans="1:15" ht="18.75" customHeight="1" x14ac:dyDescent="0.35">
      <c r="A847" s="28"/>
      <c r="B847" s="189">
        <f>IF(J847="",0,COUNTIF($J$7:J847,J847))</f>
        <v>0</v>
      </c>
      <c r="C847" s="189" t="str">
        <f t="shared" si="54"/>
        <v>0</v>
      </c>
      <c r="D847" s="192">
        <f t="shared" si="55"/>
        <v>46021</v>
      </c>
      <c r="E847" s="189">
        <f t="shared" si="56"/>
        <v>227</v>
      </c>
      <c r="F847" s="28"/>
      <c r="G847" s="157"/>
      <c r="H847" s="3"/>
      <c r="I847" s="7"/>
      <c r="J847" s="3"/>
      <c r="K847" s="32" t="str">
        <f t="shared" si="57"/>
        <v/>
      </c>
      <c r="L847" s="2"/>
      <c r="M847" s="2"/>
      <c r="N847" s="28"/>
      <c r="O847" s="28"/>
    </row>
    <row r="848" spans="1:15" ht="18.75" customHeight="1" x14ac:dyDescent="0.35">
      <c r="A848" s="28"/>
      <c r="B848" s="189">
        <f>IF(J848="",0,COUNTIF($J$7:J848,J848))</f>
        <v>0</v>
      </c>
      <c r="C848" s="189" t="str">
        <f t="shared" si="54"/>
        <v>0</v>
      </c>
      <c r="D848" s="192">
        <f t="shared" si="55"/>
        <v>46021</v>
      </c>
      <c r="E848" s="189">
        <f t="shared" si="56"/>
        <v>227</v>
      </c>
      <c r="F848" s="28"/>
      <c r="G848" s="157"/>
      <c r="H848" s="3"/>
      <c r="I848" s="7"/>
      <c r="J848" s="3"/>
      <c r="K848" s="32" t="str">
        <f t="shared" si="57"/>
        <v/>
      </c>
      <c r="L848" s="2"/>
      <c r="M848" s="2"/>
      <c r="N848" s="28"/>
      <c r="O848" s="28"/>
    </row>
    <row r="849" spans="1:15" ht="18.75" customHeight="1" x14ac:dyDescent="0.35">
      <c r="A849" s="28"/>
      <c r="B849" s="189">
        <f>IF(J849="",0,COUNTIF($J$7:J849,J849))</f>
        <v>0</v>
      </c>
      <c r="C849" s="189" t="str">
        <f t="shared" si="54"/>
        <v>0</v>
      </c>
      <c r="D849" s="192">
        <f t="shared" si="55"/>
        <v>46021</v>
      </c>
      <c r="E849" s="189">
        <f t="shared" si="56"/>
        <v>227</v>
      </c>
      <c r="F849" s="28"/>
      <c r="G849" s="157"/>
      <c r="H849" s="3"/>
      <c r="I849" s="7"/>
      <c r="J849" s="3"/>
      <c r="K849" s="32" t="str">
        <f t="shared" si="57"/>
        <v/>
      </c>
      <c r="L849" s="2"/>
      <c r="M849" s="2"/>
      <c r="N849" s="28"/>
      <c r="O849" s="28"/>
    </row>
    <row r="850" spans="1:15" ht="18.75" customHeight="1" x14ac:dyDescent="0.35">
      <c r="A850" s="28"/>
      <c r="B850" s="189">
        <f>IF(J850="",0,COUNTIF($J$7:J850,J850))</f>
        <v>0</v>
      </c>
      <c r="C850" s="189" t="str">
        <f t="shared" si="54"/>
        <v>0</v>
      </c>
      <c r="D850" s="192">
        <f t="shared" si="55"/>
        <v>46021</v>
      </c>
      <c r="E850" s="189">
        <f t="shared" si="56"/>
        <v>227</v>
      </c>
      <c r="F850" s="28"/>
      <c r="G850" s="157"/>
      <c r="H850" s="3"/>
      <c r="I850" s="7"/>
      <c r="J850" s="3"/>
      <c r="K850" s="32" t="str">
        <f t="shared" si="57"/>
        <v/>
      </c>
      <c r="L850" s="2"/>
      <c r="M850" s="2"/>
      <c r="N850" s="28"/>
      <c r="O850" s="28"/>
    </row>
    <row r="851" spans="1:15" ht="18.75" customHeight="1" x14ac:dyDescent="0.35">
      <c r="A851" s="28"/>
      <c r="B851" s="189">
        <f>IF(J851="",0,COUNTIF($J$7:J851,J851))</f>
        <v>0</v>
      </c>
      <c r="C851" s="189" t="str">
        <f t="shared" si="54"/>
        <v>0</v>
      </c>
      <c r="D851" s="192">
        <f t="shared" si="55"/>
        <v>46021</v>
      </c>
      <c r="E851" s="189">
        <f t="shared" si="56"/>
        <v>227</v>
      </c>
      <c r="F851" s="28"/>
      <c r="G851" s="157"/>
      <c r="H851" s="3"/>
      <c r="I851" s="7"/>
      <c r="J851" s="3"/>
      <c r="K851" s="32" t="str">
        <f t="shared" si="57"/>
        <v/>
      </c>
      <c r="L851" s="2"/>
      <c r="M851" s="2"/>
      <c r="N851" s="28"/>
      <c r="O851" s="28"/>
    </row>
    <row r="852" spans="1:15" ht="18.75" customHeight="1" x14ac:dyDescent="0.35">
      <c r="A852" s="28"/>
      <c r="B852" s="189">
        <f>IF(J852="",0,COUNTIF($J$7:J852,J852))</f>
        <v>0</v>
      </c>
      <c r="C852" s="189" t="str">
        <f t="shared" si="54"/>
        <v>0</v>
      </c>
      <c r="D852" s="192">
        <f t="shared" si="55"/>
        <v>46021</v>
      </c>
      <c r="E852" s="189">
        <f t="shared" si="56"/>
        <v>227</v>
      </c>
      <c r="F852" s="28"/>
      <c r="G852" s="157"/>
      <c r="H852" s="3"/>
      <c r="I852" s="7"/>
      <c r="J852" s="3"/>
      <c r="K852" s="32" t="str">
        <f t="shared" si="57"/>
        <v/>
      </c>
      <c r="L852" s="2"/>
      <c r="M852" s="2"/>
      <c r="N852" s="28"/>
      <c r="O852" s="28"/>
    </row>
    <row r="853" spans="1:15" ht="18.75" customHeight="1" x14ac:dyDescent="0.35">
      <c r="A853" s="28"/>
      <c r="B853" s="189">
        <f>IF(J853="",0,COUNTIF($J$7:J853,J853))</f>
        <v>0</v>
      </c>
      <c r="C853" s="189" t="str">
        <f t="shared" si="54"/>
        <v>0</v>
      </c>
      <c r="D853" s="192">
        <f t="shared" si="55"/>
        <v>46021</v>
      </c>
      <c r="E853" s="189">
        <f t="shared" si="56"/>
        <v>227</v>
      </c>
      <c r="F853" s="28"/>
      <c r="G853" s="157"/>
      <c r="H853" s="3"/>
      <c r="I853" s="7"/>
      <c r="J853" s="3"/>
      <c r="K853" s="32" t="str">
        <f t="shared" si="57"/>
        <v/>
      </c>
      <c r="L853" s="2"/>
      <c r="M853" s="2"/>
      <c r="N853" s="28"/>
      <c r="O853" s="28"/>
    </row>
    <row r="854" spans="1:15" ht="18.75" customHeight="1" x14ac:dyDescent="0.35">
      <c r="A854" s="28"/>
      <c r="B854" s="189">
        <f>IF(J854="",0,COUNTIF($J$7:J854,J854))</f>
        <v>0</v>
      </c>
      <c r="C854" s="189" t="str">
        <f t="shared" si="54"/>
        <v>0</v>
      </c>
      <c r="D854" s="192">
        <f t="shared" si="55"/>
        <v>46021</v>
      </c>
      <c r="E854" s="189">
        <f t="shared" si="56"/>
        <v>227</v>
      </c>
      <c r="F854" s="28"/>
      <c r="G854" s="157"/>
      <c r="H854" s="3"/>
      <c r="I854" s="7"/>
      <c r="J854" s="3"/>
      <c r="K854" s="32" t="str">
        <f t="shared" si="57"/>
        <v/>
      </c>
      <c r="L854" s="2"/>
      <c r="M854" s="2"/>
      <c r="N854" s="28"/>
      <c r="O854" s="28"/>
    </row>
    <row r="855" spans="1:15" ht="18.75" customHeight="1" x14ac:dyDescent="0.35">
      <c r="A855" s="28"/>
      <c r="B855" s="189">
        <f>IF(J855="",0,COUNTIF($J$7:J855,J855))</f>
        <v>0</v>
      </c>
      <c r="C855" s="189" t="str">
        <f t="shared" si="54"/>
        <v>0</v>
      </c>
      <c r="D855" s="192">
        <f t="shared" si="55"/>
        <v>46021</v>
      </c>
      <c r="E855" s="189">
        <f t="shared" si="56"/>
        <v>227</v>
      </c>
      <c r="F855" s="28"/>
      <c r="G855" s="157"/>
      <c r="H855" s="3"/>
      <c r="I855" s="7"/>
      <c r="J855" s="3"/>
      <c r="K855" s="32" t="str">
        <f t="shared" si="57"/>
        <v/>
      </c>
      <c r="L855" s="2"/>
      <c r="M855" s="2"/>
      <c r="N855" s="28"/>
      <c r="O855" s="28"/>
    </row>
    <row r="856" spans="1:15" ht="18.75" customHeight="1" x14ac:dyDescent="0.35">
      <c r="A856" s="28"/>
      <c r="B856" s="189">
        <f>IF(J856="",0,COUNTIF($J$7:J856,J856))</f>
        <v>0</v>
      </c>
      <c r="C856" s="189" t="str">
        <f t="shared" si="54"/>
        <v>0</v>
      </c>
      <c r="D856" s="192">
        <f t="shared" si="55"/>
        <v>46021</v>
      </c>
      <c r="E856" s="189">
        <f t="shared" si="56"/>
        <v>227</v>
      </c>
      <c r="F856" s="28"/>
      <c r="G856" s="157"/>
      <c r="H856" s="3"/>
      <c r="I856" s="7"/>
      <c r="J856" s="3"/>
      <c r="K856" s="32" t="str">
        <f t="shared" si="57"/>
        <v/>
      </c>
      <c r="L856" s="2"/>
      <c r="M856" s="2"/>
      <c r="N856" s="28"/>
      <c r="O856" s="28"/>
    </row>
    <row r="857" spans="1:15" ht="18.75" customHeight="1" x14ac:dyDescent="0.35">
      <c r="A857" s="28"/>
      <c r="B857" s="189">
        <f>IF(J857="",0,COUNTIF($J$7:J857,J857))</f>
        <v>0</v>
      </c>
      <c r="C857" s="189" t="str">
        <f t="shared" si="54"/>
        <v>0</v>
      </c>
      <c r="D857" s="192">
        <f t="shared" si="55"/>
        <v>46021</v>
      </c>
      <c r="E857" s="189">
        <f t="shared" si="56"/>
        <v>227</v>
      </c>
      <c r="F857" s="28"/>
      <c r="G857" s="157"/>
      <c r="H857" s="3"/>
      <c r="I857" s="7"/>
      <c r="J857" s="3"/>
      <c r="K857" s="32" t="str">
        <f t="shared" si="57"/>
        <v/>
      </c>
      <c r="L857" s="2"/>
      <c r="M857" s="2"/>
      <c r="N857" s="28"/>
      <c r="O857" s="28"/>
    </row>
    <row r="858" spans="1:15" ht="18.75" customHeight="1" x14ac:dyDescent="0.35">
      <c r="A858" s="28"/>
      <c r="B858" s="189">
        <f>IF(J858="",0,COUNTIF($J$7:J858,J858))</f>
        <v>0</v>
      </c>
      <c r="C858" s="189" t="str">
        <f t="shared" si="54"/>
        <v>0</v>
      </c>
      <c r="D858" s="192">
        <f t="shared" si="55"/>
        <v>46021</v>
      </c>
      <c r="E858" s="189">
        <f t="shared" si="56"/>
        <v>227</v>
      </c>
      <c r="F858" s="28"/>
      <c r="G858" s="157"/>
      <c r="H858" s="3"/>
      <c r="I858" s="7"/>
      <c r="J858" s="3"/>
      <c r="K858" s="32" t="str">
        <f t="shared" si="57"/>
        <v/>
      </c>
      <c r="L858" s="2"/>
      <c r="M858" s="2"/>
      <c r="N858" s="28"/>
      <c r="O858" s="28"/>
    </row>
    <row r="859" spans="1:15" ht="18.75" customHeight="1" x14ac:dyDescent="0.35">
      <c r="A859" s="28"/>
      <c r="B859" s="189">
        <f>IF(J859="",0,COUNTIF($J$7:J859,J859))</f>
        <v>0</v>
      </c>
      <c r="C859" s="189" t="str">
        <f t="shared" si="54"/>
        <v>0</v>
      </c>
      <c r="D859" s="192">
        <f t="shared" si="55"/>
        <v>46021</v>
      </c>
      <c r="E859" s="189">
        <f t="shared" si="56"/>
        <v>227</v>
      </c>
      <c r="F859" s="28"/>
      <c r="G859" s="157"/>
      <c r="H859" s="3"/>
      <c r="I859" s="7"/>
      <c r="J859" s="3"/>
      <c r="K859" s="32" t="str">
        <f t="shared" si="57"/>
        <v/>
      </c>
      <c r="L859" s="2"/>
      <c r="M859" s="2"/>
      <c r="N859" s="28"/>
      <c r="O859" s="28"/>
    </row>
    <row r="860" spans="1:15" ht="18.75" customHeight="1" x14ac:dyDescent="0.35">
      <c r="A860" s="28"/>
      <c r="B860" s="189">
        <f>IF(J860="",0,COUNTIF($J$7:J860,J860))</f>
        <v>0</v>
      </c>
      <c r="C860" s="189" t="str">
        <f t="shared" si="54"/>
        <v>0</v>
      </c>
      <c r="D860" s="192">
        <f t="shared" si="55"/>
        <v>46021</v>
      </c>
      <c r="E860" s="189">
        <f t="shared" si="56"/>
        <v>227</v>
      </c>
      <c r="F860" s="28"/>
      <c r="G860" s="157"/>
      <c r="H860" s="3"/>
      <c r="I860" s="7"/>
      <c r="J860" s="3"/>
      <c r="K860" s="32" t="str">
        <f t="shared" si="57"/>
        <v/>
      </c>
      <c r="L860" s="2"/>
      <c r="M860" s="2"/>
      <c r="N860" s="28"/>
      <c r="O860" s="28"/>
    </row>
    <row r="861" spans="1:15" ht="18.75" customHeight="1" x14ac:dyDescent="0.35">
      <c r="A861" s="28"/>
      <c r="B861" s="189">
        <f>IF(J861="",0,COUNTIF($J$7:J861,J861))</f>
        <v>0</v>
      </c>
      <c r="C861" s="189" t="str">
        <f t="shared" si="54"/>
        <v>0</v>
      </c>
      <c r="D861" s="192">
        <f t="shared" si="55"/>
        <v>46021</v>
      </c>
      <c r="E861" s="189">
        <f t="shared" si="56"/>
        <v>227</v>
      </c>
      <c r="F861" s="28"/>
      <c r="G861" s="157"/>
      <c r="H861" s="3"/>
      <c r="I861" s="7"/>
      <c r="J861" s="3"/>
      <c r="K861" s="32" t="str">
        <f t="shared" si="57"/>
        <v/>
      </c>
      <c r="L861" s="2"/>
      <c r="M861" s="2"/>
      <c r="N861" s="28"/>
      <c r="O861" s="28"/>
    </row>
    <row r="862" spans="1:15" ht="18.75" customHeight="1" x14ac:dyDescent="0.35">
      <c r="A862" s="28"/>
      <c r="B862" s="189">
        <f>IF(J862="",0,COUNTIF($J$7:J862,J862))</f>
        <v>0</v>
      </c>
      <c r="C862" s="189" t="str">
        <f t="shared" si="54"/>
        <v>0</v>
      </c>
      <c r="D862" s="192">
        <f t="shared" si="55"/>
        <v>46021</v>
      </c>
      <c r="E862" s="189">
        <f t="shared" si="56"/>
        <v>227</v>
      </c>
      <c r="F862" s="28"/>
      <c r="G862" s="157"/>
      <c r="H862" s="3"/>
      <c r="I862" s="7"/>
      <c r="J862" s="3"/>
      <c r="K862" s="32" t="str">
        <f t="shared" si="57"/>
        <v/>
      </c>
      <c r="L862" s="2"/>
      <c r="M862" s="2"/>
      <c r="N862" s="28"/>
      <c r="O862" s="28"/>
    </row>
    <row r="863" spans="1:15" ht="18.75" customHeight="1" x14ac:dyDescent="0.35">
      <c r="A863" s="28"/>
      <c r="B863" s="189">
        <f>IF(J863="",0,COUNTIF($J$7:J863,J863))</f>
        <v>0</v>
      </c>
      <c r="C863" s="189" t="str">
        <f t="shared" si="54"/>
        <v>0</v>
      </c>
      <c r="D863" s="192">
        <f t="shared" si="55"/>
        <v>46021</v>
      </c>
      <c r="E863" s="189">
        <f t="shared" si="56"/>
        <v>227</v>
      </c>
      <c r="F863" s="28"/>
      <c r="G863" s="157"/>
      <c r="H863" s="3"/>
      <c r="I863" s="7"/>
      <c r="J863" s="3"/>
      <c r="K863" s="32" t="str">
        <f t="shared" si="57"/>
        <v/>
      </c>
      <c r="L863" s="2"/>
      <c r="M863" s="2"/>
      <c r="N863" s="28"/>
      <c r="O863" s="28"/>
    </row>
    <row r="864" spans="1:15" ht="18.75" customHeight="1" x14ac:dyDescent="0.35">
      <c r="A864" s="28"/>
      <c r="B864" s="189">
        <f>IF(J864="",0,COUNTIF($J$7:J864,J864))</f>
        <v>0</v>
      </c>
      <c r="C864" s="189" t="str">
        <f t="shared" si="54"/>
        <v>0</v>
      </c>
      <c r="D864" s="192">
        <f t="shared" si="55"/>
        <v>46021</v>
      </c>
      <c r="E864" s="189">
        <f t="shared" si="56"/>
        <v>227</v>
      </c>
      <c r="F864" s="28"/>
      <c r="G864" s="157"/>
      <c r="H864" s="3"/>
      <c r="I864" s="7"/>
      <c r="J864" s="3"/>
      <c r="K864" s="32" t="str">
        <f t="shared" si="57"/>
        <v/>
      </c>
      <c r="L864" s="2"/>
      <c r="M864" s="2"/>
      <c r="N864" s="28"/>
      <c r="O864" s="28"/>
    </row>
    <row r="865" spans="1:15" ht="18.75" customHeight="1" x14ac:dyDescent="0.35">
      <c r="A865" s="28"/>
      <c r="B865" s="189">
        <f>IF(J865="",0,COUNTIF($J$7:J865,J865))</f>
        <v>0</v>
      </c>
      <c r="C865" s="189" t="str">
        <f t="shared" si="54"/>
        <v>0</v>
      </c>
      <c r="D865" s="192">
        <f t="shared" si="55"/>
        <v>46021</v>
      </c>
      <c r="E865" s="189">
        <f t="shared" si="56"/>
        <v>227</v>
      </c>
      <c r="F865" s="28"/>
      <c r="G865" s="157"/>
      <c r="H865" s="3"/>
      <c r="I865" s="7"/>
      <c r="J865" s="3"/>
      <c r="K865" s="32" t="str">
        <f t="shared" si="57"/>
        <v/>
      </c>
      <c r="L865" s="2"/>
      <c r="M865" s="2"/>
      <c r="N865" s="28"/>
      <c r="O865" s="28"/>
    </row>
    <row r="866" spans="1:15" ht="18.75" customHeight="1" x14ac:dyDescent="0.35">
      <c r="A866" s="28"/>
      <c r="B866" s="189">
        <f>IF(J866="",0,COUNTIF($J$7:J866,J866))</f>
        <v>0</v>
      </c>
      <c r="C866" s="189" t="str">
        <f t="shared" si="54"/>
        <v>0</v>
      </c>
      <c r="D866" s="192">
        <f t="shared" si="55"/>
        <v>46021</v>
      </c>
      <c r="E866" s="189">
        <f t="shared" si="56"/>
        <v>227</v>
      </c>
      <c r="F866" s="28"/>
      <c r="G866" s="157"/>
      <c r="H866" s="3"/>
      <c r="I866" s="7"/>
      <c r="J866" s="3"/>
      <c r="K866" s="32" t="str">
        <f t="shared" si="57"/>
        <v/>
      </c>
      <c r="L866" s="2"/>
      <c r="M866" s="2"/>
      <c r="N866" s="28"/>
      <c r="O866" s="28"/>
    </row>
    <row r="867" spans="1:15" ht="18.75" customHeight="1" x14ac:dyDescent="0.35">
      <c r="A867" s="28"/>
      <c r="B867" s="189">
        <f>IF(J867="",0,COUNTIF($J$7:J867,J867))</f>
        <v>0</v>
      </c>
      <c r="C867" s="189" t="str">
        <f t="shared" si="54"/>
        <v>0</v>
      </c>
      <c r="D867" s="192">
        <f t="shared" si="55"/>
        <v>46021</v>
      </c>
      <c r="E867" s="189">
        <f t="shared" si="56"/>
        <v>227</v>
      </c>
      <c r="F867" s="28"/>
      <c r="G867" s="157"/>
      <c r="H867" s="3"/>
      <c r="I867" s="7"/>
      <c r="J867" s="3"/>
      <c r="K867" s="32" t="str">
        <f t="shared" si="57"/>
        <v/>
      </c>
      <c r="L867" s="2"/>
      <c r="M867" s="2"/>
      <c r="N867" s="28"/>
      <c r="O867" s="28"/>
    </row>
    <row r="868" spans="1:15" ht="18.75" customHeight="1" x14ac:dyDescent="0.35">
      <c r="A868" s="28"/>
      <c r="B868" s="189">
        <f>IF(J868="",0,COUNTIF($J$7:J868,J868))</f>
        <v>0</v>
      </c>
      <c r="C868" s="189" t="str">
        <f t="shared" si="54"/>
        <v>0</v>
      </c>
      <c r="D868" s="192">
        <f t="shared" si="55"/>
        <v>46021</v>
      </c>
      <c r="E868" s="189">
        <f t="shared" si="56"/>
        <v>227</v>
      </c>
      <c r="F868" s="28"/>
      <c r="G868" s="157"/>
      <c r="H868" s="3"/>
      <c r="I868" s="7"/>
      <c r="J868" s="3"/>
      <c r="K868" s="32" t="str">
        <f t="shared" si="57"/>
        <v/>
      </c>
      <c r="L868" s="2"/>
      <c r="M868" s="2"/>
      <c r="N868" s="28"/>
      <c r="O868" s="28"/>
    </row>
    <row r="869" spans="1:15" ht="18.75" customHeight="1" x14ac:dyDescent="0.35">
      <c r="A869" s="28"/>
      <c r="B869" s="189">
        <f>IF(J869="",0,COUNTIF($J$7:J869,J869))</f>
        <v>0</v>
      </c>
      <c r="C869" s="189" t="str">
        <f t="shared" si="54"/>
        <v>0</v>
      </c>
      <c r="D869" s="192">
        <f t="shared" si="55"/>
        <v>46021</v>
      </c>
      <c r="E869" s="189">
        <f t="shared" si="56"/>
        <v>227</v>
      </c>
      <c r="F869" s="28"/>
      <c r="G869" s="157"/>
      <c r="H869" s="3"/>
      <c r="I869" s="7"/>
      <c r="J869" s="3"/>
      <c r="K869" s="32" t="str">
        <f t="shared" si="57"/>
        <v/>
      </c>
      <c r="L869" s="2"/>
      <c r="M869" s="2"/>
      <c r="N869" s="28"/>
      <c r="O869" s="28"/>
    </row>
    <row r="870" spans="1:15" ht="18.75" customHeight="1" x14ac:dyDescent="0.35">
      <c r="A870" s="28"/>
      <c r="B870" s="189">
        <f>IF(J870="",0,COUNTIF($J$7:J870,J870))</f>
        <v>0</v>
      </c>
      <c r="C870" s="189" t="str">
        <f t="shared" si="54"/>
        <v>0</v>
      </c>
      <c r="D870" s="192">
        <f t="shared" si="55"/>
        <v>46021</v>
      </c>
      <c r="E870" s="189">
        <f t="shared" si="56"/>
        <v>227</v>
      </c>
      <c r="F870" s="28"/>
      <c r="G870" s="157"/>
      <c r="H870" s="3"/>
      <c r="I870" s="7"/>
      <c r="J870" s="3"/>
      <c r="K870" s="32" t="str">
        <f t="shared" si="57"/>
        <v/>
      </c>
      <c r="L870" s="2"/>
      <c r="M870" s="2"/>
      <c r="N870" s="28"/>
      <c r="O870" s="28"/>
    </row>
    <row r="871" spans="1:15" ht="18.75" customHeight="1" x14ac:dyDescent="0.35">
      <c r="A871" s="28"/>
      <c r="B871" s="189">
        <f>IF(J871="",0,COUNTIF($J$7:J871,J871))</f>
        <v>0</v>
      </c>
      <c r="C871" s="189" t="str">
        <f t="shared" si="54"/>
        <v>0</v>
      </c>
      <c r="D871" s="192">
        <f t="shared" si="55"/>
        <v>46021</v>
      </c>
      <c r="E871" s="189">
        <f t="shared" si="56"/>
        <v>227</v>
      </c>
      <c r="F871" s="28"/>
      <c r="G871" s="157"/>
      <c r="H871" s="3"/>
      <c r="I871" s="7"/>
      <c r="J871" s="3"/>
      <c r="K871" s="32" t="str">
        <f t="shared" si="57"/>
        <v/>
      </c>
      <c r="L871" s="2"/>
      <c r="M871" s="2"/>
      <c r="N871" s="28"/>
      <c r="O871" s="28"/>
    </row>
    <row r="872" spans="1:15" ht="18.75" customHeight="1" x14ac:dyDescent="0.35">
      <c r="A872" s="28"/>
      <c r="B872" s="189">
        <f>IF(J872="",0,COUNTIF($J$7:J872,J872))</f>
        <v>0</v>
      </c>
      <c r="C872" s="189" t="str">
        <f t="shared" si="54"/>
        <v>0</v>
      </c>
      <c r="D872" s="192">
        <f t="shared" si="55"/>
        <v>46021</v>
      </c>
      <c r="E872" s="189">
        <f t="shared" si="56"/>
        <v>227</v>
      </c>
      <c r="F872" s="28"/>
      <c r="G872" s="157"/>
      <c r="H872" s="3"/>
      <c r="I872" s="7"/>
      <c r="J872" s="3"/>
      <c r="K872" s="32" t="str">
        <f t="shared" si="57"/>
        <v/>
      </c>
      <c r="L872" s="2"/>
      <c r="M872" s="2"/>
      <c r="N872" s="28"/>
      <c r="O872" s="28"/>
    </row>
    <row r="873" spans="1:15" ht="18.75" customHeight="1" x14ac:dyDescent="0.35">
      <c r="A873" s="28"/>
      <c r="B873" s="189">
        <f>IF(J873="",0,COUNTIF($J$7:J873,J873))</f>
        <v>0</v>
      </c>
      <c r="C873" s="189" t="str">
        <f t="shared" si="54"/>
        <v>0</v>
      </c>
      <c r="D873" s="192">
        <f t="shared" si="55"/>
        <v>46021</v>
      </c>
      <c r="E873" s="189">
        <f t="shared" si="56"/>
        <v>227</v>
      </c>
      <c r="F873" s="28"/>
      <c r="G873" s="157"/>
      <c r="H873" s="3"/>
      <c r="I873" s="7"/>
      <c r="J873" s="3"/>
      <c r="K873" s="32" t="str">
        <f t="shared" si="57"/>
        <v/>
      </c>
      <c r="L873" s="2"/>
      <c r="M873" s="2"/>
      <c r="N873" s="28"/>
      <c r="O873" s="28"/>
    </row>
    <row r="874" spans="1:15" ht="18.75" customHeight="1" x14ac:dyDescent="0.35">
      <c r="A874" s="28"/>
      <c r="B874" s="189">
        <f>IF(J874="",0,COUNTIF($J$7:J874,J874))</f>
        <v>0</v>
      </c>
      <c r="C874" s="189" t="str">
        <f t="shared" si="54"/>
        <v>0</v>
      </c>
      <c r="D874" s="192">
        <f t="shared" si="55"/>
        <v>46021</v>
      </c>
      <c r="E874" s="189">
        <f t="shared" si="56"/>
        <v>227</v>
      </c>
      <c r="F874" s="28"/>
      <c r="G874" s="157"/>
      <c r="H874" s="3"/>
      <c r="I874" s="7"/>
      <c r="J874" s="3"/>
      <c r="K874" s="32" t="str">
        <f t="shared" si="57"/>
        <v/>
      </c>
      <c r="L874" s="2"/>
      <c r="M874" s="2"/>
      <c r="N874" s="28"/>
      <c r="O874" s="28"/>
    </row>
    <row r="875" spans="1:15" ht="18.75" customHeight="1" x14ac:dyDescent="0.35">
      <c r="A875" s="28"/>
      <c r="B875" s="189">
        <f>IF(J875="",0,COUNTIF($J$7:J875,J875))</f>
        <v>0</v>
      </c>
      <c r="C875" s="189" t="str">
        <f t="shared" si="54"/>
        <v>0</v>
      </c>
      <c r="D875" s="192">
        <f t="shared" si="55"/>
        <v>46021</v>
      </c>
      <c r="E875" s="189">
        <f t="shared" si="56"/>
        <v>227</v>
      </c>
      <c r="F875" s="28"/>
      <c r="G875" s="157"/>
      <c r="H875" s="3"/>
      <c r="I875" s="7"/>
      <c r="J875" s="3"/>
      <c r="K875" s="32" t="str">
        <f t="shared" si="57"/>
        <v/>
      </c>
      <c r="L875" s="2"/>
      <c r="M875" s="2"/>
      <c r="N875" s="28"/>
      <c r="O875" s="28"/>
    </row>
    <row r="876" spans="1:15" ht="18.75" customHeight="1" x14ac:dyDescent="0.35">
      <c r="A876" s="28"/>
      <c r="B876" s="189">
        <f>IF(J876="",0,COUNTIF($J$7:J876,J876))</f>
        <v>0</v>
      </c>
      <c r="C876" s="189" t="str">
        <f t="shared" si="54"/>
        <v>0</v>
      </c>
      <c r="D876" s="192">
        <f t="shared" si="55"/>
        <v>46021</v>
      </c>
      <c r="E876" s="189">
        <f t="shared" si="56"/>
        <v>227</v>
      </c>
      <c r="F876" s="28"/>
      <c r="G876" s="157"/>
      <c r="H876" s="3"/>
      <c r="I876" s="7"/>
      <c r="J876" s="3"/>
      <c r="K876" s="32" t="str">
        <f t="shared" si="57"/>
        <v/>
      </c>
      <c r="L876" s="2"/>
      <c r="M876" s="2"/>
      <c r="N876" s="28"/>
      <c r="O876" s="28"/>
    </row>
    <row r="877" spans="1:15" ht="18.75" customHeight="1" x14ac:dyDescent="0.35">
      <c r="A877" s="28"/>
      <c r="B877" s="189">
        <f>IF(J877="",0,COUNTIF($J$7:J877,J877))</f>
        <v>0</v>
      </c>
      <c r="C877" s="189" t="str">
        <f t="shared" si="54"/>
        <v>0</v>
      </c>
      <c r="D877" s="192">
        <f t="shared" si="55"/>
        <v>46021</v>
      </c>
      <c r="E877" s="189">
        <f t="shared" si="56"/>
        <v>227</v>
      </c>
      <c r="F877" s="28"/>
      <c r="G877" s="157"/>
      <c r="H877" s="3"/>
      <c r="I877" s="7"/>
      <c r="J877" s="3"/>
      <c r="K877" s="32" t="str">
        <f t="shared" si="57"/>
        <v/>
      </c>
      <c r="L877" s="2"/>
      <c r="M877" s="2"/>
      <c r="N877" s="28"/>
      <c r="O877" s="28"/>
    </row>
    <row r="878" spans="1:15" ht="18.75" customHeight="1" x14ac:dyDescent="0.35">
      <c r="A878" s="28"/>
      <c r="B878" s="189">
        <f>IF(J878="",0,COUNTIF($J$7:J878,J878))</f>
        <v>0</v>
      </c>
      <c r="C878" s="189" t="str">
        <f t="shared" si="54"/>
        <v>0</v>
      </c>
      <c r="D878" s="192">
        <f t="shared" si="55"/>
        <v>46021</v>
      </c>
      <c r="E878" s="189">
        <f t="shared" si="56"/>
        <v>227</v>
      </c>
      <c r="F878" s="28"/>
      <c r="G878" s="157"/>
      <c r="H878" s="3"/>
      <c r="I878" s="7"/>
      <c r="J878" s="3"/>
      <c r="K878" s="32" t="str">
        <f t="shared" si="57"/>
        <v/>
      </c>
      <c r="L878" s="2"/>
      <c r="M878" s="2"/>
      <c r="N878" s="28"/>
      <c r="O878" s="28"/>
    </row>
    <row r="879" spans="1:15" ht="18.75" customHeight="1" x14ac:dyDescent="0.35">
      <c r="A879" s="28"/>
      <c r="B879" s="189">
        <f>IF(J879="",0,COUNTIF($J$7:J879,J879))</f>
        <v>0</v>
      </c>
      <c r="C879" s="189" t="str">
        <f t="shared" si="54"/>
        <v>0</v>
      </c>
      <c r="D879" s="192">
        <f t="shared" si="55"/>
        <v>46021</v>
      </c>
      <c r="E879" s="189">
        <f t="shared" si="56"/>
        <v>227</v>
      </c>
      <c r="F879" s="28"/>
      <c r="G879" s="157"/>
      <c r="H879" s="3"/>
      <c r="I879" s="7"/>
      <c r="J879" s="3"/>
      <c r="K879" s="32" t="str">
        <f t="shared" si="57"/>
        <v/>
      </c>
      <c r="L879" s="2"/>
      <c r="M879" s="2"/>
      <c r="N879" s="28"/>
      <c r="O879" s="28"/>
    </row>
    <row r="880" spans="1:15" ht="18.75" customHeight="1" x14ac:dyDescent="0.35">
      <c r="A880" s="28"/>
      <c r="B880" s="189">
        <f>IF(J880="",0,COUNTIF($J$7:J880,J880))</f>
        <v>0</v>
      </c>
      <c r="C880" s="189" t="str">
        <f t="shared" si="54"/>
        <v>0</v>
      </c>
      <c r="D880" s="192">
        <f t="shared" si="55"/>
        <v>46021</v>
      </c>
      <c r="E880" s="189">
        <f t="shared" si="56"/>
        <v>227</v>
      </c>
      <c r="F880" s="28"/>
      <c r="G880" s="157"/>
      <c r="H880" s="3"/>
      <c r="I880" s="7"/>
      <c r="J880" s="3"/>
      <c r="K880" s="32" t="str">
        <f t="shared" si="57"/>
        <v/>
      </c>
      <c r="L880" s="2"/>
      <c r="M880" s="2"/>
      <c r="N880" s="28"/>
      <c r="O880" s="28"/>
    </row>
    <row r="881" spans="1:15" ht="18.75" customHeight="1" x14ac:dyDescent="0.35">
      <c r="A881" s="28"/>
      <c r="B881" s="189">
        <f>IF(J881="",0,COUNTIF($J$7:J881,J881))</f>
        <v>0</v>
      </c>
      <c r="C881" s="189" t="str">
        <f t="shared" si="54"/>
        <v>0</v>
      </c>
      <c r="D881" s="192">
        <f t="shared" si="55"/>
        <v>46021</v>
      </c>
      <c r="E881" s="189">
        <f t="shared" si="56"/>
        <v>227</v>
      </c>
      <c r="F881" s="28"/>
      <c r="G881" s="157"/>
      <c r="H881" s="3"/>
      <c r="I881" s="7"/>
      <c r="J881" s="3"/>
      <c r="K881" s="32" t="str">
        <f t="shared" si="57"/>
        <v/>
      </c>
      <c r="L881" s="2"/>
      <c r="M881" s="2"/>
      <c r="N881" s="28"/>
      <c r="O881" s="28"/>
    </row>
    <row r="882" spans="1:15" ht="18.75" customHeight="1" x14ac:dyDescent="0.35">
      <c r="A882" s="28"/>
      <c r="B882" s="189">
        <f>IF(J882="",0,COUNTIF($J$7:J882,J882))</f>
        <v>0</v>
      </c>
      <c r="C882" s="189" t="str">
        <f t="shared" si="54"/>
        <v>0</v>
      </c>
      <c r="D882" s="192">
        <f t="shared" si="55"/>
        <v>46021</v>
      </c>
      <c r="E882" s="189">
        <f t="shared" si="56"/>
        <v>227</v>
      </c>
      <c r="F882" s="28"/>
      <c r="G882" s="157"/>
      <c r="H882" s="3"/>
      <c r="I882" s="7"/>
      <c r="J882" s="3"/>
      <c r="K882" s="32" t="str">
        <f t="shared" si="57"/>
        <v/>
      </c>
      <c r="L882" s="2"/>
      <c r="M882" s="2"/>
      <c r="N882" s="28"/>
      <c r="O882" s="28"/>
    </row>
    <row r="883" spans="1:15" ht="18.75" customHeight="1" x14ac:dyDescent="0.35">
      <c r="A883" s="28"/>
      <c r="B883" s="189">
        <f>IF(J883="",0,COUNTIF($J$7:J883,J883))</f>
        <v>0</v>
      </c>
      <c r="C883" s="189" t="str">
        <f t="shared" si="54"/>
        <v>0</v>
      </c>
      <c r="D883" s="192">
        <f t="shared" si="55"/>
        <v>46021</v>
      </c>
      <c r="E883" s="189">
        <f t="shared" si="56"/>
        <v>227</v>
      </c>
      <c r="F883" s="28"/>
      <c r="G883" s="157"/>
      <c r="H883" s="3"/>
      <c r="I883" s="7"/>
      <c r="J883" s="3"/>
      <c r="K883" s="32" t="str">
        <f t="shared" si="57"/>
        <v/>
      </c>
      <c r="L883" s="2"/>
      <c r="M883" s="2"/>
      <c r="N883" s="28"/>
      <c r="O883" s="28"/>
    </row>
    <row r="884" spans="1:15" ht="18.75" customHeight="1" x14ac:dyDescent="0.35">
      <c r="A884" s="28"/>
      <c r="B884" s="189">
        <f>IF(J884="",0,COUNTIF($J$7:J884,J884))</f>
        <v>0</v>
      </c>
      <c r="C884" s="189" t="str">
        <f t="shared" si="54"/>
        <v>0</v>
      </c>
      <c r="D884" s="192">
        <f t="shared" si="55"/>
        <v>46021</v>
      </c>
      <c r="E884" s="189">
        <f t="shared" si="56"/>
        <v>227</v>
      </c>
      <c r="F884" s="28"/>
      <c r="G884" s="157"/>
      <c r="H884" s="3"/>
      <c r="I884" s="7"/>
      <c r="J884" s="3"/>
      <c r="K884" s="32" t="str">
        <f t="shared" si="57"/>
        <v/>
      </c>
      <c r="L884" s="2"/>
      <c r="M884" s="2"/>
      <c r="N884" s="28"/>
      <c r="O884" s="28"/>
    </row>
    <row r="885" spans="1:15" ht="18.75" customHeight="1" x14ac:dyDescent="0.35">
      <c r="A885" s="28"/>
      <c r="B885" s="189">
        <f>IF(J885="",0,COUNTIF($J$7:J885,J885))</f>
        <v>0</v>
      </c>
      <c r="C885" s="189" t="str">
        <f t="shared" si="54"/>
        <v>0</v>
      </c>
      <c r="D885" s="192">
        <f t="shared" si="55"/>
        <v>46021</v>
      </c>
      <c r="E885" s="189">
        <f t="shared" si="56"/>
        <v>227</v>
      </c>
      <c r="F885" s="28"/>
      <c r="G885" s="157"/>
      <c r="H885" s="3"/>
      <c r="I885" s="7"/>
      <c r="J885" s="3"/>
      <c r="K885" s="32" t="str">
        <f t="shared" si="57"/>
        <v/>
      </c>
      <c r="L885" s="2"/>
      <c r="M885" s="2"/>
      <c r="N885" s="28"/>
      <c r="O885" s="28"/>
    </row>
    <row r="886" spans="1:15" ht="18.75" customHeight="1" x14ac:dyDescent="0.35">
      <c r="A886" s="28"/>
      <c r="B886" s="189">
        <f>IF(J886="",0,COUNTIF($J$7:J886,J886))</f>
        <v>0</v>
      </c>
      <c r="C886" s="189" t="str">
        <f t="shared" si="54"/>
        <v>0</v>
      </c>
      <c r="D886" s="192">
        <f t="shared" si="55"/>
        <v>46021</v>
      </c>
      <c r="E886" s="189">
        <f t="shared" si="56"/>
        <v>227</v>
      </c>
      <c r="F886" s="28"/>
      <c r="G886" s="157"/>
      <c r="H886" s="3"/>
      <c r="I886" s="7"/>
      <c r="J886" s="3"/>
      <c r="K886" s="32" t="str">
        <f t="shared" si="57"/>
        <v/>
      </c>
      <c r="L886" s="2"/>
      <c r="M886" s="2"/>
      <c r="N886" s="28"/>
      <c r="O886" s="28"/>
    </row>
    <row r="887" spans="1:15" ht="18.75" customHeight="1" x14ac:dyDescent="0.35">
      <c r="A887" s="28"/>
      <c r="B887" s="189">
        <f>IF(J887="",0,COUNTIF($J$7:J887,J887))</f>
        <v>0</v>
      </c>
      <c r="C887" s="189" t="str">
        <f t="shared" ref="C887:C950" si="58">B887&amp;J887</f>
        <v>0</v>
      </c>
      <c r="D887" s="192">
        <f t="shared" ref="D887:D950" si="59">IF(G887&lt;&gt;"",G887,D886)</f>
        <v>46021</v>
      </c>
      <c r="E887" s="189">
        <f t="shared" ref="E887:E950" si="60">IF(H887&lt;&gt;"",H887,E886)</f>
        <v>227</v>
      </c>
      <c r="F887" s="28"/>
      <c r="G887" s="157"/>
      <c r="H887" s="3"/>
      <c r="I887" s="7"/>
      <c r="J887" s="3"/>
      <c r="K887" s="32" t="str">
        <f t="shared" ref="K887:K950" si="61">IF(J887&lt;&gt;"",VLOOKUP(J887,DA,2,FALSE),"")</f>
        <v/>
      </c>
      <c r="L887" s="2"/>
      <c r="M887" s="2"/>
      <c r="N887" s="28"/>
      <c r="O887" s="28"/>
    </row>
    <row r="888" spans="1:15" ht="18.75" customHeight="1" x14ac:dyDescent="0.35">
      <c r="A888" s="28"/>
      <c r="B888" s="189">
        <f>IF(J888="",0,COUNTIF($J$7:J888,J888))</f>
        <v>0</v>
      </c>
      <c r="C888" s="189" t="str">
        <f t="shared" si="58"/>
        <v>0</v>
      </c>
      <c r="D888" s="192">
        <f t="shared" si="59"/>
        <v>46021</v>
      </c>
      <c r="E888" s="189">
        <f t="shared" si="60"/>
        <v>227</v>
      </c>
      <c r="F888" s="28"/>
      <c r="G888" s="157"/>
      <c r="H888" s="3"/>
      <c r="I888" s="7"/>
      <c r="J888" s="3"/>
      <c r="K888" s="32" t="str">
        <f t="shared" si="61"/>
        <v/>
      </c>
      <c r="L888" s="2"/>
      <c r="M888" s="2"/>
      <c r="N888" s="28"/>
      <c r="O888" s="28"/>
    </row>
    <row r="889" spans="1:15" ht="18.75" customHeight="1" x14ac:dyDescent="0.35">
      <c r="A889" s="28"/>
      <c r="B889" s="189">
        <f>IF(J889="",0,COUNTIF($J$7:J889,J889))</f>
        <v>0</v>
      </c>
      <c r="C889" s="189" t="str">
        <f t="shared" si="58"/>
        <v>0</v>
      </c>
      <c r="D889" s="192">
        <f t="shared" si="59"/>
        <v>46021</v>
      </c>
      <c r="E889" s="189">
        <f t="shared" si="60"/>
        <v>227</v>
      </c>
      <c r="F889" s="28"/>
      <c r="G889" s="157"/>
      <c r="H889" s="3"/>
      <c r="I889" s="7"/>
      <c r="J889" s="3"/>
      <c r="K889" s="32" t="str">
        <f t="shared" si="61"/>
        <v/>
      </c>
      <c r="L889" s="2"/>
      <c r="M889" s="2"/>
      <c r="N889" s="28"/>
      <c r="O889" s="28"/>
    </row>
    <row r="890" spans="1:15" ht="18.75" customHeight="1" x14ac:dyDescent="0.35">
      <c r="A890" s="28"/>
      <c r="B890" s="189">
        <f>IF(J890="",0,COUNTIF($J$7:J890,J890))</f>
        <v>0</v>
      </c>
      <c r="C890" s="189" t="str">
        <f t="shared" si="58"/>
        <v>0</v>
      </c>
      <c r="D890" s="192">
        <f t="shared" si="59"/>
        <v>46021</v>
      </c>
      <c r="E890" s="189">
        <f t="shared" si="60"/>
        <v>227</v>
      </c>
      <c r="F890" s="28"/>
      <c r="G890" s="157"/>
      <c r="H890" s="3"/>
      <c r="I890" s="7"/>
      <c r="J890" s="3"/>
      <c r="K890" s="32" t="str">
        <f t="shared" si="61"/>
        <v/>
      </c>
      <c r="L890" s="2"/>
      <c r="M890" s="2"/>
      <c r="N890" s="28"/>
      <c r="O890" s="28"/>
    </row>
    <row r="891" spans="1:15" ht="18.75" customHeight="1" x14ac:dyDescent="0.35">
      <c r="A891" s="28"/>
      <c r="B891" s="189">
        <f>IF(J891="",0,COUNTIF($J$7:J891,J891))</f>
        <v>0</v>
      </c>
      <c r="C891" s="189" t="str">
        <f t="shared" si="58"/>
        <v>0</v>
      </c>
      <c r="D891" s="192">
        <f t="shared" si="59"/>
        <v>46021</v>
      </c>
      <c r="E891" s="189">
        <f t="shared" si="60"/>
        <v>227</v>
      </c>
      <c r="F891" s="28"/>
      <c r="G891" s="157"/>
      <c r="H891" s="3"/>
      <c r="I891" s="7"/>
      <c r="J891" s="3"/>
      <c r="K891" s="32" t="str">
        <f t="shared" si="61"/>
        <v/>
      </c>
      <c r="L891" s="2"/>
      <c r="M891" s="2"/>
      <c r="N891" s="28"/>
      <c r="O891" s="28"/>
    </row>
    <row r="892" spans="1:15" ht="18.75" customHeight="1" x14ac:dyDescent="0.35">
      <c r="A892" s="28"/>
      <c r="B892" s="189">
        <f>IF(J892="",0,COUNTIF($J$7:J892,J892))</f>
        <v>0</v>
      </c>
      <c r="C892" s="189" t="str">
        <f t="shared" si="58"/>
        <v>0</v>
      </c>
      <c r="D892" s="192">
        <f t="shared" si="59"/>
        <v>46021</v>
      </c>
      <c r="E892" s="189">
        <f t="shared" si="60"/>
        <v>227</v>
      </c>
      <c r="F892" s="28"/>
      <c r="G892" s="157"/>
      <c r="H892" s="3"/>
      <c r="I892" s="7"/>
      <c r="J892" s="3"/>
      <c r="K892" s="32" t="str">
        <f t="shared" si="61"/>
        <v/>
      </c>
      <c r="L892" s="2"/>
      <c r="M892" s="2"/>
      <c r="N892" s="28"/>
      <c r="O892" s="28"/>
    </row>
    <row r="893" spans="1:15" ht="18.75" customHeight="1" x14ac:dyDescent="0.35">
      <c r="A893" s="28"/>
      <c r="B893" s="189">
        <f>IF(J893="",0,COUNTIF($J$7:J893,J893))</f>
        <v>0</v>
      </c>
      <c r="C893" s="189" t="str">
        <f t="shared" si="58"/>
        <v>0</v>
      </c>
      <c r="D893" s="192">
        <f t="shared" si="59"/>
        <v>46021</v>
      </c>
      <c r="E893" s="189">
        <f t="shared" si="60"/>
        <v>227</v>
      </c>
      <c r="F893" s="28"/>
      <c r="G893" s="157"/>
      <c r="H893" s="3"/>
      <c r="I893" s="7"/>
      <c r="J893" s="3"/>
      <c r="K893" s="32" t="str">
        <f t="shared" si="61"/>
        <v/>
      </c>
      <c r="L893" s="2"/>
      <c r="M893" s="2"/>
      <c r="N893" s="28"/>
      <c r="O893" s="28"/>
    </row>
    <row r="894" spans="1:15" ht="18.75" customHeight="1" x14ac:dyDescent="0.35">
      <c r="A894" s="28"/>
      <c r="B894" s="189">
        <f>IF(J894="",0,COUNTIF($J$7:J894,J894))</f>
        <v>0</v>
      </c>
      <c r="C894" s="189" t="str">
        <f t="shared" si="58"/>
        <v>0</v>
      </c>
      <c r="D894" s="192">
        <f t="shared" si="59"/>
        <v>46021</v>
      </c>
      <c r="E894" s="189">
        <f t="shared" si="60"/>
        <v>227</v>
      </c>
      <c r="F894" s="28"/>
      <c r="G894" s="157"/>
      <c r="H894" s="3"/>
      <c r="I894" s="7"/>
      <c r="J894" s="3"/>
      <c r="K894" s="32" t="str">
        <f t="shared" si="61"/>
        <v/>
      </c>
      <c r="L894" s="2"/>
      <c r="M894" s="2"/>
      <c r="N894" s="28"/>
      <c r="O894" s="28"/>
    </row>
    <row r="895" spans="1:15" ht="18.75" customHeight="1" x14ac:dyDescent="0.35">
      <c r="A895" s="28"/>
      <c r="B895" s="189">
        <f>IF(J895="",0,COUNTIF($J$7:J895,J895))</f>
        <v>0</v>
      </c>
      <c r="C895" s="189" t="str">
        <f t="shared" si="58"/>
        <v>0</v>
      </c>
      <c r="D895" s="192">
        <f t="shared" si="59"/>
        <v>46021</v>
      </c>
      <c r="E895" s="189">
        <f t="shared" si="60"/>
        <v>227</v>
      </c>
      <c r="F895" s="28"/>
      <c r="G895" s="157"/>
      <c r="H895" s="3"/>
      <c r="I895" s="7"/>
      <c r="J895" s="3"/>
      <c r="K895" s="32" t="str">
        <f t="shared" si="61"/>
        <v/>
      </c>
      <c r="L895" s="2"/>
      <c r="M895" s="2"/>
      <c r="N895" s="28"/>
      <c r="O895" s="28"/>
    </row>
    <row r="896" spans="1:15" ht="18.75" customHeight="1" x14ac:dyDescent="0.35">
      <c r="A896" s="28"/>
      <c r="B896" s="189">
        <f>IF(J896="",0,COUNTIF($J$7:J896,J896))</f>
        <v>0</v>
      </c>
      <c r="C896" s="189" t="str">
        <f t="shared" si="58"/>
        <v>0</v>
      </c>
      <c r="D896" s="192">
        <f t="shared" si="59"/>
        <v>46021</v>
      </c>
      <c r="E896" s="189">
        <f t="shared" si="60"/>
        <v>227</v>
      </c>
      <c r="F896" s="28"/>
      <c r="G896" s="157"/>
      <c r="H896" s="3"/>
      <c r="I896" s="7"/>
      <c r="J896" s="3"/>
      <c r="K896" s="32" t="str">
        <f t="shared" si="61"/>
        <v/>
      </c>
      <c r="L896" s="2"/>
      <c r="M896" s="2"/>
      <c r="N896" s="28"/>
      <c r="O896" s="28"/>
    </row>
    <row r="897" spans="1:15" ht="18.75" customHeight="1" x14ac:dyDescent="0.35">
      <c r="A897" s="28"/>
      <c r="B897" s="189">
        <f>IF(J897="",0,COUNTIF($J$7:J897,J897))</f>
        <v>0</v>
      </c>
      <c r="C897" s="189" t="str">
        <f t="shared" si="58"/>
        <v>0</v>
      </c>
      <c r="D897" s="192">
        <f t="shared" si="59"/>
        <v>46021</v>
      </c>
      <c r="E897" s="189">
        <f t="shared" si="60"/>
        <v>227</v>
      </c>
      <c r="F897" s="28"/>
      <c r="G897" s="157"/>
      <c r="H897" s="3"/>
      <c r="I897" s="7"/>
      <c r="J897" s="3"/>
      <c r="K897" s="32" t="str">
        <f t="shared" si="61"/>
        <v/>
      </c>
      <c r="L897" s="2"/>
      <c r="M897" s="2"/>
      <c r="N897" s="28"/>
      <c r="O897" s="28"/>
    </row>
    <row r="898" spans="1:15" ht="18.75" customHeight="1" x14ac:dyDescent="0.35">
      <c r="A898" s="28"/>
      <c r="B898" s="189">
        <f>IF(J898="",0,COUNTIF($J$7:J898,J898))</f>
        <v>0</v>
      </c>
      <c r="C898" s="189" t="str">
        <f t="shared" si="58"/>
        <v>0</v>
      </c>
      <c r="D898" s="192">
        <f t="shared" si="59"/>
        <v>46021</v>
      </c>
      <c r="E898" s="189">
        <f t="shared" si="60"/>
        <v>227</v>
      </c>
      <c r="F898" s="28"/>
      <c r="G898" s="157"/>
      <c r="H898" s="3"/>
      <c r="I898" s="7"/>
      <c r="J898" s="3"/>
      <c r="K898" s="32" t="str">
        <f t="shared" si="61"/>
        <v/>
      </c>
      <c r="L898" s="2"/>
      <c r="M898" s="2"/>
      <c r="N898" s="28"/>
      <c r="O898" s="28"/>
    </row>
    <row r="899" spans="1:15" ht="18.75" customHeight="1" x14ac:dyDescent="0.35">
      <c r="A899" s="28"/>
      <c r="B899" s="189">
        <f>IF(J899="",0,COUNTIF($J$7:J899,J899))</f>
        <v>0</v>
      </c>
      <c r="C899" s="189" t="str">
        <f t="shared" si="58"/>
        <v>0</v>
      </c>
      <c r="D899" s="192">
        <f t="shared" si="59"/>
        <v>46021</v>
      </c>
      <c r="E899" s="189">
        <f t="shared" si="60"/>
        <v>227</v>
      </c>
      <c r="F899" s="28"/>
      <c r="G899" s="157"/>
      <c r="H899" s="3"/>
      <c r="I899" s="7"/>
      <c r="J899" s="3"/>
      <c r="K899" s="32" t="str">
        <f t="shared" si="61"/>
        <v/>
      </c>
      <c r="L899" s="2"/>
      <c r="M899" s="2"/>
      <c r="N899" s="28"/>
      <c r="O899" s="28"/>
    </row>
    <row r="900" spans="1:15" ht="18.75" customHeight="1" x14ac:dyDescent="0.35">
      <c r="A900" s="28"/>
      <c r="B900" s="189">
        <f>IF(J900="",0,COUNTIF($J$7:J900,J900))</f>
        <v>0</v>
      </c>
      <c r="C900" s="189" t="str">
        <f t="shared" si="58"/>
        <v>0</v>
      </c>
      <c r="D900" s="192">
        <f t="shared" si="59"/>
        <v>46021</v>
      </c>
      <c r="E900" s="189">
        <f t="shared" si="60"/>
        <v>227</v>
      </c>
      <c r="F900" s="28"/>
      <c r="G900" s="157"/>
      <c r="H900" s="3"/>
      <c r="I900" s="7"/>
      <c r="J900" s="3"/>
      <c r="K900" s="32" t="str">
        <f t="shared" si="61"/>
        <v/>
      </c>
      <c r="L900" s="2"/>
      <c r="M900" s="2"/>
      <c r="N900" s="28"/>
      <c r="O900" s="28"/>
    </row>
    <row r="901" spans="1:15" ht="18.75" customHeight="1" x14ac:dyDescent="0.35">
      <c r="A901" s="28"/>
      <c r="B901" s="189">
        <f>IF(J901="",0,COUNTIF($J$7:J901,J901))</f>
        <v>0</v>
      </c>
      <c r="C901" s="189" t="str">
        <f t="shared" si="58"/>
        <v>0</v>
      </c>
      <c r="D901" s="192">
        <f t="shared" si="59"/>
        <v>46021</v>
      </c>
      <c r="E901" s="189">
        <f t="shared" si="60"/>
        <v>227</v>
      </c>
      <c r="F901" s="28"/>
      <c r="G901" s="157"/>
      <c r="H901" s="3"/>
      <c r="I901" s="7"/>
      <c r="J901" s="3"/>
      <c r="K901" s="32" t="str">
        <f t="shared" si="61"/>
        <v/>
      </c>
      <c r="L901" s="2"/>
      <c r="M901" s="2"/>
      <c r="N901" s="28"/>
      <c r="O901" s="28"/>
    </row>
    <row r="902" spans="1:15" ht="18.75" customHeight="1" x14ac:dyDescent="0.35">
      <c r="A902" s="28"/>
      <c r="B902" s="189">
        <f>IF(J902="",0,COUNTIF($J$7:J902,J902))</f>
        <v>0</v>
      </c>
      <c r="C902" s="189" t="str">
        <f t="shared" si="58"/>
        <v>0</v>
      </c>
      <c r="D902" s="192">
        <f t="shared" si="59"/>
        <v>46021</v>
      </c>
      <c r="E902" s="189">
        <f t="shared" si="60"/>
        <v>227</v>
      </c>
      <c r="F902" s="28"/>
      <c r="G902" s="157"/>
      <c r="H902" s="3"/>
      <c r="I902" s="7"/>
      <c r="J902" s="3"/>
      <c r="K902" s="32" t="str">
        <f t="shared" si="61"/>
        <v/>
      </c>
      <c r="L902" s="2"/>
      <c r="M902" s="2"/>
      <c r="N902" s="28"/>
      <c r="O902" s="28"/>
    </row>
    <row r="903" spans="1:15" ht="18.75" customHeight="1" x14ac:dyDescent="0.35">
      <c r="A903" s="28"/>
      <c r="B903" s="189">
        <f>IF(J903="",0,COUNTIF($J$7:J903,J903))</f>
        <v>0</v>
      </c>
      <c r="C903" s="189" t="str">
        <f t="shared" si="58"/>
        <v>0</v>
      </c>
      <c r="D903" s="192">
        <f t="shared" si="59"/>
        <v>46021</v>
      </c>
      <c r="E903" s="189">
        <f t="shared" si="60"/>
        <v>227</v>
      </c>
      <c r="F903" s="28"/>
      <c r="G903" s="157"/>
      <c r="H903" s="3"/>
      <c r="I903" s="7"/>
      <c r="J903" s="3"/>
      <c r="K903" s="32" t="str">
        <f t="shared" si="61"/>
        <v/>
      </c>
      <c r="L903" s="2"/>
      <c r="M903" s="2"/>
      <c r="N903" s="28"/>
      <c r="O903" s="28"/>
    </row>
    <row r="904" spans="1:15" ht="18.75" customHeight="1" x14ac:dyDescent="0.35">
      <c r="A904" s="28"/>
      <c r="B904" s="189">
        <f>IF(J904="",0,COUNTIF($J$7:J904,J904))</f>
        <v>0</v>
      </c>
      <c r="C904" s="189" t="str">
        <f t="shared" si="58"/>
        <v>0</v>
      </c>
      <c r="D904" s="192">
        <f t="shared" si="59"/>
        <v>46021</v>
      </c>
      <c r="E904" s="189">
        <f t="shared" si="60"/>
        <v>227</v>
      </c>
      <c r="F904" s="28"/>
      <c r="G904" s="157"/>
      <c r="H904" s="3"/>
      <c r="I904" s="7"/>
      <c r="J904" s="3"/>
      <c r="K904" s="32" t="str">
        <f t="shared" si="61"/>
        <v/>
      </c>
      <c r="L904" s="2"/>
      <c r="M904" s="2"/>
      <c r="N904" s="28"/>
      <c r="O904" s="28"/>
    </row>
    <row r="905" spans="1:15" ht="18.75" customHeight="1" x14ac:dyDescent="0.35">
      <c r="A905" s="28"/>
      <c r="B905" s="189">
        <f>IF(J905="",0,COUNTIF($J$7:J905,J905))</f>
        <v>0</v>
      </c>
      <c r="C905" s="189" t="str">
        <f t="shared" si="58"/>
        <v>0</v>
      </c>
      <c r="D905" s="192">
        <f t="shared" si="59"/>
        <v>46021</v>
      </c>
      <c r="E905" s="189">
        <f t="shared" si="60"/>
        <v>227</v>
      </c>
      <c r="F905" s="28"/>
      <c r="G905" s="157"/>
      <c r="H905" s="3"/>
      <c r="I905" s="7"/>
      <c r="J905" s="3"/>
      <c r="K905" s="32" t="str">
        <f t="shared" si="61"/>
        <v/>
      </c>
      <c r="L905" s="2"/>
      <c r="M905" s="2"/>
      <c r="N905" s="28"/>
      <c r="O905" s="28"/>
    </row>
    <row r="906" spans="1:15" ht="18.75" customHeight="1" x14ac:dyDescent="0.35">
      <c r="A906" s="28"/>
      <c r="B906" s="189">
        <f>IF(J906="",0,COUNTIF($J$7:J906,J906))</f>
        <v>0</v>
      </c>
      <c r="C906" s="189" t="str">
        <f t="shared" si="58"/>
        <v>0</v>
      </c>
      <c r="D906" s="192">
        <f t="shared" si="59"/>
        <v>46021</v>
      </c>
      <c r="E906" s="189">
        <f t="shared" si="60"/>
        <v>227</v>
      </c>
      <c r="F906" s="28"/>
      <c r="G906" s="157"/>
      <c r="H906" s="3"/>
      <c r="I906" s="7"/>
      <c r="J906" s="3"/>
      <c r="K906" s="32" t="str">
        <f t="shared" si="61"/>
        <v/>
      </c>
      <c r="L906" s="2"/>
      <c r="M906" s="2"/>
      <c r="N906" s="28"/>
      <c r="O906" s="28"/>
    </row>
    <row r="907" spans="1:15" ht="18.75" customHeight="1" x14ac:dyDescent="0.35">
      <c r="A907" s="28"/>
      <c r="B907" s="189">
        <f>IF(J907="",0,COUNTIF($J$7:J907,J907))</f>
        <v>0</v>
      </c>
      <c r="C907" s="189" t="str">
        <f t="shared" si="58"/>
        <v>0</v>
      </c>
      <c r="D907" s="192">
        <f t="shared" si="59"/>
        <v>46021</v>
      </c>
      <c r="E907" s="189">
        <f t="shared" si="60"/>
        <v>227</v>
      </c>
      <c r="F907" s="28"/>
      <c r="G907" s="157"/>
      <c r="H907" s="3"/>
      <c r="I907" s="7"/>
      <c r="J907" s="3"/>
      <c r="K907" s="32" t="str">
        <f t="shared" si="61"/>
        <v/>
      </c>
      <c r="L907" s="2"/>
      <c r="M907" s="2"/>
      <c r="N907" s="28"/>
      <c r="O907" s="28"/>
    </row>
    <row r="908" spans="1:15" ht="18.75" customHeight="1" x14ac:dyDescent="0.35">
      <c r="A908" s="28"/>
      <c r="B908" s="189">
        <f>IF(J908="",0,COUNTIF($J$7:J908,J908))</f>
        <v>0</v>
      </c>
      <c r="C908" s="189" t="str">
        <f t="shared" si="58"/>
        <v>0</v>
      </c>
      <c r="D908" s="192">
        <f t="shared" si="59"/>
        <v>46021</v>
      </c>
      <c r="E908" s="189">
        <f t="shared" si="60"/>
        <v>227</v>
      </c>
      <c r="F908" s="28"/>
      <c r="G908" s="157"/>
      <c r="H908" s="3"/>
      <c r="I908" s="7"/>
      <c r="J908" s="3"/>
      <c r="K908" s="32" t="str">
        <f t="shared" si="61"/>
        <v/>
      </c>
      <c r="L908" s="2"/>
      <c r="M908" s="2"/>
      <c r="N908" s="28"/>
      <c r="O908" s="28"/>
    </row>
    <row r="909" spans="1:15" ht="18.75" customHeight="1" x14ac:dyDescent="0.35">
      <c r="A909" s="28"/>
      <c r="B909" s="189">
        <f>IF(J909="",0,COUNTIF($J$7:J909,J909))</f>
        <v>0</v>
      </c>
      <c r="C909" s="189" t="str">
        <f t="shared" si="58"/>
        <v>0</v>
      </c>
      <c r="D909" s="192">
        <f t="shared" si="59"/>
        <v>46021</v>
      </c>
      <c r="E909" s="189">
        <f t="shared" si="60"/>
        <v>227</v>
      </c>
      <c r="F909" s="28"/>
      <c r="G909" s="157"/>
      <c r="H909" s="3"/>
      <c r="I909" s="7"/>
      <c r="J909" s="3"/>
      <c r="K909" s="32" t="str">
        <f t="shared" si="61"/>
        <v/>
      </c>
      <c r="L909" s="2"/>
      <c r="M909" s="2"/>
      <c r="N909" s="28"/>
      <c r="O909" s="28"/>
    </row>
    <row r="910" spans="1:15" ht="18.75" customHeight="1" x14ac:dyDescent="0.35">
      <c r="A910" s="28"/>
      <c r="B910" s="189">
        <f>IF(J910="",0,COUNTIF($J$7:J910,J910))</f>
        <v>0</v>
      </c>
      <c r="C910" s="189" t="str">
        <f t="shared" si="58"/>
        <v>0</v>
      </c>
      <c r="D910" s="192">
        <f t="shared" si="59"/>
        <v>46021</v>
      </c>
      <c r="E910" s="189">
        <f t="shared" si="60"/>
        <v>227</v>
      </c>
      <c r="F910" s="28"/>
      <c r="G910" s="157"/>
      <c r="H910" s="3"/>
      <c r="I910" s="7"/>
      <c r="J910" s="3"/>
      <c r="K910" s="32" t="str">
        <f t="shared" si="61"/>
        <v/>
      </c>
      <c r="L910" s="2"/>
      <c r="M910" s="2"/>
      <c r="N910" s="28"/>
      <c r="O910" s="28"/>
    </row>
    <row r="911" spans="1:15" ht="18.75" customHeight="1" x14ac:dyDescent="0.35">
      <c r="A911" s="28"/>
      <c r="B911" s="189">
        <f>IF(J911="",0,COUNTIF($J$7:J911,J911))</f>
        <v>0</v>
      </c>
      <c r="C911" s="189" t="str">
        <f t="shared" si="58"/>
        <v>0</v>
      </c>
      <c r="D911" s="192">
        <f t="shared" si="59"/>
        <v>46021</v>
      </c>
      <c r="E911" s="189">
        <f t="shared" si="60"/>
        <v>227</v>
      </c>
      <c r="F911" s="28"/>
      <c r="G911" s="157"/>
      <c r="H911" s="3"/>
      <c r="I911" s="7"/>
      <c r="J911" s="3"/>
      <c r="K911" s="32" t="str">
        <f t="shared" si="61"/>
        <v/>
      </c>
      <c r="L911" s="2"/>
      <c r="M911" s="2"/>
      <c r="N911" s="28"/>
      <c r="O911" s="28"/>
    </row>
    <row r="912" spans="1:15" ht="18.75" customHeight="1" x14ac:dyDescent="0.35">
      <c r="A912" s="28"/>
      <c r="B912" s="189">
        <f>IF(J912="",0,COUNTIF($J$7:J912,J912))</f>
        <v>0</v>
      </c>
      <c r="C912" s="189" t="str">
        <f t="shared" si="58"/>
        <v>0</v>
      </c>
      <c r="D912" s="192">
        <f t="shared" si="59"/>
        <v>46021</v>
      </c>
      <c r="E912" s="189">
        <f t="shared" si="60"/>
        <v>227</v>
      </c>
      <c r="F912" s="28"/>
      <c r="G912" s="157"/>
      <c r="H912" s="3"/>
      <c r="I912" s="7"/>
      <c r="J912" s="3"/>
      <c r="K912" s="32" t="str">
        <f t="shared" si="61"/>
        <v/>
      </c>
      <c r="L912" s="2"/>
      <c r="M912" s="2"/>
      <c r="N912" s="28"/>
      <c r="O912" s="28"/>
    </row>
    <row r="913" spans="1:15" ht="18.75" customHeight="1" x14ac:dyDescent="0.35">
      <c r="A913" s="28"/>
      <c r="B913" s="189">
        <f>IF(J913="",0,COUNTIF($J$7:J913,J913))</f>
        <v>0</v>
      </c>
      <c r="C913" s="189" t="str">
        <f t="shared" si="58"/>
        <v>0</v>
      </c>
      <c r="D913" s="192">
        <f t="shared" si="59"/>
        <v>46021</v>
      </c>
      <c r="E913" s="189">
        <f t="shared" si="60"/>
        <v>227</v>
      </c>
      <c r="F913" s="28"/>
      <c r="G913" s="157"/>
      <c r="H913" s="3"/>
      <c r="I913" s="7"/>
      <c r="J913" s="3"/>
      <c r="K913" s="32" t="str">
        <f t="shared" si="61"/>
        <v/>
      </c>
      <c r="L913" s="2"/>
      <c r="M913" s="2"/>
      <c r="N913" s="28"/>
      <c r="O913" s="28"/>
    </row>
    <row r="914" spans="1:15" ht="18.75" customHeight="1" x14ac:dyDescent="0.35">
      <c r="A914" s="28"/>
      <c r="B914" s="189">
        <f>IF(J914="",0,COUNTIF($J$7:J914,J914))</f>
        <v>0</v>
      </c>
      <c r="C914" s="189" t="str">
        <f t="shared" si="58"/>
        <v>0</v>
      </c>
      <c r="D914" s="192">
        <f t="shared" si="59"/>
        <v>46021</v>
      </c>
      <c r="E914" s="189">
        <f t="shared" si="60"/>
        <v>227</v>
      </c>
      <c r="F914" s="28"/>
      <c r="G914" s="157"/>
      <c r="H914" s="3"/>
      <c r="I914" s="7"/>
      <c r="J914" s="3"/>
      <c r="K914" s="32" t="str">
        <f t="shared" si="61"/>
        <v/>
      </c>
      <c r="L914" s="2"/>
      <c r="M914" s="2"/>
      <c r="N914" s="28"/>
      <c r="O914" s="28"/>
    </row>
    <row r="915" spans="1:15" ht="18.75" customHeight="1" x14ac:dyDescent="0.35">
      <c r="A915" s="28"/>
      <c r="B915" s="189">
        <f>IF(J915="",0,COUNTIF($J$7:J915,J915))</f>
        <v>0</v>
      </c>
      <c r="C915" s="189" t="str">
        <f t="shared" si="58"/>
        <v>0</v>
      </c>
      <c r="D915" s="192">
        <f t="shared" si="59"/>
        <v>46021</v>
      </c>
      <c r="E915" s="189">
        <f t="shared" si="60"/>
        <v>227</v>
      </c>
      <c r="F915" s="28"/>
      <c r="G915" s="157"/>
      <c r="H915" s="3"/>
      <c r="I915" s="7"/>
      <c r="J915" s="3"/>
      <c r="K915" s="32" t="str">
        <f t="shared" si="61"/>
        <v/>
      </c>
      <c r="L915" s="2"/>
      <c r="M915" s="2"/>
      <c r="N915" s="28"/>
      <c r="O915" s="28"/>
    </row>
    <row r="916" spans="1:15" ht="18.75" customHeight="1" x14ac:dyDescent="0.35">
      <c r="A916" s="28"/>
      <c r="B916" s="189">
        <f>IF(J916="",0,COUNTIF($J$7:J916,J916))</f>
        <v>0</v>
      </c>
      <c r="C916" s="189" t="str">
        <f t="shared" si="58"/>
        <v>0</v>
      </c>
      <c r="D916" s="192">
        <f t="shared" si="59"/>
        <v>46021</v>
      </c>
      <c r="E916" s="189">
        <f t="shared" si="60"/>
        <v>227</v>
      </c>
      <c r="F916" s="28"/>
      <c r="G916" s="157"/>
      <c r="H916" s="3"/>
      <c r="I916" s="7"/>
      <c r="J916" s="3"/>
      <c r="K916" s="32" t="str">
        <f t="shared" si="61"/>
        <v/>
      </c>
      <c r="L916" s="2"/>
      <c r="M916" s="2"/>
      <c r="N916" s="28"/>
      <c r="O916" s="28"/>
    </row>
    <row r="917" spans="1:15" ht="18.75" customHeight="1" x14ac:dyDescent="0.35">
      <c r="A917" s="28"/>
      <c r="B917" s="189">
        <f>IF(J917="",0,COUNTIF($J$7:J917,J917))</f>
        <v>0</v>
      </c>
      <c r="C917" s="189" t="str">
        <f t="shared" si="58"/>
        <v>0</v>
      </c>
      <c r="D917" s="192">
        <f t="shared" si="59"/>
        <v>46021</v>
      </c>
      <c r="E917" s="189">
        <f t="shared" si="60"/>
        <v>227</v>
      </c>
      <c r="F917" s="28"/>
      <c r="G917" s="157"/>
      <c r="H917" s="3"/>
      <c r="I917" s="7"/>
      <c r="J917" s="3"/>
      <c r="K917" s="32" t="str">
        <f t="shared" si="61"/>
        <v/>
      </c>
      <c r="L917" s="2"/>
      <c r="M917" s="2"/>
      <c r="N917" s="28"/>
      <c r="O917" s="28"/>
    </row>
    <row r="918" spans="1:15" ht="18.75" customHeight="1" x14ac:dyDescent="0.35">
      <c r="A918" s="28"/>
      <c r="B918" s="189">
        <f>IF(J918="",0,COUNTIF($J$7:J918,J918))</f>
        <v>0</v>
      </c>
      <c r="C918" s="189" t="str">
        <f t="shared" si="58"/>
        <v>0</v>
      </c>
      <c r="D918" s="192">
        <f t="shared" si="59"/>
        <v>46021</v>
      </c>
      <c r="E918" s="189">
        <f t="shared" si="60"/>
        <v>227</v>
      </c>
      <c r="F918" s="28"/>
      <c r="G918" s="157"/>
      <c r="H918" s="3"/>
      <c r="I918" s="7"/>
      <c r="J918" s="3"/>
      <c r="K918" s="32" t="str">
        <f t="shared" si="61"/>
        <v/>
      </c>
      <c r="L918" s="2"/>
      <c r="M918" s="2"/>
      <c r="N918" s="28"/>
      <c r="O918" s="28"/>
    </row>
    <row r="919" spans="1:15" ht="18.75" customHeight="1" x14ac:dyDescent="0.35">
      <c r="A919" s="28"/>
      <c r="B919" s="189">
        <f>IF(J919="",0,COUNTIF($J$7:J919,J919))</f>
        <v>0</v>
      </c>
      <c r="C919" s="189" t="str">
        <f t="shared" si="58"/>
        <v>0</v>
      </c>
      <c r="D919" s="192">
        <f t="shared" si="59"/>
        <v>46021</v>
      </c>
      <c r="E919" s="189">
        <f t="shared" si="60"/>
        <v>227</v>
      </c>
      <c r="F919" s="28"/>
      <c r="G919" s="157"/>
      <c r="H919" s="3"/>
      <c r="I919" s="7"/>
      <c r="J919" s="3"/>
      <c r="K919" s="32" t="str">
        <f t="shared" si="61"/>
        <v/>
      </c>
      <c r="L919" s="2"/>
      <c r="M919" s="2"/>
      <c r="N919" s="28"/>
      <c r="O919" s="28"/>
    </row>
    <row r="920" spans="1:15" ht="18.75" customHeight="1" x14ac:dyDescent="0.35">
      <c r="A920" s="28"/>
      <c r="B920" s="189">
        <f>IF(J920="",0,COUNTIF($J$7:J920,J920))</f>
        <v>0</v>
      </c>
      <c r="C920" s="189" t="str">
        <f t="shared" si="58"/>
        <v>0</v>
      </c>
      <c r="D920" s="192">
        <f t="shared" si="59"/>
        <v>46021</v>
      </c>
      <c r="E920" s="189">
        <f t="shared" si="60"/>
        <v>227</v>
      </c>
      <c r="F920" s="28"/>
      <c r="G920" s="157"/>
      <c r="H920" s="3"/>
      <c r="I920" s="7"/>
      <c r="J920" s="3"/>
      <c r="K920" s="32" t="str">
        <f t="shared" si="61"/>
        <v/>
      </c>
      <c r="L920" s="2"/>
      <c r="M920" s="2"/>
      <c r="N920" s="28"/>
      <c r="O920" s="28"/>
    </row>
    <row r="921" spans="1:15" ht="18.75" customHeight="1" x14ac:dyDescent="0.35">
      <c r="A921" s="28"/>
      <c r="B921" s="189">
        <f>IF(J921="",0,COUNTIF($J$7:J921,J921))</f>
        <v>0</v>
      </c>
      <c r="C921" s="189" t="str">
        <f t="shared" si="58"/>
        <v>0</v>
      </c>
      <c r="D921" s="192">
        <f t="shared" si="59"/>
        <v>46021</v>
      </c>
      <c r="E921" s="189">
        <f t="shared" si="60"/>
        <v>227</v>
      </c>
      <c r="F921" s="28"/>
      <c r="G921" s="157"/>
      <c r="H921" s="3"/>
      <c r="I921" s="7"/>
      <c r="J921" s="3"/>
      <c r="K921" s="32" t="str">
        <f t="shared" si="61"/>
        <v/>
      </c>
      <c r="L921" s="2"/>
      <c r="M921" s="2"/>
      <c r="N921" s="28"/>
      <c r="O921" s="28"/>
    </row>
    <row r="922" spans="1:15" ht="18.75" customHeight="1" x14ac:dyDescent="0.35">
      <c r="A922" s="28"/>
      <c r="B922" s="189">
        <f>IF(J922="",0,COUNTIF($J$7:J922,J922))</f>
        <v>0</v>
      </c>
      <c r="C922" s="189" t="str">
        <f t="shared" si="58"/>
        <v>0</v>
      </c>
      <c r="D922" s="192">
        <f t="shared" si="59"/>
        <v>46021</v>
      </c>
      <c r="E922" s="189">
        <f t="shared" si="60"/>
        <v>227</v>
      </c>
      <c r="F922" s="28"/>
      <c r="G922" s="157"/>
      <c r="H922" s="3"/>
      <c r="I922" s="7"/>
      <c r="J922" s="3"/>
      <c r="K922" s="32" t="str">
        <f t="shared" si="61"/>
        <v/>
      </c>
      <c r="L922" s="2"/>
      <c r="M922" s="2"/>
      <c r="N922" s="28"/>
      <c r="O922" s="28"/>
    </row>
    <row r="923" spans="1:15" ht="18.75" customHeight="1" x14ac:dyDescent="0.35">
      <c r="A923" s="28"/>
      <c r="B923" s="189">
        <f>IF(J923="",0,COUNTIF($J$7:J923,J923))</f>
        <v>0</v>
      </c>
      <c r="C923" s="189" t="str">
        <f t="shared" si="58"/>
        <v>0</v>
      </c>
      <c r="D923" s="192">
        <f t="shared" si="59"/>
        <v>46021</v>
      </c>
      <c r="E923" s="189">
        <f t="shared" si="60"/>
        <v>227</v>
      </c>
      <c r="F923" s="28"/>
      <c r="G923" s="157"/>
      <c r="H923" s="3"/>
      <c r="I923" s="7"/>
      <c r="J923" s="3"/>
      <c r="K923" s="32" t="str">
        <f t="shared" si="61"/>
        <v/>
      </c>
      <c r="L923" s="2"/>
      <c r="M923" s="2"/>
      <c r="N923" s="28"/>
      <c r="O923" s="28"/>
    </row>
    <row r="924" spans="1:15" ht="18.75" customHeight="1" x14ac:dyDescent="0.35">
      <c r="A924" s="28"/>
      <c r="B924" s="189">
        <f>IF(J924="",0,COUNTIF($J$7:J924,J924))</f>
        <v>0</v>
      </c>
      <c r="C924" s="189" t="str">
        <f t="shared" si="58"/>
        <v>0</v>
      </c>
      <c r="D924" s="192">
        <f t="shared" si="59"/>
        <v>46021</v>
      </c>
      <c r="E924" s="189">
        <f t="shared" si="60"/>
        <v>227</v>
      </c>
      <c r="F924" s="28"/>
      <c r="G924" s="157"/>
      <c r="H924" s="3"/>
      <c r="I924" s="7"/>
      <c r="J924" s="3"/>
      <c r="K924" s="32" t="str">
        <f t="shared" si="61"/>
        <v/>
      </c>
      <c r="L924" s="2"/>
      <c r="M924" s="2"/>
      <c r="N924" s="28"/>
      <c r="O924" s="28"/>
    </row>
    <row r="925" spans="1:15" ht="18.75" customHeight="1" x14ac:dyDescent="0.35">
      <c r="A925" s="28"/>
      <c r="B925" s="189">
        <f>IF(J925="",0,COUNTIF($J$7:J925,J925))</f>
        <v>0</v>
      </c>
      <c r="C925" s="189" t="str">
        <f t="shared" si="58"/>
        <v>0</v>
      </c>
      <c r="D925" s="192">
        <f t="shared" si="59"/>
        <v>46021</v>
      </c>
      <c r="E925" s="189">
        <f t="shared" si="60"/>
        <v>227</v>
      </c>
      <c r="F925" s="28"/>
      <c r="G925" s="157"/>
      <c r="H925" s="3"/>
      <c r="I925" s="7"/>
      <c r="J925" s="3"/>
      <c r="K925" s="32" t="str">
        <f t="shared" si="61"/>
        <v/>
      </c>
      <c r="L925" s="2"/>
      <c r="M925" s="2"/>
      <c r="N925" s="28"/>
      <c r="O925" s="28"/>
    </row>
    <row r="926" spans="1:15" ht="18.75" customHeight="1" x14ac:dyDescent="0.35">
      <c r="A926" s="28"/>
      <c r="B926" s="189">
        <f>IF(J926="",0,COUNTIF($J$7:J926,J926))</f>
        <v>0</v>
      </c>
      <c r="C926" s="189" t="str">
        <f t="shared" si="58"/>
        <v>0</v>
      </c>
      <c r="D926" s="192">
        <f t="shared" si="59"/>
        <v>46021</v>
      </c>
      <c r="E926" s="189">
        <f t="shared" si="60"/>
        <v>227</v>
      </c>
      <c r="F926" s="28"/>
      <c r="G926" s="157"/>
      <c r="H926" s="3"/>
      <c r="I926" s="7"/>
      <c r="J926" s="3"/>
      <c r="K926" s="32" t="str">
        <f t="shared" si="61"/>
        <v/>
      </c>
      <c r="L926" s="2"/>
      <c r="M926" s="2"/>
      <c r="N926" s="28"/>
      <c r="O926" s="28"/>
    </row>
    <row r="927" spans="1:15" ht="18.75" customHeight="1" x14ac:dyDescent="0.35">
      <c r="A927" s="28"/>
      <c r="B927" s="189">
        <f>IF(J927="",0,COUNTIF($J$7:J927,J927))</f>
        <v>0</v>
      </c>
      <c r="C927" s="189" t="str">
        <f t="shared" si="58"/>
        <v>0</v>
      </c>
      <c r="D927" s="192">
        <f t="shared" si="59"/>
        <v>46021</v>
      </c>
      <c r="E927" s="189">
        <f t="shared" si="60"/>
        <v>227</v>
      </c>
      <c r="F927" s="28"/>
      <c r="G927" s="157"/>
      <c r="H927" s="3"/>
      <c r="I927" s="7"/>
      <c r="J927" s="3"/>
      <c r="K927" s="32" t="str">
        <f t="shared" si="61"/>
        <v/>
      </c>
      <c r="L927" s="2"/>
      <c r="M927" s="2"/>
      <c r="N927" s="28"/>
      <c r="O927" s="28"/>
    </row>
    <row r="928" spans="1:15" ht="18.75" customHeight="1" x14ac:dyDescent="0.35">
      <c r="A928" s="28"/>
      <c r="B928" s="189">
        <f>IF(J928="",0,COUNTIF($J$7:J928,J928))</f>
        <v>0</v>
      </c>
      <c r="C928" s="189" t="str">
        <f t="shared" si="58"/>
        <v>0</v>
      </c>
      <c r="D928" s="192">
        <f t="shared" si="59"/>
        <v>46021</v>
      </c>
      <c r="E928" s="189">
        <f t="shared" si="60"/>
        <v>227</v>
      </c>
      <c r="F928" s="28"/>
      <c r="G928" s="157"/>
      <c r="H928" s="3"/>
      <c r="I928" s="7"/>
      <c r="J928" s="3"/>
      <c r="K928" s="32" t="str">
        <f t="shared" si="61"/>
        <v/>
      </c>
      <c r="L928" s="2"/>
      <c r="M928" s="2"/>
      <c r="N928" s="28"/>
      <c r="O928" s="28"/>
    </row>
    <row r="929" spans="1:15" ht="18.75" customHeight="1" x14ac:dyDescent="0.35">
      <c r="A929" s="28"/>
      <c r="B929" s="189">
        <f>IF(J929="",0,COUNTIF($J$7:J929,J929))</f>
        <v>0</v>
      </c>
      <c r="C929" s="189" t="str">
        <f t="shared" si="58"/>
        <v>0</v>
      </c>
      <c r="D929" s="192">
        <f t="shared" si="59"/>
        <v>46021</v>
      </c>
      <c r="E929" s="189">
        <f t="shared" si="60"/>
        <v>227</v>
      </c>
      <c r="F929" s="28"/>
      <c r="G929" s="157"/>
      <c r="H929" s="3"/>
      <c r="I929" s="7"/>
      <c r="J929" s="3"/>
      <c r="K929" s="32" t="str">
        <f t="shared" si="61"/>
        <v/>
      </c>
      <c r="L929" s="2"/>
      <c r="M929" s="2"/>
      <c r="N929" s="28"/>
      <c r="O929" s="28"/>
    </row>
    <row r="930" spans="1:15" ht="18.75" customHeight="1" x14ac:dyDescent="0.35">
      <c r="A930" s="28"/>
      <c r="B930" s="189">
        <f>IF(J930="",0,COUNTIF($J$7:J930,J930))</f>
        <v>0</v>
      </c>
      <c r="C930" s="189" t="str">
        <f t="shared" si="58"/>
        <v>0</v>
      </c>
      <c r="D930" s="192">
        <f t="shared" si="59"/>
        <v>46021</v>
      </c>
      <c r="E930" s="189">
        <f t="shared" si="60"/>
        <v>227</v>
      </c>
      <c r="F930" s="28"/>
      <c r="G930" s="157"/>
      <c r="H930" s="3"/>
      <c r="I930" s="7"/>
      <c r="J930" s="3"/>
      <c r="K930" s="32" t="str">
        <f t="shared" si="61"/>
        <v/>
      </c>
      <c r="L930" s="2"/>
      <c r="M930" s="2"/>
      <c r="N930" s="28"/>
      <c r="O930" s="28"/>
    </row>
    <row r="931" spans="1:15" ht="18.75" customHeight="1" x14ac:dyDescent="0.35">
      <c r="A931" s="28"/>
      <c r="B931" s="189">
        <f>IF(J931="",0,COUNTIF($J$7:J931,J931))</f>
        <v>0</v>
      </c>
      <c r="C931" s="189" t="str">
        <f t="shared" si="58"/>
        <v>0</v>
      </c>
      <c r="D931" s="192">
        <f t="shared" si="59"/>
        <v>46021</v>
      </c>
      <c r="E931" s="189">
        <f t="shared" si="60"/>
        <v>227</v>
      </c>
      <c r="F931" s="28"/>
      <c r="G931" s="157"/>
      <c r="H931" s="3"/>
      <c r="I931" s="7"/>
      <c r="J931" s="3"/>
      <c r="K931" s="32" t="str">
        <f t="shared" si="61"/>
        <v/>
      </c>
      <c r="L931" s="2"/>
      <c r="M931" s="2"/>
      <c r="N931" s="28"/>
      <c r="O931" s="28"/>
    </row>
    <row r="932" spans="1:15" ht="18.75" customHeight="1" x14ac:dyDescent="0.35">
      <c r="A932" s="28"/>
      <c r="B932" s="189">
        <f>IF(J932="",0,COUNTIF($J$7:J932,J932))</f>
        <v>0</v>
      </c>
      <c r="C932" s="189" t="str">
        <f t="shared" si="58"/>
        <v>0</v>
      </c>
      <c r="D932" s="192">
        <f t="shared" si="59"/>
        <v>46021</v>
      </c>
      <c r="E932" s="189">
        <f t="shared" si="60"/>
        <v>227</v>
      </c>
      <c r="F932" s="28"/>
      <c r="G932" s="157"/>
      <c r="H932" s="3"/>
      <c r="I932" s="7"/>
      <c r="J932" s="3"/>
      <c r="K932" s="32" t="str">
        <f t="shared" si="61"/>
        <v/>
      </c>
      <c r="L932" s="2"/>
      <c r="M932" s="2"/>
      <c r="N932" s="28"/>
      <c r="O932" s="28"/>
    </row>
    <row r="933" spans="1:15" ht="18.75" customHeight="1" x14ac:dyDescent="0.35">
      <c r="A933" s="28"/>
      <c r="B933" s="189">
        <f>IF(J933="",0,COUNTIF($J$7:J933,J933))</f>
        <v>0</v>
      </c>
      <c r="C933" s="189" t="str">
        <f t="shared" si="58"/>
        <v>0</v>
      </c>
      <c r="D933" s="192">
        <f t="shared" si="59"/>
        <v>46021</v>
      </c>
      <c r="E933" s="189">
        <f t="shared" si="60"/>
        <v>227</v>
      </c>
      <c r="F933" s="28"/>
      <c r="G933" s="157"/>
      <c r="H933" s="3"/>
      <c r="I933" s="7"/>
      <c r="J933" s="3"/>
      <c r="K933" s="32" t="str">
        <f t="shared" si="61"/>
        <v/>
      </c>
      <c r="L933" s="2"/>
      <c r="M933" s="2"/>
      <c r="N933" s="28"/>
      <c r="O933" s="28"/>
    </row>
    <row r="934" spans="1:15" ht="18.75" customHeight="1" x14ac:dyDescent="0.35">
      <c r="A934" s="28"/>
      <c r="B934" s="189">
        <f>IF(J934="",0,COUNTIF($J$7:J934,J934))</f>
        <v>0</v>
      </c>
      <c r="C934" s="189" t="str">
        <f t="shared" si="58"/>
        <v>0</v>
      </c>
      <c r="D934" s="192">
        <f t="shared" si="59"/>
        <v>46021</v>
      </c>
      <c r="E934" s="189">
        <f t="shared" si="60"/>
        <v>227</v>
      </c>
      <c r="F934" s="28"/>
      <c r="G934" s="157"/>
      <c r="H934" s="3"/>
      <c r="I934" s="7"/>
      <c r="J934" s="3"/>
      <c r="K934" s="32" t="str">
        <f t="shared" si="61"/>
        <v/>
      </c>
      <c r="L934" s="2"/>
      <c r="M934" s="2"/>
      <c r="N934" s="28"/>
      <c r="O934" s="28"/>
    </row>
    <row r="935" spans="1:15" ht="18.75" customHeight="1" x14ac:dyDescent="0.35">
      <c r="A935" s="28"/>
      <c r="B935" s="189">
        <f>IF(J935="",0,COUNTIF($J$7:J935,J935))</f>
        <v>0</v>
      </c>
      <c r="C935" s="189" t="str">
        <f t="shared" si="58"/>
        <v>0</v>
      </c>
      <c r="D935" s="192">
        <f t="shared" si="59"/>
        <v>46021</v>
      </c>
      <c r="E935" s="189">
        <f t="shared" si="60"/>
        <v>227</v>
      </c>
      <c r="F935" s="28"/>
      <c r="G935" s="157"/>
      <c r="H935" s="3"/>
      <c r="I935" s="7"/>
      <c r="J935" s="3"/>
      <c r="K935" s="32" t="str">
        <f t="shared" si="61"/>
        <v/>
      </c>
      <c r="L935" s="2"/>
      <c r="M935" s="2"/>
      <c r="N935" s="28"/>
      <c r="O935" s="28"/>
    </row>
    <row r="936" spans="1:15" ht="18.75" customHeight="1" x14ac:dyDescent="0.35">
      <c r="A936" s="28"/>
      <c r="B936" s="189">
        <f>IF(J936="",0,COUNTIF($J$7:J936,J936))</f>
        <v>0</v>
      </c>
      <c r="C936" s="189" t="str">
        <f t="shared" si="58"/>
        <v>0</v>
      </c>
      <c r="D936" s="192">
        <f t="shared" si="59"/>
        <v>46021</v>
      </c>
      <c r="E936" s="189">
        <f t="shared" si="60"/>
        <v>227</v>
      </c>
      <c r="F936" s="28"/>
      <c r="G936" s="157"/>
      <c r="H936" s="3"/>
      <c r="I936" s="7"/>
      <c r="J936" s="3"/>
      <c r="K936" s="32" t="str">
        <f t="shared" si="61"/>
        <v/>
      </c>
      <c r="L936" s="2"/>
      <c r="M936" s="2"/>
      <c r="N936" s="28"/>
      <c r="O936" s="28"/>
    </row>
    <row r="937" spans="1:15" ht="18.75" customHeight="1" x14ac:dyDescent="0.35">
      <c r="A937" s="28"/>
      <c r="B937" s="189">
        <f>IF(J937="",0,COUNTIF($J$7:J937,J937))</f>
        <v>0</v>
      </c>
      <c r="C937" s="189" t="str">
        <f t="shared" si="58"/>
        <v>0</v>
      </c>
      <c r="D937" s="192">
        <f t="shared" si="59"/>
        <v>46021</v>
      </c>
      <c r="E937" s="189">
        <f t="shared" si="60"/>
        <v>227</v>
      </c>
      <c r="F937" s="28"/>
      <c r="G937" s="157"/>
      <c r="H937" s="3"/>
      <c r="I937" s="7"/>
      <c r="J937" s="3"/>
      <c r="K937" s="32" t="str">
        <f t="shared" si="61"/>
        <v/>
      </c>
      <c r="L937" s="2"/>
      <c r="M937" s="2"/>
      <c r="N937" s="28"/>
      <c r="O937" s="28"/>
    </row>
    <row r="938" spans="1:15" ht="18.75" customHeight="1" x14ac:dyDescent="0.35">
      <c r="A938" s="28"/>
      <c r="B938" s="189">
        <f>IF(J938="",0,COUNTIF($J$7:J938,J938))</f>
        <v>0</v>
      </c>
      <c r="C938" s="189" t="str">
        <f t="shared" si="58"/>
        <v>0</v>
      </c>
      <c r="D938" s="192">
        <f t="shared" si="59"/>
        <v>46021</v>
      </c>
      <c r="E938" s="189">
        <f t="shared" si="60"/>
        <v>227</v>
      </c>
      <c r="F938" s="28"/>
      <c r="G938" s="157"/>
      <c r="H938" s="3"/>
      <c r="I938" s="7"/>
      <c r="J938" s="3"/>
      <c r="K938" s="32" t="str">
        <f t="shared" si="61"/>
        <v/>
      </c>
      <c r="L938" s="2"/>
      <c r="M938" s="2"/>
      <c r="N938" s="28"/>
      <c r="O938" s="28"/>
    </row>
    <row r="939" spans="1:15" ht="18.75" customHeight="1" x14ac:dyDescent="0.35">
      <c r="A939" s="28"/>
      <c r="B939" s="189">
        <f>IF(J939="",0,COUNTIF($J$7:J939,J939))</f>
        <v>0</v>
      </c>
      <c r="C939" s="189" t="str">
        <f t="shared" si="58"/>
        <v>0</v>
      </c>
      <c r="D939" s="192">
        <f t="shared" si="59"/>
        <v>46021</v>
      </c>
      <c r="E939" s="189">
        <f t="shared" si="60"/>
        <v>227</v>
      </c>
      <c r="F939" s="28"/>
      <c r="G939" s="157"/>
      <c r="H939" s="3"/>
      <c r="I939" s="7"/>
      <c r="J939" s="3"/>
      <c r="K939" s="32" t="str">
        <f t="shared" si="61"/>
        <v/>
      </c>
      <c r="L939" s="2"/>
      <c r="M939" s="2"/>
      <c r="N939" s="28"/>
      <c r="O939" s="28"/>
    </row>
    <row r="940" spans="1:15" ht="18.75" customHeight="1" x14ac:dyDescent="0.35">
      <c r="A940" s="28"/>
      <c r="B940" s="189">
        <f>IF(J940="",0,COUNTIF($J$7:J940,J940))</f>
        <v>0</v>
      </c>
      <c r="C940" s="189" t="str">
        <f t="shared" si="58"/>
        <v>0</v>
      </c>
      <c r="D940" s="192">
        <f t="shared" si="59"/>
        <v>46021</v>
      </c>
      <c r="E940" s="189">
        <f t="shared" si="60"/>
        <v>227</v>
      </c>
      <c r="F940" s="28"/>
      <c r="G940" s="157"/>
      <c r="H940" s="3"/>
      <c r="I940" s="7"/>
      <c r="J940" s="3"/>
      <c r="K940" s="32" t="str">
        <f t="shared" si="61"/>
        <v/>
      </c>
      <c r="L940" s="2"/>
      <c r="M940" s="2"/>
      <c r="N940" s="28"/>
      <c r="O940" s="28"/>
    </row>
    <row r="941" spans="1:15" ht="18.75" customHeight="1" x14ac:dyDescent="0.35">
      <c r="A941" s="28"/>
      <c r="B941" s="189">
        <f>IF(J941="",0,COUNTIF($J$7:J941,J941))</f>
        <v>0</v>
      </c>
      <c r="C941" s="189" t="str">
        <f t="shared" si="58"/>
        <v>0</v>
      </c>
      <c r="D941" s="192">
        <f t="shared" si="59"/>
        <v>46021</v>
      </c>
      <c r="E941" s="189">
        <f t="shared" si="60"/>
        <v>227</v>
      </c>
      <c r="F941" s="28"/>
      <c r="G941" s="157"/>
      <c r="H941" s="3"/>
      <c r="I941" s="7"/>
      <c r="J941" s="3"/>
      <c r="K941" s="32" t="str">
        <f t="shared" si="61"/>
        <v/>
      </c>
      <c r="L941" s="2"/>
      <c r="M941" s="2"/>
      <c r="N941" s="28"/>
      <c r="O941" s="28"/>
    </row>
    <row r="942" spans="1:15" ht="18.75" customHeight="1" x14ac:dyDescent="0.35">
      <c r="A942" s="28"/>
      <c r="B942" s="189">
        <f>IF(J942="",0,COUNTIF($J$7:J942,J942))</f>
        <v>0</v>
      </c>
      <c r="C942" s="189" t="str">
        <f t="shared" si="58"/>
        <v>0</v>
      </c>
      <c r="D942" s="192">
        <f t="shared" si="59"/>
        <v>46021</v>
      </c>
      <c r="E942" s="189">
        <f t="shared" si="60"/>
        <v>227</v>
      </c>
      <c r="F942" s="28"/>
      <c r="G942" s="157"/>
      <c r="H942" s="3"/>
      <c r="I942" s="7"/>
      <c r="J942" s="3"/>
      <c r="K942" s="32" t="str">
        <f t="shared" si="61"/>
        <v/>
      </c>
      <c r="L942" s="2"/>
      <c r="M942" s="2"/>
      <c r="N942" s="28"/>
      <c r="O942" s="28"/>
    </row>
    <row r="943" spans="1:15" ht="18.75" customHeight="1" x14ac:dyDescent="0.35">
      <c r="A943" s="28"/>
      <c r="B943" s="189">
        <f>IF(J943="",0,COUNTIF($J$7:J943,J943))</f>
        <v>0</v>
      </c>
      <c r="C943" s="189" t="str">
        <f t="shared" si="58"/>
        <v>0</v>
      </c>
      <c r="D943" s="192">
        <f t="shared" si="59"/>
        <v>46021</v>
      </c>
      <c r="E943" s="189">
        <f t="shared" si="60"/>
        <v>227</v>
      </c>
      <c r="F943" s="28"/>
      <c r="G943" s="157"/>
      <c r="H943" s="3"/>
      <c r="I943" s="7"/>
      <c r="J943" s="3"/>
      <c r="K943" s="32" t="str">
        <f t="shared" si="61"/>
        <v/>
      </c>
      <c r="L943" s="2"/>
      <c r="M943" s="2"/>
      <c r="N943" s="28"/>
      <c r="O943" s="28"/>
    </row>
    <row r="944" spans="1:15" ht="18.75" customHeight="1" x14ac:dyDescent="0.35">
      <c r="A944" s="28"/>
      <c r="B944" s="189">
        <f>IF(J944="",0,COUNTIF($J$7:J944,J944))</f>
        <v>0</v>
      </c>
      <c r="C944" s="189" t="str">
        <f t="shared" si="58"/>
        <v>0</v>
      </c>
      <c r="D944" s="192">
        <f t="shared" si="59"/>
        <v>46021</v>
      </c>
      <c r="E944" s="189">
        <f t="shared" si="60"/>
        <v>227</v>
      </c>
      <c r="F944" s="28"/>
      <c r="G944" s="157"/>
      <c r="H944" s="3"/>
      <c r="I944" s="7"/>
      <c r="J944" s="3"/>
      <c r="K944" s="32" t="str">
        <f t="shared" si="61"/>
        <v/>
      </c>
      <c r="L944" s="2"/>
      <c r="M944" s="2"/>
      <c r="N944" s="28"/>
      <c r="O944" s="28"/>
    </row>
    <row r="945" spans="1:15" ht="18.75" customHeight="1" x14ac:dyDescent="0.35">
      <c r="A945" s="28"/>
      <c r="B945" s="189">
        <f>IF(J945="",0,COUNTIF($J$7:J945,J945))</f>
        <v>0</v>
      </c>
      <c r="C945" s="189" t="str">
        <f t="shared" si="58"/>
        <v>0</v>
      </c>
      <c r="D945" s="192">
        <f t="shared" si="59"/>
        <v>46021</v>
      </c>
      <c r="E945" s="189">
        <f t="shared" si="60"/>
        <v>227</v>
      </c>
      <c r="F945" s="28"/>
      <c r="G945" s="157"/>
      <c r="H945" s="3"/>
      <c r="I945" s="7"/>
      <c r="J945" s="3"/>
      <c r="K945" s="32" t="str">
        <f t="shared" si="61"/>
        <v/>
      </c>
      <c r="L945" s="2"/>
      <c r="M945" s="2"/>
      <c r="N945" s="28"/>
      <c r="O945" s="28"/>
    </row>
    <row r="946" spans="1:15" ht="18.75" customHeight="1" x14ac:dyDescent="0.35">
      <c r="A946" s="28"/>
      <c r="B946" s="189">
        <f>IF(J946="",0,COUNTIF($J$7:J946,J946))</f>
        <v>0</v>
      </c>
      <c r="C946" s="189" t="str">
        <f t="shared" si="58"/>
        <v>0</v>
      </c>
      <c r="D946" s="192">
        <f t="shared" si="59"/>
        <v>46021</v>
      </c>
      <c r="E946" s="189">
        <f t="shared" si="60"/>
        <v>227</v>
      </c>
      <c r="F946" s="28"/>
      <c r="G946" s="157"/>
      <c r="H946" s="3"/>
      <c r="I946" s="7"/>
      <c r="J946" s="3"/>
      <c r="K946" s="32" t="str">
        <f t="shared" si="61"/>
        <v/>
      </c>
      <c r="L946" s="2"/>
      <c r="M946" s="2"/>
      <c r="N946" s="28"/>
      <c r="O946" s="28"/>
    </row>
    <row r="947" spans="1:15" ht="18.75" customHeight="1" x14ac:dyDescent="0.35">
      <c r="A947" s="28"/>
      <c r="B947" s="189">
        <f>IF(J947="",0,COUNTIF($J$7:J947,J947))</f>
        <v>0</v>
      </c>
      <c r="C947" s="189" t="str">
        <f t="shared" si="58"/>
        <v>0</v>
      </c>
      <c r="D947" s="192">
        <f t="shared" si="59"/>
        <v>46021</v>
      </c>
      <c r="E947" s="189">
        <f t="shared" si="60"/>
        <v>227</v>
      </c>
      <c r="F947" s="28"/>
      <c r="G947" s="157"/>
      <c r="H947" s="3"/>
      <c r="I947" s="7"/>
      <c r="J947" s="3"/>
      <c r="K947" s="32" t="str">
        <f t="shared" si="61"/>
        <v/>
      </c>
      <c r="L947" s="2"/>
      <c r="M947" s="2"/>
      <c r="N947" s="28"/>
      <c r="O947" s="28"/>
    </row>
    <row r="948" spans="1:15" ht="18.75" customHeight="1" x14ac:dyDescent="0.35">
      <c r="A948" s="28"/>
      <c r="B948" s="189">
        <f>IF(J948="",0,COUNTIF($J$7:J948,J948))</f>
        <v>0</v>
      </c>
      <c r="C948" s="189" t="str">
        <f t="shared" si="58"/>
        <v>0</v>
      </c>
      <c r="D948" s="192">
        <f t="shared" si="59"/>
        <v>46021</v>
      </c>
      <c r="E948" s="189">
        <f t="shared" si="60"/>
        <v>227</v>
      </c>
      <c r="F948" s="28"/>
      <c r="G948" s="157"/>
      <c r="H948" s="3"/>
      <c r="I948" s="7"/>
      <c r="J948" s="3"/>
      <c r="K948" s="32" t="str">
        <f t="shared" si="61"/>
        <v/>
      </c>
      <c r="L948" s="2"/>
      <c r="M948" s="2"/>
      <c r="N948" s="28"/>
      <c r="O948" s="28"/>
    </row>
    <row r="949" spans="1:15" ht="18.75" customHeight="1" x14ac:dyDescent="0.35">
      <c r="A949" s="28"/>
      <c r="B949" s="189">
        <f>IF(J949="",0,COUNTIF($J$7:J949,J949))</f>
        <v>0</v>
      </c>
      <c r="C949" s="189" t="str">
        <f t="shared" si="58"/>
        <v>0</v>
      </c>
      <c r="D949" s="192">
        <f t="shared" si="59"/>
        <v>46021</v>
      </c>
      <c r="E949" s="189">
        <f t="shared" si="60"/>
        <v>227</v>
      </c>
      <c r="F949" s="28"/>
      <c r="G949" s="157"/>
      <c r="H949" s="3"/>
      <c r="I949" s="7"/>
      <c r="J949" s="3"/>
      <c r="K949" s="32" t="str">
        <f t="shared" si="61"/>
        <v/>
      </c>
      <c r="L949" s="2"/>
      <c r="M949" s="2"/>
      <c r="N949" s="28"/>
      <c r="O949" s="28"/>
    </row>
    <row r="950" spans="1:15" ht="18.75" customHeight="1" x14ac:dyDescent="0.35">
      <c r="A950" s="28"/>
      <c r="B950" s="189">
        <f>IF(J950="",0,COUNTIF($J$7:J950,J950))</f>
        <v>0</v>
      </c>
      <c r="C950" s="189" t="str">
        <f t="shared" si="58"/>
        <v>0</v>
      </c>
      <c r="D950" s="192">
        <f t="shared" si="59"/>
        <v>46021</v>
      </c>
      <c r="E950" s="189">
        <f t="shared" si="60"/>
        <v>227</v>
      </c>
      <c r="F950" s="28"/>
      <c r="G950" s="157"/>
      <c r="H950" s="3"/>
      <c r="I950" s="7"/>
      <c r="J950" s="3"/>
      <c r="K950" s="32" t="str">
        <f t="shared" si="61"/>
        <v/>
      </c>
      <c r="L950" s="2"/>
      <c r="M950" s="2"/>
      <c r="N950" s="28"/>
      <c r="O950" s="28"/>
    </row>
    <row r="951" spans="1:15" ht="18.75" customHeight="1" x14ac:dyDescent="0.35">
      <c r="A951" s="28"/>
      <c r="B951" s="189">
        <f>IF(J951="",0,COUNTIF($J$7:J951,J951))</f>
        <v>0</v>
      </c>
      <c r="C951" s="189" t="str">
        <f t="shared" ref="C951:C1014" si="62">B951&amp;J951</f>
        <v>0</v>
      </c>
      <c r="D951" s="192">
        <f t="shared" ref="D951:D1014" si="63">IF(G951&lt;&gt;"",G951,D950)</f>
        <v>46021</v>
      </c>
      <c r="E951" s="189">
        <f t="shared" ref="E951:E1014" si="64">IF(H951&lt;&gt;"",H951,E950)</f>
        <v>227</v>
      </c>
      <c r="F951" s="28"/>
      <c r="G951" s="157"/>
      <c r="H951" s="3"/>
      <c r="I951" s="7"/>
      <c r="J951" s="3"/>
      <c r="K951" s="32" t="str">
        <f t="shared" ref="K951:K1014" si="65">IF(J951&lt;&gt;"",VLOOKUP(J951,DA,2,FALSE),"")</f>
        <v/>
      </c>
      <c r="L951" s="2"/>
      <c r="M951" s="2"/>
      <c r="N951" s="28"/>
      <c r="O951" s="28"/>
    </row>
    <row r="952" spans="1:15" ht="18.75" customHeight="1" x14ac:dyDescent="0.35">
      <c r="A952" s="28"/>
      <c r="B952" s="189">
        <f>IF(J952="",0,COUNTIF($J$7:J952,J952))</f>
        <v>0</v>
      </c>
      <c r="C952" s="189" t="str">
        <f t="shared" si="62"/>
        <v>0</v>
      </c>
      <c r="D952" s="192">
        <f t="shared" si="63"/>
        <v>46021</v>
      </c>
      <c r="E952" s="189">
        <f t="shared" si="64"/>
        <v>227</v>
      </c>
      <c r="F952" s="28"/>
      <c r="G952" s="157"/>
      <c r="H952" s="3"/>
      <c r="I952" s="7"/>
      <c r="J952" s="3"/>
      <c r="K952" s="32" t="str">
        <f t="shared" si="65"/>
        <v/>
      </c>
      <c r="L952" s="2"/>
      <c r="M952" s="2"/>
      <c r="N952" s="28"/>
      <c r="O952" s="28"/>
    </row>
    <row r="953" spans="1:15" ht="18.75" customHeight="1" x14ac:dyDescent="0.35">
      <c r="A953" s="28"/>
      <c r="B953" s="189">
        <f>IF(J953="",0,COUNTIF($J$7:J953,J953))</f>
        <v>0</v>
      </c>
      <c r="C953" s="189" t="str">
        <f t="shared" si="62"/>
        <v>0</v>
      </c>
      <c r="D953" s="192">
        <f t="shared" si="63"/>
        <v>46021</v>
      </c>
      <c r="E953" s="189">
        <f t="shared" si="64"/>
        <v>227</v>
      </c>
      <c r="F953" s="28"/>
      <c r="G953" s="157"/>
      <c r="H953" s="3"/>
      <c r="I953" s="7"/>
      <c r="J953" s="3"/>
      <c r="K953" s="32" t="str">
        <f t="shared" si="65"/>
        <v/>
      </c>
      <c r="L953" s="2"/>
      <c r="M953" s="2"/>
      <c r="N953" s="28"/>
      <c r="O953" s="28"/>
    </row>
    <row r="954" spans="1:15" ht="18.75" customHeight="1" x14ac:dyDescent="0.35">
      <c r="A954" s="28"/>
      <c r="B954" s="189">
        <f>IF(J954="",0,COUNTIF($J$7:J954,J954))</f>
        <v>0</v>
      </c>
      <c r="C954" s="189" t="str">
        <f t="shared" si="62"/>
        <v>0</v>
      </c>
      <c r="D954" s="192">
        <f t="shared" si="63"/>
        <v>46021</v>
      </c>
      <c r="E954" s="189">
        <f t="shared" si="64"/>
        <v>227</v>
      </c>
      <c r="F954" s="28"/>
      <c r="G954" s="157"/>
      <c r="H954" s="3"/>
      <c r="I954" s="7"/>
      <c r="J954" s="3"/>
      <c r="K954" s="32" t="str">
        <f t="shared" si="65"/>
        <v/>
      </c>
      <c r="L954" s="2"/>
      <c r="M954" s="2"/>
      <c r="N954" s="28"/>
      <c r="O954" s="28"/>
    </row>
    <row r="955" spans="1:15" ht="18.75" customHeight="1" x14ac:dyDescent="0.35">
      <c r="A955" s="28"/>
      <c r="B955" s="189">
        <f>IF(J955="",0,COUNTIF($J$7:J955,J955))</f>
        <v>0</v>
      </c>
      <c r="C955" s="189" t="str">
        <f t="shared" si="62"/>
        <v>0</v>
      </c>
      <c r="D955" s="192">
        <f t="shared" si="63"/>
        <v>46021</v>
      </c>
      <c r="E955" s="189">
        <f t="shared" si="64"/>
        <v>227</v>
      </c>
      <c r="F955" s="28"/>
      <c r="G955" s="157"/>
      <c r="H955" s="3"/>
      <c r="I955" s="7"/>
      <c r="J955" s="3"/>
      <c r="K955" s="32" t="str">
        <f t="shared" si="65"/>
        <v/>
      </c>
      <c r="L955" s="2"/>
      <c r="M955" s="2"/>
      <c r="N955" s="28"/>
      <c r="O955" s="28"/>
    </row>
    <row r="956" spans="1:15" ht="18.75" customHeight="1" x14ac:dyDescent="0.35">
      <c r="A956" s="28"/>
      <c r="B956" s="189">
        <f>IF(J956="",0,COUNTIF($J$7:J956,J956))</f>
        <v>0</v>
      </c>
      <c r="C956" s="189" t="str">
        <f t="shared" si="62"/>
        <v>0</v>
      </c>
      <c r="D956" s="192">
        <f t="shared" si="63"/>
        <v>46021</v>
      </c>
      <c r="E956" s="189">
        <f t="shared" si="64"/>
        <v>227</v>
      </c>
      <c r="F956" s="28"/>
      <c r="G956" s="157"/>
      <c r="H956" s="3"/>
      <c r="I956" s="7"/>
      <c r="J956" s="3"/>
      <c r="K956" s="32" t="str">
        <f t="shared" si="65"/>
        <v/>
      </c>
      <c r="L956" s="2"/>
      <c r="M956" s="2"/>
      <c r="N956" s="28"/>
      <c r="O956" s="28"/>
    </row>
    <row r="957" spans="1:15" ht="18.75" customHeight="1" x14ac:dyDescent="0.35">
      <c r="A957" s="28"/>
      <c r="B957" s="189">
        <f>IF(J957="",0,COUNTIF($J$7:J957,J957))</f>
        <v>0</v>
      </c>
      <c r="C957" s="189" t="str">
        <f t="shared" si="62"/>
        <v>0</v>
      </c>
      <c r="D957" s="192">
        <f t="shared" si="63"/>
        <v>46021</v>
      </c>
      <c r="E957" s="189">
        <f t="shared" si="64"/>
        <v>227</v>
      </c>
      <c r="F957" s="28"/>
      <c r="G957" s="157"/>
      <c r="H957" s="3"/>
      <c r="I957" s="7"/>
      <c r="J957" s="3"/>
      <c r="K957" s="32" t="str">
        <f t="shared" si="65"/>
        <v/>
      </c>
      <c r="L957" s="2"/>
      <c r="M957" s="2"/>
      <c r="N957" s="28"/>
      <c r="O957" s="28"/>
    </row>
    <row r="958" spans="1:15" ht="18.75" customHeight="1" x14ac:dyDescent="0.35">
      <c r="A958" s="28"/>
      <c r="B958" s="189">
        <f>IF(J958="",0,COUNTIF($J$7:J958,J958))</f>
        <v>0</v>
      </c>
      <c r="C958" s="189" t="str">
        <f t="shared" si="62"/>
        <v>0</v>
      </c>
      <c r="D958" s="192">
        <f t="shared" si="63"/>
        <v>46021</v>
      </c>
      <c r="E958" s="189">
        <f t="shared" si="64"/>
        <v>227</v>
      </c>
      <c r="F958" s="28"/>
      <c r="G958" s="157"/>
      <c r="H958" s="3"/>
      <c r="I958" s="7"/>
      <c r="J958" s="3"/>
      <c r="K958" s="32" t="str">
        <f t="shared" si="65"/>
        <v/>
      </c>
      <c r="L958" s="2"/>
      <c r="M958" s="2"/>
      <c r="N958" s="28"/>
      <c r="O958" s="28"/>
    </row>
    <row r="959" spans="1:15" ht="18.75" customHeight="1" x14ac:dyDescent="0.35">
      <c r="A959" s="28"/>
      <c r="B959" s="189">
        <f>IF(J959="",0,COUNTIF($J$7:J959,J959))</f>
        <v>0</v>
      </c>
      <c r="C959" s="189" t="str">
        <f t="shared" si="62"/>
        <v>0</v>
      </c>
      <c r="D959" s="192">
        <f t="shared" si="63"/>
        <v>46021</v>
      </c>
      <c r="E959" s="189">
        <f t="shared" si="64"/>
        <v>227</v>
      </c>
      <c r="F959" s="28"/>
      <c r="G959" s="157"/>
      <c r="H959" s="3"/>
      <c r="I959" s="7"/>
      <c r="J959" s="3"/>
      <c r="K959" s="32" t="str">
        <f t="shared" si="65"/>
        <v/>
      </c>
      <c r="L959" s="2"/>
      <c r="M959" s="2"/>
      <c r="N959" s="28"/>
      <c r="O959" s="28"/>
    </row>
    <row r="960" spans="1:15" ht="18.75" customHeight="1" x14ac:dyDescent="0.35">
      <c r="A960" s="28"/>
      <c r="B960" s="189">
        <f>IF(J960="",0,COUNTIF($J$7:J960,J960))</f>
        <v>0</v>
      </c>
      <c r="C960" s="189" t="str">
        <f t="shared" si="62"/>
        <v>0</v>
      </c>
      <c r="D960" s="192">
        <f t="shared" si="63"/>
        <v>46021</v>
      </c>
      <c r="E960" s="189">
        <f t="shared" si="64"/>
        <v>227</v>
      </c>
      <c r="F960" s="28"/>
      <c r="G960" s="157"/>
      <c r="H960" s="3"/>
      <c r="I960" s="7"/>
      <c r="J960" s="3"/>
      <c r="K960" s="32" t="str">
        <f t="shared" si="65"/>
        <v/>
      </c>
      <c r="L960" s="2"/>
      <c r="M960" s="2"/>
      <c r="N960" s="28"/>
      <c r="O960" s="28"/>
    </row>
    <row r="961" spans="1:15" ht="18.75" customHeight="1" x14ac:dyDescent="0.35">
      <c r="A961" s="28"/>
      <c r="B961" s="189">
        <f>IF(J961="",0,COUNTIF($J$7:J961,J961))</f>
        <v>0</v>
      </c>
      <c r="C961" s="189" t="str">
        <f t="shared" si="62"/>
        <v>0</v>
      </c>
      <c r="D961" s="192">
        <f t="shared" si="63"/>
        <v>46021</v>
      </c>
      <c r="E961" s="189">
        <f t="shared" si="64"/>
        <v>227</v>
      </c>
      <c r="F961" s="28"/>
      <c r="G961" s="157"/>
      <c r="H961" s="3"/>
      <c r="I961" s="7"/>
      <c r="J961" s="3"/>
      <c r="K961" s="32" t="str">
        <f t="shared" si="65"/>
        <v/>
      </c>
      <c r="L961" s="2"/>
      <c r="M961" s="2"/>
      <c r="N961" s="28"/>
      <c r="O961" s="28"/>
    </row>
    <row r="962" spans="1:15" ht="18.75" customHeight="1" x14ac:dyDescent="0.35">
      <c r="A962" s="28"/>
      <c r="B962" s="189">
        <f>IF(J962="",0,COUNTIF($J$7:J962,J962))</f>
        <v>0</v>
      </c>
      <c r="C962" s="189" t="str">
        <f t="shared" si="62"/>
        <v>0</v>
      </c>
      <c r="D962" s="192">
        <f t="shared" si="63"/>
        <v>46021</v>
      </c>
      <c r="E962" s="189">
        <f t="shared" si="64"/>
        <v>227</v>
      </c>
      <c r="F962" s="28"/>
      <c r="G962" s="157"/>
      <c r="H962" s="3"/>
      <c r="I962" s="7"/>
      <c r="J962" s="3"/>
      <c r="K962" s="32" t="str">
        <f t="shared" si="65"/>
        <v/>
      </c>
      <c r="L962" s="2"/>
      <c r="M962" s="2"/>
      <c r="N962" s="28"/>
      <c r="O962" s="28"/>
    </row>
    <row r="963" spans="1:15" ht="18.75" customHeight="1" x14ac:dyDescent="0.35">
      <c r="A963" s="28"/>
      <c r="B963" s="189">
        <f>IF(J963="",0,COUNTIF($J$7:J963,J963))</f>
        <v>0</v>
      </c>
      <c r="C963" s="189" t="str">
        <f t="shared" si="62"/>
        <v>0</v>
      </c>
      <c r="D963" s="192">
        <f t="shared" si="63"/>
        <v>46021</v>
      </c>
      <c r="E963" s="189">
        <f t="shared" si="64"/>
        <v>227</v>
      </c>
      <c r="F963" s="28"/>
      <c r="G963" s="157"/>
      <c r="H963" s="3"/>
      <c r="I963" s="7"/>
      <c r="J963" s="3"/>
      <c r="K963" s="32" t="str">
        <f t="shared" si="65"/>
        <v/>
      </c>
      <c r="L963" s="2"/>
      <c r="M963" s="2"/>
      <c r="N963" s="28"/>
      <c r="O963" s="28"/>
    </row>
    <row r="964" spans="1:15" ht="18.75" customHeight="1" x14ac:dyDescent="0.35">
      <c r="A964" s="28"/>
      <c r="B964" s="189">
        <f>IF(J964="",0,COUNTIF($J$7:J964,J964))</f>
        <v>0</v>
      </c>
      <c r="C964" s="189" t="str">
        <f t="shared" si="62"/>
        <v>0</v>
      </c>
      <c r="D964" s="192">
        <f t="shared" si="63"/>
        <v>46021</v>
      </c>
      <c r="E964" s="189">
        <f t="shared" si="64"/>
        <v>227</v>
      </c>
      <c r="F964" s="28"/>
      <c r="G964" s="157"/>
      <c r="H964" s="3"/>
      <c r="I964" s="7"/>
      <c r="J964" s="3"/>
      <c r="K964" s="32" t="str">
        <f t="shared" si="65"/>
        <v/>
      </c>
      <c r="L964" s="2"/>
      <c r="M964" s="2"/>
      <c r="N964" s="28"/>
      <c r="O964" s="28"/>
    </row>
    <row r="965" spans="1:15" ht="18.75" customHeight="1" x14ac:dyDescent="0.35">
      <c r="A965" s="28"/>
      <c r="B965" s="189">
        <f>IF(J965="",0,COUNTIF($J$7:J965,J965))</f>
        <v>0</v>
      </c>
      <c r="C965" s="189" t="str">
        <f t="shared" si="62"/>
        <v>0</v>
      </c>
      <c r="D965" s="192">
        <f t="shared" si="63"/>
        <v>46021</v>
      </c>
      <c r="E965" s="189">
        <f t="shared" si="64"/>
        <v>227</v>
      </c>
      <c r="F965" s="28"/>
      <c r="G965" s="157"/>
      <c r="H965" s="3"/>
      <c r="I965" s="7"/>
      <c r="J965" s="3"/>
      <c r="K965" s="32" t="str">
        <f t="shared" si="65"/>
        <v/>
      </c>
      <c r="L965" s="2"/>
      <c r="M965" s="2"/>
      <c r="N965" s="28"/>
      <c r="O965" s="28"/>
    </row>
    <row r="966" spans="1:15" ht="18.75" customHeight="1" x14ac:dyDescent="0.35">
      <c r="A966" s="28"/>
      <c r="B966" s="189">
        <f>IF(J966="",0,COUNTIF($J$7:J966,J966))</f>
        <v>0</v>
      </c>
      <c r="C966" s="189" t="str">
        <f t="shared" si="62"/>
        <v>0</v>
      </c>
      <c r="D966" s="192">
        <f t="shared" si="63"/>
        <v>46021</v>
      </c>
      <c r="E966" s="189">
        <f t="shared" si="64"/>
        <v>227</v>
      </c>
      <c r="F966" s="28"/>
      <c r="G966" s="157"/>
      <c r="H966" s="3"/>
      <c r="I966" s="7"/>
      <c r="J966" s="3"/>
      <c r="K966" s="32" t="str">
        <f t="shared" si="65"/>
        <v/>
      </c>
      <c r="L966" s="2"/>
      <c r="M966" s="2"/>
      <c r="N966" s="28"/>
      <c r="O966" s="28"/>
    </row>
    <row r="967" spans="1:15" ht="18.75" customHeight="1" x14ac:dyDescent="0.35">
      <c r="A967" s="28"/>
      <c r="B967" s="189">
        <f>IF(J967="",0,COUNTIF($J$7:J967,J967))</f>
        <v>0</v>
      </c>
      <c r="C967" s="189" t="str">
        <f t="shared" si="62"/>
        <v>0</v>
      </c>
      <c r="D967" s="192">
        <f t="shared" si="63"/>
        <v>46021</v>
      </c>
      <c r="E967" s="189">
        <f t="shared" si="64"/>
        <v>227</v>
      </c>
      <c r="F967" s="28"/>
      <c r="G967" s="157"/>
      <c r="H967" s="3"/>
      <c r="I967" s="7"/>
      <c r="J967" s="3"/>
      <c r="K967" s="32" t="str">
        <f t="shared" si="65"/>
        <v/>
      </c>
      <c r="L967" s="2"/>
      <c r="M967" s="2"/>
      <c r="N967" s="28"/>
      <c r="O967" s="28"/>
    </row>
    <row r="968" spans="1:15" ht="18.75" customHeight="1" x14ac:dyDescent="0.35">
      <c r="A968" s="28"/>
      <c r="B968" s="189">
        <f>IF(J968="",0,COUNTIF($J$7:J968,J968))</f>
        <v>0</v>
      </c>
      <c r="C968" s="189" t="str">
        <f t="shared" si="62"/>
        <v>0</v>
      </c>
      <c r="D968" s="192">
        <f t="shared" si="63"/>
        <v>46021</v>
      </c>
      <c r="E968" s="189">
        <f t="shared" si="64"/>
        <v>227</v>
      </c>
      <c r="F968" s="28"/>
      <c r="G968" s="157"/>
      <c r="H968" s="3"/>
      <c r="I968" s="7"/>
      <c r="J968" s="3"/>
      <c r="K968" s="32" t="str">
        <f t="shared" si="65"/>
        <v/>
      </c>
      <c r="L968" s="2"/>
      <c r="M968" s="2"/>
      <c r="N968" s="28"/>
      <c r="O968" s="28"/>
    </row>
    <row r="969" spans="1:15" ht="18.75" customHeight="1" x14ac:dyDescent="0.35">
      <c r="A969" s="28"/>
      <c r="B969" s="189">
        <f>IF(J969="",0,COUNTIF($J$7:J969,J969))</f>
        <v>0</v>
      </c>
      <c r="C969" s="189" t="str">
        <f t="shared" si="62"/>
        <v>0</v>
      </c>
      <c r="D969" s="192">
        <f t="shared" si="63"/>
        <v>46021</v>
      </c>
      <c r="E969" s="189">
        <f t="shared" si="64"/>
        <v>227</v>
      </c>
      <c r="F969" s="28"/>
      <c r="G969" s="157"/>
      <c r="H969" s="3"/>
      <c r="I969" s="7"/>
      <c r="J969" s="3"/>
      <c r="K969" s="32" t="str">
        <f t="shared" si="65"/>
        <v/>
      </c>
      <c r="L969" s="2"/>
      <c r="M969" s="2"/>
      <c r="N969" s="28"/>
      <c r="O969" s="28"/>
    </row>
    <row r="970" spans="1:15" ht="18.75" customHeight="1" x14ac:dyDescent="0.35">
      <c r="A970" s="28"/>
      <c r="B970" s="189">
        <f>IF(J970="",0,COUNTIF($J$7:J970,J970))</f>
        <v>0</v>
      </c>
      <c r="C970" s="189" t="str">
        <f t="shared" si="62"/>
        <v>0</v>
      </c>
      <c r="D970" s="192">
        <f t="shared" si="63"/>
        <v>46021</v>
      </c>
      <c r="E970" s="189">
        <f t="shared" si="64"/>
        <v>227</v>
      </c>
      <c r="F970" s="28"/>
      <c r="G970" s="157"/>
      <c r="H970" s="3"/>
      <c r="I970" s="7"/>
      <c r="J970" s="3"/>
      <c r="K970" s="32" t="str">
        <f t="shared" si="65"/>
        <v/>
      </c>
      <c r="L970" s="2"/>
      <c r="M970" s="2"/>
      <c r="N970" s="28"/>
      <c r="O970" s="28"/>
    </row>
    <row r="971" spans="1:15" ht="18.75" customHeight="1" x14ac:dyDescent="0.35">
      <c r="A971" s="28"/>
      <c r="B971" s="189">
        <f>IF(J971="",0,COUNTIF($J$7:J971,J971))</f>
        <v>0</v>
      </c>
      <c r="C971" s="189" t="str">
        <f t="shared" si="62"/>
        <v>0</v>
      </c>
      <c r="D971" s="192">
        <f t="shared" si="63"/>
        <v>46021</v>
      </c>
      <c r="E971" s="189">
        <f t="shared" si="64"/>
        <v>227</v>
      </c>
      <c r="F971" s="28"/>
      <c r="G971" s="157"/>
      <c r="H971" s="3"/>
      <c r="I971" s="7"/>
      <c r="J971" s="3"/>
      <c r="K971" s="32" t="str">
        <f t="shared" si="65"/>
        <v/>
      </c>
      <c r="L971" s="2"/>
      <c r="M971" s="2"/>
      <c r="N971" s="28"/>
      <c r="O971" s="28"/>
    </row>
    <row r="972" spans="1:15" ht="18.75" customHeight="1" x14ac:dyDescent="0.35">
      <c r="A972" s="28"/>
      <c r="B972" s="189">
        <f>IF(J972="",0,COUNTIF($J$7:J972,J972))</f>
        <v>0</v>
      </c>
      <c r="C972" s="189" t="str">
        <f t="shared" si="62"/>
        <v>0</v>
      </c>
      <c r="D972" s="192">
        <f t="shared" si="63"/>
        <v>46021</v>
      </c>
      <c r="E972" s="189">
        <f t="shared" si="64"/>
        <v>227</v>
      </c>
      <c r="F972" s="28"/>
      <c r="G972" s="157"/>
      <c r="H972" s="3"/>
      <c r="I972" s="7"/>
      <c r="J972" s="3"/>
      <c r="K972" s="32" t="str">
        <f t="shared" si="65"/>
        <v/>
      </c>
      <c r="L972" s="2"/>
      <c r="M972" s="2"/>
      <c r="N972" s="28"/>
      <c r="O972" s="28"/>
    </row>
    <row r="973" spans="1:15" ht="18.75" customHeight="1" x14ac:dyDescent="0.35">
      <c r="A973" s="28"/>
      <c r="B973" s="189">
        <f>IF(J973="",0,COUNTIF($J$7:J973,J973))</f>
        <v>0</v>
      </c>
      <c r="C973" s="189" t="str">
        <f t="shared" si="62"/>
        <v>0</v>
      </c>
      <c r="D973" s="192">
        <f t="shared" si="63"/>
        <v>46021</v>
      </c>
      <c r="E973" s="189">
        <f t="shared" si="64"/>
        <v>227</v>
      </c>
      <c r="F973" s="28"/>
      <c r="G973" s="157"/>
      <c r="H973" s="3"/>
      <c r="I973" s="7"/>
      <c r="J973" s="3"/>
      <c r="K973" s="32" t="str">
        <f t="shared" si="65"/>
        <v/>
      </c>
      <c r="L973" s="2"/>
      <c r="M973" s="2"/>
      <c r="N973" s="28"/>
      <c r="O973" s="28"/>
    </row>
    <row r="974" spans="1:15" ht="18.75" customHeight="1" x14ac:dyDescent="0.35">
      <c r="A974" s="28"/>
      <c r="B974" s="189">
        <f>IF(J974="",0,COUNTIF($J$7:J974,J974))</f>
        <v>0</v>
      </c>
      <c r="C974" s="189" t="str">
        <f t="shared" si="62"/>
        <v>0</v>
      </c>
      <c r="D974" s="192">
        <f t="shared" si="63"/>
        <v>46021</v>
      </c>
      <c r="E974" s="189">
        <f t="shared" si="64"/>
        <v>227</v>
      </c>
      <c r="F974" s="28"/>
      <c r="G974" s="157"/>
      <c r="H974" s="3"/>
      <c r="I974" s="7"/>
      <c r="J974" s="3"/>
      <c r="K974" s="32" t="str">
        <f t="shared" si="65"/>
        <v/>
      </c>
      <c r="L974" s="2"/>
      <c r="M974" s="2"/>
      <c r="N974" s="28"/>
      <c r="O974" s="28"/>
    </row>
    <row r="975" spans="1:15" ht="18.75" customHeight="1" x14ac:dyDescent="0.35">
      <c r="A975" s="28"/>
      <c r="B975" s="189">
        <f>IF(J975="",0,COUNTIF($J$7:J975,J975))</f>
        <v>0</v>
      </c>
      <c r="C975" s="189" t="str">
        <f t="shared" si="62"/>
        <v>0</v>
      </c>
      <c r="D975" s="192">
        <f t="shared" si="63"/>
        <v>46021</v>
      </c>
      <c r="E975" s="189">
        <f t="shared" si="64"/>
        <v>227</v>
      </c>
      <c r="F975" s="28"/>
      <c r="G975" s="157"/>
      <c r="H975" s="3"/>
      <c r="I975" s="7"/>
      <c r="J975" s="3"/>
      <c r="K975" s="32" t="str">
        <f t="shared" si="65"/>
        <v/>
      </c>
      <c r="L975" s="2"/>
      <c r="M975" s="2"/>
      <c r="N975" s="28"/>
      <c r="O975" s="28"/>
    </row>
    <row r="976" spans="1:15" ht="18.75" customHeight="1" x14ac:dyDescent="0.35">
      <c r="A976" s="28"/>
      <c r="B976" s="189">
        <f>IF(J976="",0,COUNTIF($J$7:J976,J976))</f>
        <v>0</v>
      </c>
      <c r="C976" s="189" t="str">
        <f t="shared" si="62"/>
        <v>0</v>
      </c>
      <c r="D976" s="192">
        <f t="shared" si="63"/>
        <v>46021</v>
      </c>
      <c r="E976" s="189">
        <f t="shared" si="64"/>
        <v>227</v>
      </c>
      <c r="F976" s="28"/>
      <c r="G976" s="157"/>
      <c r="H976" s="3"/>
      <c r="I976" s="7"/>
      <c r="J976" s="3"/>
      <c r="K976" s="32" t="str">
        <f t="shared" si="65"/>
        <v/>
      </c>
      <c r="L976" s="2"/>
      <c r="M976" s="2"/>
      <c r="N976" s="28"/>
      <c r="O976" s="28"/>
    </row>
    <row r="977" spans="1:15" ht="18.75" customHeight="1" x14ac:dyDescent="0.35">
      <c r="A977" s="28"/>
      <c r="B977" s="189">
        <f>IF(J977="",0,COUNTIF($J$7:J977,J977))</f>
        <v>0</v>
      </c>
      <c r="C977" s="189" t="str">
        <f t="shared" si="62"/>
        <v>0</v>
      </c>
      <c r="D977" s="192">
        <f t="shared" si="63"/>
        <v>46021</v>
      </c>
      <c r="E977" s="189">
        <f t="shared" si="64"/>
        <v>227</v>
      </c>
      <c r="F977" s="28"/>
      <c r="G977" s="157"/>
      <c r="H977" s="3"/>
      <c r="I977" s="7"/>
      <c r="J977" s="3"/>
      <c r="K977" s="32" t="str">
        <f t="shared" si="65"/>
        <v/>
      </c>
      <c r="L977" s="2"/>
      <c r="M977" s="2"/>
      <c r="N977" s="28"/>
      <c r="O977" s="28"/>
    </row>
    <row r="978" spans="1:15" ht="18.75" customHeight="1" x14ac:dyDescent="0.35">
      <c r="A978" s="28"/>
      <c r="B978" s="189">
        <f>IF(J978="",0,COUNTIF($J$7:J978,J978))</f>
        <v>0</v>
      </c>
      <c r="C978" s="189" t="str">
        <f t="shared" si="62"/>
        <v>0</v>
      </c>
      <c r="D978" s="192">
        <f t="shared" si="63"/>
        <v>46021</v>
      </c>
      <c r="E978" s="189">
        <f t="shared" si="64"/>
        <v>227</v>
      </c>
      <c r="F978" s="28"/>
      <c r="G978" s="157"/>
      <c r="H978" s="3"/>
      <c r="I978" s="7"/>
      <c r="J978" s="3"/>
      <c r="K978" s="32" t="str">
        <f t="shared" si="65"/>
        <v/>
      </c>
      <c r="L978" s="2"/>
      <c r="M978" s="2"/>
      <c r="N978" s="28"/>
      <c r="O978" s="28"/>
    </row>
    <row r="979" spans="1:15" ht="18.75" customHeight="1" x14ac:dyDescent="0.35">
      <c r="A979" s="28"/>
      <c r="B979" s="189">
        <f>IF(J979="",0,COUNTIF($J$7:J979,J979))</f>
        <v>0</v>
      </c>
      <c r="C979" s="189" t="str">
        <f t="shared" si="62"/>
        <v>0</v>
      </c>
      <c r="D979" s="192">
        <f t="shared" si="63"/>
        <v>46021</v>
      </c>
      <c r="E979" s="189">
        <f t="shared" si="64"/>
        <v>227</v>
      </c>
      <c r="F979" s="28"/>
      <c r="G979" s="157"/>
      <c r="H979" s="3"/>
      <c r="I979" s="7"/>
      <c r="J979" s="3"/>
      <c r="K979" s="32" t="str">
        <f t="shared" si="65"/>
        <v/>
      </c>
      <c r="L979" s="2"/>
      <c r="M979" s="2"/>
      <c r="N979" s="28"/>
      <c r="O979" s="28"/>
    </row>
    <row r="980" spans="1:15" ht="18.75" customHeight="1" x14ac:dyDescent="0.35">
      <c r="A980" s="28"/>
      <c r="B980" s="189">
        <f>IF(J980="",0,COUNTIF($J$7:J980,J980))</f>
        <v>0</v>
      </c>
      <c r="C980" s="189" t="str">
        <f t="shared" si="62"/>
        <v>0</v>
      </c>
      <c r="D980" s="192">
        <f t="shared" si="63"/>
        <v>46021</v>
      </c>
      <c r="E980" s="189">
        <f t="shared" si="64"/>
        <v>227</v>
      </c>
      <c r="F980" s="28"/>
      <c r="G980" s="157"/>
      <c r="H980" s="3"/>
      <c r="I980" s="7"/>
      <c r="J980" s="3"/>
      <c r="K980" s="32" t="str">
        <f t="shared" si="65"/>
        <v/>
      </c>
      <c r="L980" s="2"/>
      <c r="M980" s="2"/>
      <c r="N980" s="28"/>
      <c r="O980" s="28"/>
    </row>
    <row r="981" spans="1:15" ht="18.75" customHeight="1" x14ac:dyDescent="0.35">
      <c r="A981" s="28"/>
      <c r="B981" s="189">
        <f>IF(J981="",0,COUNTIF($J$7:J981,J981))</f>
        <v>0</v>
      </c>
      <c r="C981" s="189" t="str">
        <f t="shared" si="62"/>
        <v>0</v>
      </c>
      <c r="D981" s="192">
        <f t="shared" si="63"/>
        <v>46021</v>
      </c>
      <c r="E981" s="189">
        <f t="shared" si="64"/>
        <v>227</v>
      </c>
      <c r="F981" s="28"/>
      <c r="G981" s="157"/>
      <c r="H981" s="3"/>
      <c r="I981" s="7"/>
      <c r="J981" s="3"/>
      <c r="K981" s="32" t="str">
        <f t="shared" si="65"/>
        <v/>
      </c>
      <c r="L981" s="2"/>
      <c r="M981" s="2"/>
      <c r="N981" s="28"/>
      <c r="O981" s="28"/>
    </row>
    <row r="982" spans="1:15" ht="18.75" customHeight="1" x14ac:dyDescent="0.35">
      <c r="A982" s="28"/>
      <c r="B982" s="189">
        <f>IF(J982="",0,COUNTIF($J$7:J982,J982))</f>
        <v>0</v>
      </c>
      <c r="C982" s="189" t="str">
        <f t="shared" si="62"/>
        <v>0</v>
      </c>
      <c r="D982" s="192">
        <f t="shared" si="63"/>
        <v>46021</v>
      </c>
      <c r="E982" s="189">
        <f t="shared" si="64"/>
        <v>227</v>
      </c>
      <c r="F982" s="28"/>
      <c r="G982" s="157"/>
      <c r="H982" s="3"/>
      <c r="I982" s="7"/>
      <c r="J982" s="3"/>
      <c r="K982" s="32" t="str">
        <f t="shared" si="65"/>
        <v/>
      </c>
      <c r="L982" s="2"/>
      <c r="M982" s="2"/>
      <c r="N982" s="28"/>
      <c r="O982" s="28"/>
    </row>
    <row r="983" spans="1:15" ht="18.75" customHeight="1" x14ac:dyDescent="0.35">
      <c r="A983" s="28"/>
      <c r="B983" s="189">
        <f>IF(J983="",0,COUNTIF($J$7:J983,J983))</f>
        <v>0</v>
      </c>
      <c r="C983" s="189" t="str">
        <f t="shared" si="62"/>
        <v>0</v>
      </c>
      <c r="D983" s="192">
        <f t="shared" si="63"/>
        <v>46021</v>
      </c>
      <c r="E983" s="189">
        <f t="shared" si="64"/>
        <v>227</v>
      </c>
      <c r="F983" s="28"/>
      <c r="G983" s="157"/>
      <c r="H983" s="3"/>
      <c r="I983" s="7"/>
      <c r="J983" s="3"/>
      <c r="K983" s="32" t="str">
        <f t="shared" si="65"/>
        <v/>
      </c>
      <c r="L983" s="2"/>
      <c r="M983" s="2"/>
      <c r="N983" s="28"/>
      <c r="O983" s="28"/>
    </row>
    <row r="984" spans="1:15" ht="18.75" customHeight="1" x14ac:dyDescent="0.35">
      <c r="A984" s="28"/>
      <c r="B984" s="189">
        <f>IF(J984="",0,COUNTIF($J$7:J984,J984))</f>
        <v>0</v>
      </c>
      <c r="C984" s="189" t="str">
        <f t="shared" si="62"/>
        <v>0</v>
      </c>
      <c r="D984" s="192">
        <f t="shared" si="63"/>
        <v>46021</v>
      </c>
      <c r="E984" s="189">
        <f t="shared" si="64"/>
        <v>227</v>
      </c>
      <c r="F984" s="28"/>
      <c r="G984" s="157"/>
      <c r="H984" s="3"/>
      <c r="I984" s="7"/>
      <c r="J984" s="3"/>
      <c r="K984" s="32" t="str">
        <f t="shared" si="65"/>
        <v/>
      </c>
      <c r="L984" s="2"/>
      <c r="M984" s="2"/>
      <c r="N984" s="28"/>
      <c r="O984" s="28"/>
    </row>
    <row r="985" spans="1:15" ht="18.75" customHeight="1" x14ac:dyDescent="0.35">
      <c r="A985" s="28"/>
      <c r="B985" s="189">
        <f>IF(J985="",0,COUNTIF($J$7:J985,J985))</f>
        <v>0</v>
      </c>
      <c r="C985" s="189" t="str">
        <f t="shared" si="62"/>
        <v>0</v>
      </c>
      <c r="D985" s="192">
        <f t="shared" si="63"/>
        <v>46021</v>
      </c>
      <c r="E985" s="189">
        <f t="shared" si="64"/>
        <v>227</v>
      </c>
      <c r="F985" s="28"/>
      <c r="G985" s="157"/>
      <c r="H985" s="3"/>
      <c r="I985" s="7"/>
      <c r="J985" s="3"/>
      <c r="K985" s="32" t="str">
        <f t="shared" si="65"/>
        <v/>
      </c>
      <c r="L985" s="2"/>
      <c r="M985" s="2"/>
      <c r="N985" s="28"/>
      <c r="O985" s="28"/>
    </row>
    <row r="986" spans="1:15" ht="18.75" customHeight="1" x14ac:dyDescent="0.35">
      <c r="A986" s="28"/>
      <c r="B986" s="189">
        <f>IF(J986="",0,COUNTIF($J$7:J986,J986))</f>
        <v>0</v>
      </c>
      <c r="C986" s="189" t="str">
        <f t="shared" si="62"/>
        <v>0</v>
      </c>
      <c r="D986" s="192">
        <f t="shared" si="63"/>
        <v>46021</v>
      </c>
      <c r="E986" s="189">
        <f t="shared" si="64"/>
        <v>227</v>
      </c>
      <c r="F986" s="28"/>
      <c r="G986" s="157"/>
      <c r="H986" s="3"/>
      <c r="I986" s="7"/>
      <c r="J986" s="3"/>
      <c r="K986" s="32" t="str">
        <f t="shared" si="65"/>
        <v/>
      </c>
      <c r="L986" s="2"/>
      <c r="M986" s="2"/>
      <c r="N986" s="28"/>
      <c r="O986" s="28"/>
    </row>
    <row r="987" spans="1:15" ht="18.75" customHeight="1" x14ac:dyDescent="0.35">
      <c r="A987" s="28"/>
      <c r="B987" s="189">
        <f>IF(J987="",0,COUNTIF($J$7:J987,J987))</f>
        <v>0</v>
      </c>
      <c r="C987" s="189" t="str">
        <f t="shared" si="62"/>
        <v>0</v>
      </c>
      <c r="D987" s="192">
        <f t="shared" si="63"/>
        <v>46021</v>
      </c>
      <c r="E987" s="189">
        <f t="shared" si="64"/>
        <v>227</v>
      </c>
      <c r="F987" s="28"/>
      <c r="G987" s="157"/>
      <c r="H987" s="3"/>
      <c r="I987" s="7"/>
      <c r="J987" s="3"/>
      <c r="K987" s="32" t="str">
        <f t="shared" si="65"/>
        <v/>
      </c>
      <c r="L987" s="2"/>
      <c r="M987" s="2"/>
      <c r="N987" s="28"/>
      <c r="O987" s="28"/>
    </row>
    <row r="988" spans="1:15" ht="18.75" customHeight="1" x14ac:dyDescent="0.35">
      <c r="A988" s="28"/>
      <c r="B988" s="189">
        <f>IF(J988="",0,COUNTIF($J$7:J988,J988))</f>
        <v>0</v>
      </c>
      <c r="C988" s="189" t="str">
        <f t="shared" si="62"/>
        <v>0</v>
      </c>
      <c r="D988" s="192">
        <f t="shared" si="63"/>
        <v>46021</v>
      </c>
      <c r="E988" s="189">
        <f t="shared" si="64"/>
        <v>227</v>
      </c>
      <c r="F988" s="28"/>
      <c r="G988" s="157"/>
      <c r="H988" s="3"/>
      <c r="I988" s="7"/>
      <c r="J988" s="3"/>
      <c r="K988" s="32" t="str">
        <f t="shared" si="65"/>
        <v/>
      </c>
      <c r="L988" s="2"/>
      <c r="M988" s="2"/>
      <c r="N988" s="28"/>
      <c r="O988" s="28"/>
    </row>
    <row r="989" spans="1:15" ht="18.75" customHeight="1" x14ac:dyDescent="0.35">
      <c r="A989" s="28"/>
      <c r="B989" s="189">
        <f>IF(J989="",0,COUNTIF($J$7:J989,J989))</f>
        <v>0</v>
      </c>
      <c r="C989" s="189" t="str">
        <f t="shared" si="62"/>
        <v>0</v>
      </c>
      <c r="D989" s="192">
        <f t="shared" si="63"/>
        <v>46021</v>
      </c>
      <c r="E989" s="189">
        <f t="shared" si="64"/>
        <v>227</v>
      </c>
      <c r="F989" s="28"/>
      <c r="G989" s="157"/>
      <c r="H989" s="3"/>
      <c r="I989" s="7"/>
      <c r="J989" s="3"/>
      <c r="K989" s="32" t="str">
        <f t="shared" si="65"/>
        <v/>
      </c>
      <c r="L989" s="2"/>
      <c r="M989" s="2"/>
      <c r="N989" s="28"/>
      <c r="O989" s="28"/>
    </row>
    <row r="990" spans="1:15" ht="18.75" customHeight="1" x14ac:dyDescent="0.35">
      <c r="A990" s="28"/>
      <c r="B990" s="189">
        <f>IF(J990="",0,COUNTIF($J$7:J990,J990))</f>
        <v>0</v>
      </c>
      <c r="C990" s="189" t="str">
        <f t="shared" si="62"/>
        <v>0</v>
      </c>
      <c r="D990" s="192">
        <f t="shared" si="63"/>
        <v>46021</v>
      </c>
      <c r="E990" s="189">
        <f t="shared" si="64"/>
        <v>227</v>
      </c>
      <c r="F990" s="28"/>
      <c r="G990" s="157"/>
      <c r="H990" s="3"/>
      <c r="I990" s="7"/>
      <c r="J990" s="3"/>
      <c r="K990" s="32" t="str">
        <f t="shared" si="65"/>
        <v/>
      </c>
      <c r="L990" s="2"/>
      <c r="M990" s="2"/>
      <c r="N990" s="28"/>
      <c r="O990" s="28"/>
    </row>
    <row r="991" spans="1:15" ht="18.75" customHeight="1" x14ac:dyDescent="0.35">
      <c r="A991" s="28"/>
      <c r="B991" s="189">
        <f>IF(J991="",0,COUNTIF($J$7:J991,J991))</f>
        <v>0</v>
      </c>
      <c r="C991" s="189" t="str">
        <f t="shared" si="62"/>
        <v>0</v>
      </c>
      <c r="D991" s="192">
        <f t="shared" si="63"/>
        <v>46021</v>
      </c>
      <c r="E991" s="189">
        <f t="shared" si="64"/>
        <v>227</v>
      </c>
      <c r="F991" s="28"/>
      <c r="G991" s="157"/>
      <c r="H991" s="3"/>
      <c r="I991" s="7"/>
      <c r="J991" s="3"/>
      <c r="K991" s="32" t="str">
        <f t="shared" si="65"/>
        <v/>
      </c>
      <c r="L991" s="2"/>
      <c r="M991" s="2"/>
      <c r="N991" s="28"/>
      <c r="O991" s="28"/>
    </row>
    <row r="992" spans="1:15" ht="18.75" customHeight="1" x14ac:dyDescent="0.35">
      <c r="A992" s="28"/>
      <c r="B992" s="189">
        <f>IF(J992="",0,COUNTIF($J$7:J992,J992))</f>
        <v>0</v>
      </c>
      <c r="C992" s="189" t="str">
        <f t="shared" si="62"/>
        <v>0</v>
      </c>
      <c r="D992" s="192">
        <f t="shared" si="63"/>
        <v>46021</v>
      </c>
      <c r="E992" s="189">
        <f t="shared" si="64"/>
        <v>227</v>
      </c>
      <c r="F992" s="28"/>
      <c r="G992" s="157"/>
      <c r="H992" s="3"/>
      <c r="I992" s="7"/>
      <c r="J992" s="3"/>
      <c r="K992" s="32" t="str">
        <f t="shared" si="65"/>
        <v/>
      </c>
      <c r="L992" s="2"/>
      <c r="M992" s="2"/>
      <c r="N992" s="28"/>
      <c r="O992" s="28"/>
    </row>
    <row r="993" spans="1:15" ht="18.75" customHeight="1" x14ac:dyDescent="0.35">
      <c r="A993" s="28"/>
      <c r="B993" s="189">
        <f>IF(J993="",0,COUNTIF($J$7:J993,J993))</f>
        <v>0</v>
      </c>
      <c r="C993" s="189" t="str">
        <f t="shared" si="62"/>
        <v>0</v>
      </c>
      <c r="D993" s="192">
        <f t="shared" si="63"/>
        <v>46021</v>
      </c>
      <c r="E993" s="189">
        <f t="shared" si="64"/>
        <v>227</v>
      </c>
      <c r="F993" s="28"/>
      <c r="G993" s="157"/>
      <c r="H993" s="3"/>
      <c r="I993" s="7"/>
      <c r="J993" s="3"/>
      <c r="K993" s="32" t="str">
        <f t="shared" si="65"/>
        <v/>
      </c>
      <c r="L993" s="2"/>
      <c r="M993" s="2"/>
      <c r="N993" s="28"/>
      <c r="O993" s="28"/>
    </row>
    <row r="994" spans="1:15" ht="18.75" customHeight="1" x14ac:dyDescent="0.35">
      <c r="A994" s="28"/>
      <c r="B994" s="189">
        <f>IF(J994="",0,COUNTIF($J$7:J994,J994))</f>
        <v>0</v>
      </c>
      <c r="C994" s="189" t="str">
        <f t="shared" si="62"/>
        <v>0</v>
      </c>
      <c r="D994" s="192">
        <f t="shared" si="63"/>
        <v>46021</v>
      </c>
      <c r="E994" s="189">
        <f t="shared" si="64"/>
        <v>227</v>
      </c>
      <c r="F994" s="28"/>
      <c r="G994" s="157"/>
      <c r="H994" s="3"/>
      <c r="I994" s="7"/>
      <c r="J994" s="3"/>
      <c r="K994" s="32" t="str">
        <f t="shared" si="65"/>
        <v/>
      </c>
      <c r="L994" s="2"/>
      <c r="M994" s="2"/>
      <c r="N994" s="28"/>
      <c r="O994" s="28"/>
    </row>
    <row r="995" spans="1:15" ht="18.75" customHeight="1" x14ac:dyDescent="0.35">
      <c r="A995" s="28"/>
      <c r="B995" s="189">
        <f>IF(J995="",0,COUNTIF($J$7:J995,J995))</f>
        <v>0</v>
      </c>
      <c r="C995" s="189" t="str">
        <f t="shared" si="62"/>
        <v>0</v>
      </c>
      <c r="D995" s="192">
        <f t="shared" si="63"/>
        <v>46021</v>
      </c>
      <c r="E995" s="189">
        <f t="shared" si="64"/>
        <v>227</v>
      </c>
      <c r="F995" s="28"/>
      <c r="G995" s="157"/>
      <c r="H995" s="3"/>
      <c r="I995" s="7"/>
      <c r="J995" s="3"/>
      <c r="K995" s="32" t="str">
        <f t="shared" si="65"/>
        <v/>
      </c>
      <c r="L995" s="2"/>
      <c r="M995" s="2"/>
      <c r="N995" s="28"/>
      <c r="O995" s="28"/>
    </row>
    <row r="996" spans="1:15" ht="18.75" customHeight="1" x14ac:dyDescent="0.35">
      <c r="A996" s="28"/>
      <c r="B996" s="189">
        <f>IF(J996="",0,COUNTIF($J$7:J996,J996))</f>
        <v>0</v>
      </c>
      <c r="C996" s="189" t="str">
        <f t="shared" si="62"/>
        <v>0</v>
      </c>
      <c r="D996" s="192">
        <f t="shared" si="63"/>
        <v>46021</v>
      </c>
      <c r="E996" s="189">
        <f t="shared" si="64"/>
        <v>227</v>
      </c>
      <c r="F996" s="28"/>
      <c r="G996" s="157"/>
      <c r="H996" s="3"/>
      <c r="I996" s="7"/>
      <c r="J996" s="3"/>
      <c r="K996" s="32" t="str">
        <f t="shared" si="65"/>
        <v/>
      </c>
      <c r="L996" s="2"/>
      <c r="M996" s="2"/>
      <c r="N996" s="28"/>
      <c r="O996" s="28"/>
    </row>
    <row r="997" spans="1:15" ht="18.75" customHeight="1" x14ac:dyDescent="0.35">
      <c r="A997" s="28"/>
      <c r="B997" s="189">
        <f>IF(J997="",0,COUNTIF($J$7:J997,J997))</f>
        <v>0</v>
      </c>
      <c r="C997" s="189" t="str">
        <f t="shared" si="62"/>
        <v>0</v>
      </c>
      <c r="D997" s="192">
        <f t="shared" si="63"/>
        <v>46021</v>
      </c>
      <c r="E997" s="189">
        <f t="shared" si="64"/>
        <v>227</v>
      </c>
      <c r="F997" s="28"/>
      <c r="G997" s="157"/>
      <c r="H997" s="3"/>
      <c r="I997" s="7"/>
      <c r="J997" s="3"/>
      <c r="K997" s="32" t="str">
        <f t="shared" si="65"/>
        <v/>
      </c>
      <c r="L997" s="2"/>
      <c r="M997" s="2"/>
      <c r="N997" s="28"/>
      <c r="O997" s="28"/>
    </row>
    <row r="998" spans="1:15" ht="18.75" customHeight="1" x14ac:dyDescent="0.35">
      <c r="A998" s="28"/>
      <c r="B998" s="189">
        <f>IF(J998="",0,COUNTIF($J$7:J998,J998))</f>
        <v>0</v>
      </c>
      <c r="C998" s="189" t="str">
        <f t="shared" si="62"/>
        <v>0</v>
      </c>
      <c r="D998" s="192">
        <f t="shared" si="63"/>
        <v>46021</v>
      </c>
      <c r="E998" s="189">
        <f t="shared" si="64"/>
        <v>227</v>
      </c>
      <c r="F998" s="28"/>
      <c r="G998" s="157"/>
      <c r="H998" s="3"/>
      <c r="I998" s="7"/>
      <c r="J998" s="3"/>
      <c r="K998" s="32" t="str">
        <f t="shared" si="65"/>
        <v/>
      </c>
      <c r="L998" s="2"/>
      <c r="M998" s="2"/>
      <c r="N998" s="28"/>
      <c r="O998" s="28"/>
    </row>
    <row r="999" spans="1:15" ht="18.75" customHeight="1" x14ac:dyDescent="0.35">
      <c r="A999" s="28"/>
      <c r="B999" s="189">
        <f>IF(J999="",0,COUNTIF($J$7:J999,J999))</f>
        <v>0</v>
      </c>
      <c r="C999" s="189" t="str">
        <f t="shared" si="62"/>
        <v>0</v>
      </c>
      <c r="D999" s="192">
        <f t="shared" si="63"/>
        <v>46021</v>
      </c>
      <c r="E999" s="189">
        <f t="shared" si="64"/>
        <v>227</v>
      </c>
      <c r="F999" s="28"/>
      <c r="G999" s="157"/>
      <c r="H999" s="3"/>
      <c r="I999" s="7"/>
      <c r="J999" s="3"/>
      <c r="K999" s="32" t="str">
        <f t="shared" si="65"/>
        <v/>
      </c>
      <c r="L999" s="2"/>
      <c r="M999" s="2"/>
      <c r="N999" s="28"/>
      <c r="O999" s="28"/>
    </row>
    <row r="1000" spans="1:15" ht="18.75" customHeight="1" x14ac:dyDescent="0.35">
      <c r="A1000" s="28"/>
      <c r="B1000" s="189">
        <f>IF(J1000="",0,COUNTIF($J$7:J1000,J1000))</f>
        <v>0</v>
      </c>
      <c r="C1000" s="189" t="str">
        <f t="shared" si="62"/>
        <v>0</v>
      </c>
      <c r="D1000" s="192">
        <f t="shared" si="63"/>
        <v>46021</v>
      </c>
      <c r="E1000" s="189">
        <f t="shared" si="64"/>
        <v>227</v>
      </c>
      <c r="F1000" s="28"/>
      <c r="G1000" s="157"/>
      <c r="H1000" s="3"/>
      <c r="I1000" s="7"/>
      <c r="J1000" s="3"/>
      <c r="K1000" s="32" t="str">
        <f t="shared" si="65"/>
        <v/>
      </c>
      <c r="L1000" s="2"/>
      <c r="M1000" s="2"/>
      <c r="N1000" s="28"/>
      <c r="O1000" s="28"/>
    </row>
    <row r="1001" spans="1:15" ht="18.75" customHeight="1" x14ac:dyDescent="0.35">
      <c r="A1001" s="28"/>
      <c r="B1001" s="189">
        <f>IF(J1001="",0,COUNTIF($J$7:J1001,J1001))</f>
        <v>0</v>
      </c>
      <c r="C1001" s="189" t="str">
        <f t="shared" si="62"/>
        <v>0</v>
      </c>
      <c r="D1001" s="192">
        <f t="shared" si="63"/>
        <v>46021</v>
      </c>
      <c r="E1001" s="189">
        <f t="shared" si="64"/>
        <v>227</v>
      </c>
      <c r="F1001" s="28"/>
      <c r="G1001" s="157"/>
      <c r="H1001" s="3"/>
      <c r="I1001" s="7"/>
      <c r="J1001" s="3"/>
      <c r="K1001" s="32" t="str">
        <f t="shared" si="65"/>
        <v/>
      </c>
      <c r="L1001" s="2"/>
      <c r="M1001" s="2"/>
      <c r="N1001" s="28"/>
      <c r="O1001" s="28"/>
    </row>
    <row r="1002" spans="1:15" ht="18.75" customHeight="1" x14ac:dyDescent="0.35">
      <c r="A1002" s="28"/>
      <c r="B1002" s="189">
        <f>IF(J1002="",0,COUNTIF($J$7:J1002,J1002))</f>
        <v>0</v>
      </c>
      <c r="C1002" s="189" t="str">
        <f t="shared" si="62"/>
        <v>0</v>
      </c>
      <c r="D1002" s="192">
        <f t="shared" si="63"/>
        <v>46021</v>
      </c>
      <c r="E1002" s="189">
        <f t="shared" si="64"/>
        <v>227</v>
      </c>
      <c r="F1002" s="28"/>
      <c r="G1002" s="157"/>
      <c r="H1002" s="3"/>
      <c r="I1002" s="7"/>
      <c r="J1002" s="3"/>
      <c r="K1002" s="32" t="str">
        <f t="shared" si="65"/>
        <v/>
      </c>
      <c r="L1002" s="2"/>
      <c r="M1002" s="2"/>
      <c r="N1002" s="28"/>
      <c r="O1002" s="28"/>
    </row>
    <row r="1003" spans="1:15" ht="18.75" customHeight="1" x14ac:dyDescent="0.35">
      <c r="A1003" s="28"/>
      <c r="B1003" s="189">
        <f>IF(J1003="",0,COUNTIF($J$7:J1003,J1003))</f>
        <v>0</v>
      </c>
      <c r="C1003" s="189" t="str">
        <f t="shared" si="62"/>
        <v>0</v>
      </c>
      <c r="D1003" s="192">
        <f t="shared" si="63"/>
        <v>46021</v>
      </c>
      <c r="E1003" s="189">
        <f t="shared" si="64"/>
        <v>227</v>
      </c>
      <c r="F1003" s="28"/>
      <c r="G1003" s="157"/>
      <c r="H1003" s="3"/>
      <c r="I1003" s="7"/>
      <c r="J1003" s="3"/>
      <c r="K1003" s="32" t="str">
        <f t="shared" si="65"/>
        <v/>
      </c>
      <c r="L1003" s="2"/>
      <c r="M1003" s="2"/>
      <c r="N1003" s="28"/>
      <c r="O1003" s="28"/>
    </row>
    <row r="1004" spans="1:15" ht="18.75" customHeight="1" x14ac:dyDescent="0.35">
      <c r="A1004" s="28"/>
      <c r="B1004" s="189">
        <f>IF(J1004="",0,COUNTIF($J$7:J1004,J1004))</f>
        <v>0</v>
      </c>
      <c r="C1004" s="189" t="str">
        <f t="shared" si="62"/>
        <v>0</v>
      </c>
      <c r="D1004" s="192">
        <f t="shared" si="63"/>
        <v>46021</v>
      </c>
      <c r="E1004" s="189">
        <f t="shared" si="64"/>
        <v>227</v>
      </c>
      <c r="F1004" s="28"/>
      <c r="G1004" s="157"/>
      <c r="H1004" s="3"/>
      <c r="I1004" s="7"/>
      <c r="J1004" s="3"/>
      <c r="K1004" s="32" t="str">
        <f t="shared" si="65"/>
        <v/>
      </c>
      <c r="L1004" s="2"/>
      <c r="M1004" s="2"/>
      <c r="N1004" s="28"/>
      <c r="O1004" s="28"/>
    </row>
    <row r="1005" spans="1:15" ht="18.75" customHeight="1" x14ac:dyDescent="0.35">
      <c r="A1005" s="28"/>
      <c r="B1005" s="189">
        <f>IF(J1005="",0,COUNTIF($J$7:J1005,J1005))</f>
        <v>0</v>
      </c>
      <c r="C1005" s="189" t="str">
        <f t="shared" si="62"/>
        <v>0</v>
      </c>
      <c r="D1005" s="192">
        <f t="shared" si="63"/>
        <v>46021</v>
      </c>
      <c r="E1005" s="189">
        <f t="shared" si="64"/>
        <v>227</v>
      </c>
      <c r="F1005" s="28"/>
      <c r="G1005" s="157"/>
      <c r="H1005" s="3"/>
      <c r="I1005" s="7"/>
      <c r="J1005" s="3"/>
      <c r="K1005" s="32" t="str">
        <f t="shared" si="65"/>
        <v/>
      </c>
      <c r="L1005" s="2"/>
      <c r="M1005" s="2"/>
      <c r="N1005" s="28"/>
      <c r="O1005" s="28"/>
    </row>
    <row r="1006" spans="1:15" ht="18.75" customHeight="1" x14ac:dyDescent="0.35">
      <c r="A1006" s="28"/>
      <c r="B1006" s="189">
        <f>IF(J1006="",0,COUNTIF($J$7:J1006,J1006))</f>
        <v>0</v>
      </c>
      <c r="C1006" s="189" t="str">
        <f t="shared" si="62"/>
        <v>0</v>
      </c>
      <c r="D1006" s="192">
        <f t="shared" si="63"/>
        <v>46021</v>
      </c>
      <c r="E1006" s="189">
        <f t="shared" si="64"/>
        <v>227</v>
      </c>
      <c r="F1006" s="28"/>
      <c r="G1006" s="157"/>
      <c r="H1006" s="3"/>
      <c r="I1006" s="7"/>
      <c r="J1006" s="3"/>
      <c r="K1006" s="32" t="str">
        <f t="shared" si="65"/>
        <v/>
      </c>
      <c r="L1006" s="2"/>
      <c r="M1006" s="2"/>
      <c r="N1006" s="28"/>
      <c r="O1006" s="28"/>
    </row>
    <row r="1007" spans="1:15" ht="18.75" customHeight="1" x14ac:dyDescent="0.35">
      <c r="A1007" s="28"/>
      <c r="B1007" s="189">
        <f>IF(J1007="",0,COUNTIF($J$7:J1007,J1007))</f>
        <v>0</v>
      </c>
      <c r="C1007" s="189" t="str">
        <f t="shared" si="62"/>
        <v>0</v>
      </c>
      <c r="D1007" s="192">
        <f t="shared" si="63"/>
        <v>46021</v>
      </c>
      <c r="E1007" s="189">
        <f t="shared" si="64"/>
        <v>227</v>
      </c>
      <c r="F1007" s="28"/>
      <c r="G1007" s="157"/>
      <c r="H1007" s="3"/>
      <c r="I1007" s="7"/>
      <c r="J1007" s="3"/>
      <c r="K1007" s="32" t="str">
        <f t="shared" si="65"/>
        <v/>
      </c>
      <c r="L1007" s="2"/>
      <c r="M1007" s="2"/>
      <c r="N1007" s="28"/>
      <c r="O1007" s="28"/>
    </row>
    <row r="1008" spans="1:15" ht="18.75" customHeight="1" x14ac:dyDescent="0.35">
      <c r="A1008" s="28"/>
      <c r="B1008" s="189">
        <f>IF(J1008="",0,COUNTIF($J$7:J1008,J1008))</f>
        <v>0</v>
      </c>
      <c r="C1008" s="189" t="str">
        <f t="shared" si="62"/>
        <v>0</v>
      </c>
      <c r="D1008" s="192">
        <f t="shared" si="63"/>
        <v>46021</v>
      </c>
      <c r="E1008" s="189">
        <f t="shared" si="64"/>
        <v>227</v>
      </c>
      <c r="F1008" s="28"/>
      <c r="G1008" s="157"/>
      <c r="H1008" s="3"/>
      <c r="I1008" s="7"/>
      <c r="J1008" s="3"/>
      <c r="K1008" s="32" t="str">
        <f t="shared" si="65"/>
        <v/>
      </c>
      <c r="L1008" s="2"/>
      <c r="M1008" s="2"/>
      <c r="N1008" s="28"/>
      <c r="O1008" s="28"/>
    </row>
    <row r="1009" spans="1:15" ht="18.75" customHeight="1" x14ac:dyDescent="0.35">
      <c r="A1009" s="28"/>
      <c r="B1009" s="189">
        <f>IF(J1009="",0,COUNTIF($J$7:J1009,J1009))</f>
        <v>0</v>
      </c>
      <c r="C1009" s="189" t="str">
        <f t="shared" si="62"/>
        <v>0</v>
      </c>
      <c r="D1009" s="192">
        <f t="shared" si="63"/>
        <v>46021</v>
      </c>
      <c r="E1009" s="189">
        <f t="shared" si="64"/>
        <v>227</v>
      </c>
      <c r="F1009" s="28"/>
      <c r="G1009" s="157"/>
      <c r="H1009" s="3"/>
      <c r="I1009" s="7"/>
      <c r="J1009" s="3"/>
      <c r="K1009" s="32" t="str">
        <f t="shared" si="65"/>
        <v/>
      </c>
      <c r="L1009" s="2"/>
      <c r="M1009" s="2"/>
      <c r="N1009" s="28"/>
      <c r="O1009" s="28"/>
    </row>
    <row r="1010" spans="1:15" ht="18.75" customHeight="1" x14ac:dyDescent="0.35">
      <c r="A1010" s="28"/>
      <c r="B1010" s="189">
        <f>IF(J1010="",0,COUNTIF($J$7:J1010,J1010))</f>
        <v>0</v>
      </c>
      <c r="C1010" s="189" t="str">
        <f t="shared" si="62"/>
        <v>0</v>
      </c>
      <c r="D1010" s="192">
        <f t="shared" si="63"/>
        <v>46021</v>
      </c>
      <c r="E1010" s="189">
        <f t="shared" si="64"/>
        <v>227</v>
      </c>
      <c r="F1010" s="28"/>
      <c r="G1010" s="157"/>
      <c r="H1010" s="3"/>
      <c r="I1010" s="7"/>
      <c r="J1010" s="3"/>
      <c r="K1010" s="32" t="str">
        <f t="shared" si="65"/>
        <v/>
      </c>
      <c r="L1010" s="2"/>
      <c r="M1010" s="2"/>
      <c r="N1010" s="28"/>
      <c r="O1010" s="28"/>
    </row>
    <row r="1011" spans="1:15" ht="18.75" customHeight="1" x14ac:dyDescent="0.35">
      <c r="A1011" s="28"/>
      <c r="B1011" s="189">
        <f>IF(J1011="",0,COUNTIF($J$7:J1011,J1011))</f>
        <v>0</v>
      </c>
      <c r="C1011" s="189" t="str">
        <f t="shared" si="62"/>
        <v>0</v>
      </c>
      <c r="D1011" s="192">
        <f t="shared" si="63"/>
        <v>46021</v>
      </c>
      <c r="E1011" s="189">
        <f t="shared" si="64"/>
        <v>227</v>
      </c>
      <c r="F1011" s="28"/>
      <c r="G1011" s="157"/>
      <c r="H1011" s="3"/>
      <c r="I1011" s="7"/>
      <c r="J1011" s="3"/>
      <c r="K1011" s="32" t="str">
        <f t="shared" si="65"/>
        <v/>
      </c>
      <c r="L1011" s="2"/>
      <c r="M1011" s="2"/>
      <c r="N1011" s="28"/>
      <c r="O1011" s="28"/>
    </row>
    <row r="1012" spans="1:15" ht="18.75" customHeight="1" x14ac:dyDescent="0.35">
      <c r="A1012" s="28"/>
      <c r="B1012" s="189">
        <f>IF(J1012="",0,COUNTIF($J$7:J1012,J1012))</f>
        <v>0</v>
      </c>
      <c r="C1012" s="189" t="str">
        <f t="shared" si="62"/>
        <v>0</v>
      </c>
      <c r="D1012" s="192">
        <f t="shared" si="63"/>
        <v>46021</v>
      </c>
      <c r="E1012" s="189">
        <f t="shared" si="64"/>
        <v>227</v>
      </c>
      <c r="F1012" s="28"/>
      <c r="G1012" s="157"/>
      <c r="H1012" s="3"/>
      <c r="I1012" s="7"/>
      <c r="J1012" s="3"/>
      <c r="K1012" s="32" t="str">
        <f t="shared" si="65"/>
        <v/>
      </c>
      <c r="L1012" s="2"/>
      <c r="M1012" s="2"/>
      <c r="N1012" s="28"/>
      <c r="O1012" s="28"/>
    </row>
    <row r="1013" spans="1:15" ht="18.75" customHeight="1" x14ac:dyDescent="0.35">
      <c r="A1013" s="28"/>
      <c r="B1013" s="189">
        <f>IF(J1013="",0,COUNTIF($J$7:J1013,J1013))</f>
        <v>0</v>
      </c>
      <c r="C1013" s="189" t="str">
        <f t="shared" si="62"/>
        <v>0</v>
      </c>
      <c r="D1013" s="192">
        <f t="shared" si="63"/>
        <v>46021</v>
      </c>
      <c r="E1013" s="189">
        <f t="shared" si="64"/>
        <v>227</v>
      </c>
      <c r="F1013" s="28"/>
      <c r="G1013" s="157"/>
      <c r="H1013" s="3"/>
      <c r="I1013" s="7"/>
      <c r="J1013" s="3"/>
      <c r="K1013" s="32" t="str">
        <f t="shared" si="65"/>
        <v/>
      </c>
      <c r="L1013" s="2"/>
      <c r="M1013" s="2"/>
      <c r="N1013" s="28"/>
      <c r="O1013" s="28"/>
    </row>
    <row r="1014" spans="1:15" ht="18.75" customHeight="1" x14ac:dyDescent="0.35">
      <c r="A1014" s="28"/>
      <c r="B1014" s="189">
        <f>IF(J1014="",0,COUNTIF($J$7:J1014,J1014))</f>
        <v>0</v>
      </c>
      <c r="C1014" s="189" t="str">
        <f t="shared" si="62"/>
        <v>0</v>
      </c>
      <c r="D1014" s="192">
        <f t="shared" si="63"/>
        <v>46021</v>
      </c>
      <c r="E1014" s="189">
        <f t="shared" si="64"/>
        <v>227</v>
      </c>
      <c r="F1014" s="28"/>
      <c r="G1014" s="157"/>
      <c r="H1014" s="3"/>
      <c r="I1014" s="7"/>
      <c r="J1014" s="3"/>
      <c r="K1014" s="32" t="str">
        <f t="shared" si="65"/>
        <v/>
      </c>
      <c r="L1014" s="2"/>
      <c r="M1014" s="2"/>
      <c r="N1014" s="28"/>
      <c r="O1014" s="28"/>
    </row>
    <row r="1015" spans="1:15" ht="18.75" customHeight="1" x14ac:dyDescent="0.35">
      <c r="A1015" s="28"/>
      <c r="B1015" s="189">
        <f>IF(J1015="",0,COUNTIF($J$7:J1015,J1015))</f>
        <v>0</v>
      </c>
      <c r="C1015" s="189" t="str">
        <f t="shared" ref="C1015:C1078" si="66">B1015&amp;J1015</f>
        <v>0</v>
      </c>
      <c r="D1015" s="192">
        <f t="shared" ref="D1015:D1078" si="67">IF(G1015&lt;&gt;"",G1015,D1014)</f>
        <v>46021</v>
      </c>
      <c r="E1015" s="189">
        <f t="shared" ref="E1015:E1078" si="68">IF(H1015&lt;&gt;"",H1015,E1014)</f>
        <v>227</v>
      </c>
      <c r="F1015" s="28"/>
      <c r="G1015" s="157"/>
      <c r="H1015" s="3"/>
      <c r="I1015" s="7"/>
      <c r="J1015" s="3"/>
      <c r="K1015" s="32" t="str">
        <f t="shared" ref="K1015:K1078" si="69">IF(J1015&lt;&gt;"",VLOOKUP(J1015,DA,2,FALSE),"")</f>
        <v/>
      </c>
      <c r="L1015" s="2"/>
      <c r="M1015" s="2"/>
      <c r="N1015" s="28"/>
      <c r="O1015" s="28"/>
    </row>
    <row r="1016" spans="1:15" ht="18.75" customHeight="1" x14ac:dyDescent="0.35">
      <c r="A1016" s="28"/>
      <c r="B1016" s="189">
        <f>IF(J1016="",0,COUNTIF($J$7:J1016,J1016))</f>
        <v>0</v>
      </c>
      <c r="C1016" s="189" t="str">
        <f t="shared" si="66"/>
        <v>0</v>
      </c>
      <c r="D1016" s="192">
        <f t="shared" si="67"/>
        <v>46021</v>
      </c>
      <c r="E1016" s="189">
        <f t="shared" si="68"/>
        <v>227</v>
      </c>
      <c r="F1016" s="28"/>
      <c r="G1016" s="157"/>
      <c r="H1016" s="3"/>
      <c r="I1016" s="7"/>
      <c r="J1016" s="3"/>
      <c r="K1016" s="32" t="str">
        <f t="shared" si="69"/>
        <v/>
      </c>
      <c r="L1016" s="2"/>
      <c r="M1016" s="2"/>
      <c r="N1016" s="28"/>
      <c r="O1016" s="28"/>
    </row>
    <row r="1017" spans="1:15" ht="18.75" customHeight="1" x14ac:dyDescent="0.35">
      <c r="A1017" s="28"/>
      <c r="B1017" s="189">
        <f>IF(J1017="",0,COUNTIF($J$7:J1017,J1017))</f>
        <v>0</v>
      </c>
      <c r="C1017" s="189" t="str">
        <f t="shared" si="66"/>
        <v>0</v>
      </c>
      <c r="D1017" s="192">
        <f t="shared" si="67"/>
        <v>46021</v>
      </c>
      <c r="E1017" s="189">
        <f t="shared" si="68"/>
        <v>227</v>
      </c>
      <c r="F1017" s="28"/>
      <c r="G1017" s="157"/>
      <c r="H1017" s="3"/>
      <c r="I1017" s="7"/>
      <c r="J1017" s="3"/>
      <c r="K1017" s="32" t="str">
        <f t="shared" si="69"/>
        <v/>
      </c>
      <c r="L1017" s="2"/>
      <c r="M1017" s="2"/>
      <c r="N1017" s="28"/>
      <c r="O1017" s="28"/>
    </row>
    <row r="1018" spans="1:15" ht="18.75" customHeight="1" x14ac:dyDescent="0.35">
      <c r="A1018" s="28"/>
      <c r="B1018" s="189">
        <f>IF(J1018="",0,COUNTIF($J$7:J1018,J1018))</f>
        <v>0</v>
      </c>
      <c r="C1018" s="189" t="str">
        <f t="shared" si="66"/>
        <v>0</v>
      </c>
      <c r="D1018" s="192">
        <f t="shared" si="67"/>
        <v>46021</v>
      </c>
      <c r="E1018" s="189">
        <f t="shared" si="68"/>
        <v>227</v>
      </c>
      <c r="F1018" s="28"/>
      <c r="G1018" s="157"/>
      <c r="H1018" s="3"/>
      <c r="I1018" s="7"/>
      <c r="J1018" s="3"/>
      <c r="K1018" s="32" t="str">
        <f t="shared" si="69"/>
        <v/>
      </c>
      <c r="L1018" s="2"/>
      <c r="M1018" s="2"/>
      <c r="N1018" s="28"/>
      <c r="O1018" s="28"/>
    </row>
    <row r="1019" spans="1:15" ht="18.75" customHeight="1" x14ac:dyDescent="0.35">
      <c r="A1019" s="28"/>
      <c r="B1019" s="189">
        <f>IF(J1019="",0,COUNTIF($J$7:J1019,J1019))</f>
        <v>0</v>
      </c>
      <c r="C1019" s="189" t="str">
        <f t="shared" si="66"/>
        <v>0</v>
      </c>
      <c r="D1019" s="192">
        <f t="shared" si="67"/>
        <v>46021</v>
      </c>
      <c r="E1019" s="189">
        <f t="shared" si="68"/>
        <v>227</v>
      </c>
      <c r="F1019" s="28"/>
      <c r="G1019" s="157"/>
      <c r="H1019" s="3"/>
      <c r="I1019" s="7"/>
      <c r="J1019" s="3"/>
      <c r="K1019" s="32" t="str">
        <f t="shared" si="69"/>
        <v/>
      </c>
      <c r="L1019" s="2"/>
      <c r="M1019" s="2"/>
      <c r="N1019" s="28"/>
      <c r="O1019" s="28"/>
    </row>
    <row r="1020" spans="1:15" ht="18.75" customHeight="1" x14ac:dyDescent="0.35">
      <c r="A1020" s="28"/>
      <c r="B1020" s="189">
        <f>IF(J1020="",0,COUNTIF($J$7:J1020,J1020))</f>
        <v>0</v>
      </c>
      <c r="C1020" s="189" t="str">
        <f t="shared" si="66"/>
        <v>0</v>
      </c>
      <c r="D1020" s="192">
        <f t="shared" si="67"/>
        <v>46021</v>
      </c>
      <c r="E1020" s="189">
        <f t="shared" si="68"/>
        <v>227</v>
      </c>
      <c r="F1020" s="28"/>
      <c r="G1020" s="157"/>
      <c r="H1020" s="3"/>
      <c r="I1020" s="7"/>
      <c r="J1020" s="3"/>
      <c r="K1020" s="32" t="str">
        <f t="shared" si="69"/>
        <v/>
      </c>
      <c r="L1020" s="2"/>
      <c r="M1020" s="2"/>
      <c r="N1020" s="28"/>
      <c r="O1020" s="28"/>
    </row>
    <row r="1021" spans="1:15" ht="18.75" customHeight="1" x14ac:dyDescent="0.35">
      <c r="A1021" s="28"/>
      <c r="B1021" s="189">
        <f>IF(J1021="",0,COUNTIF($J$7:J1021,J1021))</f>
        <v>0</v>
      </c>
      <c r="C1021" s="189" t="str">
        <f t="shared" si="66"/>
        <v>0</v>
      </c>
      <c r="D1021" s="192">
        <f t="shared" si="67"/>
        <v>46021</v>
      </c>
      <c r="E1021" s="189">
        <f t="shared" si="68"/>
        <v>227</v>
      </c>
      <c r="F1021" s="28"/>
      <c r="G1021" s="157"/>
      <c r="H1021" s="3"/>
      <c r="I1021" s="7"/>
      <c r="J1021" s="3"/>
      <c r="K1021" s="32" t="str">
        <f t="shared" si="69"/>
        <v/>
      </c>
      <c r="L1021" s="2"/>
      <c r="M1021" s="2"/>
      <c r="N1021" s="28"/>
      <c r="O1021" s="28"/>
    </row>
    <row r="1022" spans="1:15" ht="18.75" customHeight="1" x14ac:dyDescent="0.35">
      <c r="A1022" s="28"/>
      <c r="B1022" s="189">
        <f>IF(J1022="",0,COUNTIF($J$7:J1022,J1022))</f>
        <v>0</v>
      </c>
      <c r="C1022" s="189" t="str">
        <f t="shared" si="66"/>
        <v>0</v>
      </c>
      <c r="D1022" s="192">
        <f t="shared" si="67"/>
        <v>46021</v>
      </c>
      <c r="E1022" s="189">
        <f t="shared" si="68"/>
        <v>227</v>
      </c>
      <c r="F1022" s="28"/>
      <c r="G1022" s="157"/>
      <c r="H1022" s="3"/>
      <c r="I1022" s="7"/>
      <c r="J1022" s="3"/>
      <c r="K1022" s="32" t="str">
        <f t="shared" si="69"/>
        <v/>
      </c>
      <c r="L1022" s="2"/>
      <c r="M1022" s="2"/>
      <c r="N1022" s="28"/>
      <c r="O1022" s="28"/>
    </row>
    <row r="1023" spans="1:15" ht="18.75" customHeight="1" x14ac:dyDescent="0.35">
      <c r="A1023" s="28"/>
      <c r="B1023" s="189">
        <f>IF(J1023="",0,COUNTIF($J$7:J1023,J1023))</f>
        <v>0</v>
      </c>
      <c r="C1023" s="189" t="str">
        <f t="shared" si="66"/>
        <v>0</v>
      </c>
      <c r="D1023" s="192">
        <f t="shared" si="67"/>
        <v>46021</v>
      </c>
      <c r="E1023" s="189">
        <f t="shared" si="68"/>
        <v>227</v>
      </c>
      <c r="F1023" s="28"/>
      <c r="G1023" s="157"/>
      <c r="H1023" s="3"/>
      <c r="I1023" s="7"/>
      <c r="J1023" s="3"/>
      <c r="K1023" s="32" t="str">
        <f t="shared" si="69"/>
        <v/>
      </c>
      <c r="L1023" s="2"/>
      <c r="M1023" s="2"/>
      <c r="N1023" s="28"/>
      <c r="O1023" s="28"/>
    </row>
    <row r="1024" spans="1:15" ht="18.75" customHeight="1" x14ac:dyDescent="0.35">
      <c r="A1024" s="28"/>
      <c r="B1024" s="189">
        <f>IF(J1024="",0,COUNTIF($J$7:J1024,J1024))</f>
        <v>0</v>
      </c>
      <c r="C1024" s="189" t="str">
        <f t="shared" si="66"/>
        <v>0</v>
      </c>
      <c r="D1024" s="192">
        <f t="shared" si="67"/>
        <v>46021</v>
      </c>
      <c r="E1024" s="189">
        <f t="shared" si="68"/>
        <v>227</v>
      </c>
      <c r="F1024" s="28"/>
      <c r="G1024" s="157"/>
      <c r="H1024" s="3"/>
      <c r="I1024" s="7"/>
      <c r="J1024" s="3"/>
      <c r="K1024" s="32" t="str">
        <f t="shared" si="69"/>
        <v/>
      </c>
      <c r="L1024" s="2"/>
      <c r="M1024" s="2"/>
      <c r="N1024" s="28"/>
      <c r="O1024" s="28"/>
    </row>
    <row r="1025" spans="1:15" ht="18.75" customHeight="1" x14ac:dyDescent="0.35">
      <c r="A1025" s="28"/>
      <c r="B1025" s="189">
        <f>IF(J1025="",0,COUNTIF($J$7:J1025,J1025))</f>
        <v>0</v>
      </c>
      <c r="C1025" s="189" t="str">
        <f t="shared" si="66"/>
        <v>0</v>
      </c>
      <c r="D1025" s="192">
        <f t="shared" si="67"/>
        <v>46021</v>
      </c>
      <c r="E1025" s="189">
        <f t="shared" si="68"/>
        <v>227</v>
      </c>
      <c r="F1025" s="28"/>
      <c r="G1025" s="157"/>
      <c r="H1025" s="3"/>
      <c r="I1025" s="7"/>
      <c r="J1025" s="3"/>
      <c r="K1025" s="32" t="str">
        <f t="shared" si="69"/>
        <v/>
      </c>
      <c r="L1025" s="2"/>
      <c r="M1025" s="2"/>
      <c r="N1025" s="28"/>
      <c r="O1025" s="28"/>
    </row>
    <row r="1026" spans="1:15" ht="18.75" customHeight="1" x14ac:dyDescent="0.35">
      <c r="A1026" s="28"/>
      <c r="B1026" s="189">
        <f>IF(J1026="",0,COUNTIF($J$7:J1026,J1026))</f>
        <v>0</v>
      </c>
      <c r="C1026" s="189" t="str">
        <f t="shared" si="66"/>
        <v>0</v>
      </c>
      <c r="D1026" s="192">
        <f t="shared" si="67"/>
        <v>46021</v>
      </c>
      <c r="E1026" s="189">
        <f t="shared" si="68"/>
        <v>227</v>
      </c>
      <c r="F1026" s="28"/>
      <c r="G1026" s="157"/>
      <c r="H1026" s="3"/>
      <c r="I1026" s="7"/>
      <c r="J1026" s="3"/>
      <c r="K1026" s="32" t="str">
        <f t="shared" si="69"/>
        <v/>
      </c>
      <c r="L1026" s="2"/>
      <c r="M1026" s="2"/>
      <c r="N1026" s="28"/>
      <c r="O1026" s="28"/>
    </row>
    <row r="1027" spans="1:15" ht="18.75" customHeight="1" x14ac:dyDescent="0.35">
      <c r="A1027" s="28"/>
      <c r="B1027" s="189">
        <f>IF(J1027="",0,COUNTIF($J$7:J1027,J1027))</f>
        <v>0</v>
      </c>
      <c r="C1027" s="189" t="str">
        <f t="shared" si="66"/>
        <v>0</v>
      </c>
      <c r="D1027" s="192">
        <f t="shared" si="67"/>
        <v>46021</v>
      </c>
      <c r="E1027" s="189">
        <f t="shared" si="68"/>
        <v>227</v>
      </c>
      <c r="F1027" s="28"/>
      <c r="G1027" s="157"/>
      <c r="H1027" s="3"/>
      <c r="I1027" s="7"/>
      <c r="J1027" s="3"/>
      <c r="K1027" s="32" t="str">
        <f t="shared" si="69"/>
        <v/>
      </c>
      <c r="L1027" s="2"/>
      <c r="M1027" s="2"/>
      <c r="N1027" s="28"/>
      <c r="O1027" s="28"/>
    </row>
    <row r="1028" spans="1:15" ht="18.75" customHeight="1" x14ac:dyDescent="0.35">
      <c r="A1028" s="28"/>
      <c r="B1028" s="189">
        <f>IF(J1028="",0,COUNTIF($J$7:J1028,J1028))</f>
        <v>0</v>
      </c>
      <c r="C1028" s="189" t="str">
        <f t="shared" si="66"/>
        <v>0</v>
      </c>
      <c r="D1028" s="192">
        <f t="shared" si="67"/>
        <v>46021</v>
      </c>
      <c r="E1028" s="189">
        <f t="shared" si="68"/>
        <v>227</v>
      </c>
      <c r="F1028" s="28"/>
      <c r="G1028" s="157"/>
      <c r="H1028" s="3"/>
      <c r="I1028" s="7"/>
      <c r="J1028" s="3"/>
      <c r="K1028" s="32" t="str">
        <f t="shared" si="69"/>
        <v/>
      </c>
      <c r="L1028" s="2"/>
      <c r="M1028" s="2"/>
      <c r="N1028" s="28"/>
      <c r="O1028" s="28"/>
    </row>
    <row r="1029" spans="1:15" ht="18.75" customHeight="1" x14ac:dyDescent="0.35">
      <c r="A1029" s="28"/>
      <c r="B1029" s="189">
        <f>IF(J1029="",0,COUNTIF($J$7:J1029,J1029))</f>
        <v>0</v>
      </c>
      <c r="C1029" s="189" t="str">
        <f t="shared" si="66"/>
        <v>0</v>
      </c>
      <c r="D1029" s="192">
        <f t="shared" si="67"/>
        <v>46021</v>
      </c>
      <c r="E1029" s="189">
        <f t="shared" si="68"/>
        <v>227</v>
      </c>
      <c r="F1029" s="28"/>
      <c r="G1029" s="157"/>
      <c r="H1029" s="3"/>
      <c r="I1029" s="7"/>
      <c r="J1029" s="3"/>
      <c r="K1029" s="32" t="str">
        <f t="shared" si="69"/>
        <v/>
      </c>
      <c r="L1029" s="2"/>
      <c r="M1029" s="2"/>
      <c r="N1029" s="28"/>
      <c r="O1029" s="28"/>
    </row>
    <row r="1030" spans="1:15" ht="18.75" customHeight="1" x14ac:dyDescent="0.35">
      <c r="A1030" s="28"/>
      <c r="B1030" s="189">
        <f>IF(J1030="",0,COUNTIF($J$7:J1030,J1030))</f>
        <v>0</v>
      </c>
      <c r="C1030" s="189" t="str">
        <f t="shared" si="66"/>
        <v>0</v>
      </c>
      <c r="D1030" s="192">
        <f t="shared" si="67"/>
        <v>46021</v>
      </c>
      <c r="E1030" s="189">
        <f t="shared" si="68"/>
        <v>227</v>
      </c>
      <c r="F1030" s="28"/>
      <c r="G1030" s="157"/>
      <c r="H1030" s="3"/>
      <c r="I1030" s="7"/>
      <c r="J1030" s="3"/>
      <c r="K1030" s="32" t="str">
        <f t="shared" si="69"/>
        <v/>
      </c>
      <c r="L1030" s="2"/>
      <c r="M1030" s="2"/>
      <c r="N1030" s="28"/>
      <c r="O1030" s="28"/>
    </row>
    <row r="1031" spans="1:15" ht="18.75" customHeight="1" x14ac:dyDescent="0.35">
      <c r="A1031" s="28"/>
      <c r="B1031" s="189">
        <f>IF(J1031="",0,COUNTIF($J$7:J1031,J1031))</f>
        <v>0</v>
      </c>
      <c r="C1031" s="189" t="str">
        <f t="shared" si="66"/>
        <v>0</v>
      </c>
      <c r="D1031" s="192">
        <f t="shared" si="67"/>
        <v>46021</v>
      </c>
      <c r="E1031" s="189">
        <f t="shared" si="68"/>
        <v>227</v>
      </c>
      <c r="F1031" s="28"/>
      <c r="G1031" s="157"/>
      <c r="H1031" s="3"/>
      <c r="I1031" s="7"/>
      <c r="J1031" s="3"/>
      <c r="K1031" s="32" t="str">
        <f t="shared" si="69"/>
        <v/>
      </c>
      <c r="L1031" s="2"/>
      <c r="M1031" s="2"/>
      <c r="N1031" s="28"/>
      <c r="O1031" s="28"/>
    </row>
    <row r="1032" spans="1:15" ht="18.75" customHeight="1" x14ac:dyDescent="0.35">
      <c r="A1032" s="28"/>
      <c r="B1032" s="189">
        <f>IF(J1032="",0,COUNTIF($J$7:J1032,J1032))</f>
        <v>0</v>
      </c>
      <c r="C1032" s="189" t="str">
        <f t="shared" si="66"/>
        <v>0</v>
      </c>
      <c r="D1032" s="192">
        <f t="shared" si="67"/>
        <v>46021</v>
      </c>
      <c r="E1032" s="189">
        <f t="shared" si="68"/>
        <v>227</v>
      </c>
      <c r="F1032" s="28"/>
      <c r="G1032" s="157"/>
      <c r="H1032" s="3"/>
      <c r="I1032" s="7"/>
      <c r="J1032" s="3"/>
      <c r="K1032" s="32" t="str">
        <f t="shared" si="69"/>
        <v/>
      </c>
      <c r="L1032" s="2"/>
      <c r="M1032" s="2"/>
      <c r="N1032" s="28"/>
      <c r="O1032" s="28"/>
    </row>
    <row r="1033" spans="1:15" ht="18.75" customHeight="1" x14ac:dyDescent="0.35">
      <c r="A1033" s="28"/>
      <c r="B1033" s="189">
        <f>IF(J1033="",0,COUNTIF($J$7:J1033,J1033))</f>
        <v>0</v>
      </c>
      <c r="C1033" s="189" t="str">
        <f t="shared" si="66"/>
        <v>0</v>
      </c>
      <c r="D1033" s="192">
        <f t="shared" si="67"/>
        <v>46021</v>
      </c>
      <c r="E1033" s="189">
        <f t="shared" si="68"/>
        <v>227</v>
      </c>
      <c r="F1033" s="28"/>
      <c r="G1033" s="157"/>
      <c r="H1033" s="3"/>
      <c r="I1033" s="7"/>
      <c r="J1033" s="3"/>
      <c r="K1033" s="32" t="str">
        <f t="shared" si="69"/>
        <v/>
      </c>
      <c r="L1033" s="2"/>
      <c r="M1033" s="2"/>
      <c r="N1033" s="28"/>
      <c r="O1033" s="28"/>
    </row>
    <row r="1034" spans="1:15" ht="18.75" customHeight="1" x14ac:dyDescent="0.35">
      <c r="A1034" s="28"/>
      <c r="B1034" s="189">
        <f>IF(J1034="",0,COUNTIF($J$7:J1034,J1034))</f>
        <v>0</v>
      </c>
      <c r="C1034" s="189" t="str">
        <f t="shared" si="66"/>
        <v>0</v>
      </c>
      <c r="D1034" s="192">
        <f t="shared" si="67"/>
        <v>46021</v>
      </c>
      <c r="E1034" s="189">
        <f t="shared" si="68"/>
        <v>227</v>
      </c>
      <c r="F1034" s="28"/>
      <c r="G1034" s="157"/>
      <c r="H1034" s="3"/>
      <c r="I1034" s="7"/>
      <c r="J1034" s="3"/>
      <c r="K1034" s="32" t="str">
        <f t="shared" si="69"/>
        <v/>
      </c>
      <c r="L1034" s="2"/>
      <c r="M1034" s="2"/>
      <c r="N1034" s="28"/>
      <c r="O1034" s="28"/>
    </row>
    <row r="1035" spans="1:15" ht="18.75" customHeight="1" x14ac:dyDescent="0.35">
      <c r="A1035" s="28"/>
      <c r="B1035" s="189">
        <f>IF(J1035="",0,COUNTIF($J$7:J1035,J1035))</f>
        <v>0</v>
      </c>
      <c r="C1035" s="189" t="str">
        <f t="shared" si="66"/>
        <v>0</v>
      </c>
      <c r="D1035" s="192">
        <f t="shared" si="67"/>
        <v>46021</v>
      </c>
      <c r="E1035" s="189">
        <f t="shared" si="68"/>
        <v>227</v>
      </c>
      <c r="F1035" s="28"/>
      <c r="G1035" s="157"/>
      <c r="H1035" s="3"/>
      <c r="I1035" s="7"/>
      <c r="J1035" s="3"/>
      <c r="K1035" s="32" t="str">
        <f t="shared" si="69"/>
        <v/>
      </c>
      <c r="L1035" s="2"/>
      <c r="M1035" s="2"/>
      <c r="N1035" s="28"/>
      <c r="O1035" s="28"/>
    </row>
    <row r="1036" spans="1:15" ht="18.75" customHeight="1" x14ac:dyDescent="0.35">
      <c r="A1036" s="28"/>
      <c r="B1036" s="189">
        <f>IF(J1036="",0,COUNTIF($J$7:J1036,J1036))</f>
        <v>0</v>
      </c>
      <c r="C1036" s="189" t="str">
        <f t="shared" si="66"/>
        <v>0</v>
      </c>
      <c r="D1036" s="192">
        <f t="shared" si="67"/>
        <v>46021</v>
      </c>
      <c r="E1036" s="189">
        <f t="shared" si="68"/>
        <v>227</v>
      </c>
      <c r="F1036" s="28"/>
      <c r="G1036" s="157"/>
      <c r="H1036" s="3"/>
      <c r="I1036" s="7"/>
      <c r="J1036" s="3"/>
      <c r="K1036" s="32" t="str">
        <f t="shared" si="69"/>
        <v/>
      </c>
      <c r="L1036" s="2"/>
      <c r="M1036" s="2"/>
      <c r="N1036" s="28"/>
      <c r="O1036" s="28"/>
    </row>
    <row r="1037" spans="1:15" ht="18.75" customHeight="1" x14ac:dyDescent="0.35">
      <c r="A1037" s="28"/>
      <c r="B1037" s="189">
        <f>IF(J1037="",0,COUNTIF($J$7:J1037,J1037))</f>
        <v>0</v>
      </c>
      <c r="C1037" s="189" t="str">
        <f t="shared" si="66"/>
        <v>0</v>
      </c>
      <c r="D1037" s="192">
        <f t="shared" si="67"/>
        <v>46021</v>
      </c>
      <c r="E1037" s="189">
        <f t="shared" si="68"/>
        <v>227</v>
      </c>
      <c r="F1037" s="28"/>
      <c r="G1037" s="157"/>
      <c r="H1037" s="3"/>
      <c r="I1037" s="7"/>
      <c r="J1037" s="3"/>
      <c r="K1037" s="32" t="str">
        <f t="shared" si="69"/>
        <v/>
      </c>
      <c r="L1037" s="2"/>
      <c r="M1037" s="2"/>
      <c r="N1037" s="28"/>
      <c r="O1037" s="28"/>
    </row>
    <row r="1038" spans="1:15" ht="18.75" customHeight="1" x14ac:dyDescent="0.35">
      <c r="A1038" s="28"/>
      <c r="B1038" s="189">
        <f>IF(J1038="",0,COUNTIF($J$7:J1038,J1038))</f>
        <v>0</v>
      </c>
      <c r="C1038" s="189" t="str">
        <f t="shared" si="66"/>
        <v>0</v>
      </c>
      <c r="D1038" s="192">
        <f t="shared" si="67"/>
        <v>46021</v>
      </c>
      <c r="E1038" s="189">
        <f t="shared" si="68"/>
        <v>227</v>
      </c>
      <c r="F1038" s="28"/>
      <c r="G1038" s="157"/>
      <c r="H1038" s="3"/>
      <c r="I1038" s="7"/>
      <c r="J1038" s="3"/>
      <c r="K1038" s="32" t="str">
        <f t="shared" si="69"/>
        <v/>
      </c>
      <c r="L1038" s="2"/>
      <c r="M1038" s="2"/>
      <c r="N1038" s="28"/>
      <c r="O1038" s="28"/>
    </row>
    <row r="1039" spans="1:15" ht="18.75" customHeight="1" x14ac:dyDescent="0.35">
      <c r="A1039" s="28"/>
      <c r="B1039" s="189">
        <f>IF(J1039="",0,COUNTIF($J$7:J1039,J1039))</f>
        <v>0</v>
      </c>
      <c r="C1039" s="189" t="str">
        <f t="shared" si="66"/>
        <v>0</v>
      </c>
      <c r="D1039" s="192">
        <f t="shared" si="67"/>
        <v>46021</v>
      </c>
      <c r="E1039" s="189">
        <f t="shared" si="68"/>
        <v>227</v>
      </c>
      <c r="F1039" s="28"/>
      <c r="G1039" s="157"/>
      <c r="H1039" s="3"/>
      <c r="I1039" s="7"/>
      <c r="J1039" s="3"/>
      <c r="K1039" s="32" t="str">
        <f t="shared" si="69"/>
        <v/>
      </c>
      <c r="L1039" s="2"/>
      <c r="M1039" s="2"/>
      <c r="N1039" s="28"/>
      <c r="O1039" s="28"/>
    </row>
    <row r="1040" spans="1:15" ht="18.75" customHeight="1" x14ac:dyDescent="0.35">
      <c r="A1040" s="28"/>
      <c r="B1040" s="189">
        <f>IF(J1040="",0,COUNTIF($J$7:J1040,J1040))</f>
        <v>0</v>
      </c>
      <c r="C1040" s="189" t="str">
        <f t="shared" si="66"/>
        <v>0</v>
      </c>
      <c r="D1040" s="192">
        <f t="shared" si="67"/>
        <v>46021</v>
      </c>
      <c r="E1040" s="189">
        <f t="shared" si="68"/>
        <v>227</v>
      </c>
      <c r="F1040" s="28"/>
      <c r="G1040" s="157"/>
      <c r="H1040" s="3"/>
      <c r="I1040" s="7"/>
      <c r="J1040" s="3"/>
      <c r="K1040" s="32" t="str">
        <f t="shared" si="69"/>
        <v/>
      </c>
      <c r="L1040" s="2"/>
      <c r="M1040" s="2"/>
      <c r="N1040" s="28"/>
      <c r="O1040" s="28"/>
    </row>
    <row r="1041" spans="1:15" ht="18.75" customHeight="1" x14ac:dyDescent="0.35">
      <c r="A1041" s="28"/>
      <c r="B1041" s="189">
        <f>IF(J1041="",0,COUNTIF($J$7:J1041,J1041))</f>
        <v>0</v>
      </c>
      <c r="C1041" s="189" t="str">
        <f t="shared" si="66"/>
        <v>0</v>
      </c>
      <c r="D1041" s="192">
        <f t="shared" si="67"/>
        <v>46021</v>
      </c>
      <c r="E1041" s="189">
        <f t="shared" si="68"/>
        <v>227</v>
      </c>
      <c r="F1041" s="28"/>
      <c r="G1041" s="157"/>
      <c r="H1041" s="3"/>
      <c r="I1041" s="7"/>
      <c r="J1041" s="3"/>
      <c r="K1041" s="32" t="str">
        <f t="shared" si="69"/>
        <v/>
      </c>
      <c r="L1041" s="2"/>
      <c r="M1041" s="2"/>
      <c r="N1041" s="28"/>
      <c r="O1041" s="28"/>
    </row>
    <row r="1042" spans="1:15" ht="18.75" customHeight="1" x14ac:dyDescent="0.35">
      <c r="A1042" s="28"/>
      <c r="B1042" s="189">
        <f>IF(J1042="",0,COUNTIF($J$7:J1042,J1042))</f>
        <v>0</v>
      </c>
      <c r="C1042" s="189" t="str">
        <f t="shared" si="66"/>
        <v>0</v>
      </c>
      <c r="D1042" s="192">
        <f t="shared" si="67"/>
        <v>46021</v>
      </c>
      <c r="E1042" s="189">
        <f t="shared" si="68"/>
        <v>227</v>
      </c>
      <c r="F1042" s="28"/>
      <c r="G1042" s="157"/>
      <c r="H1042" s="3"/>
      <c r="I1042" s="7"/>
      <c r="J1042" s="3"/>
      <c r="K1042" s="32" t="str">
        <f t="shared" si="69"/>
        <v/>
      </c>
      <c r="L1042" s="2"/>
      <c r="M1042" s="2"/>
      <c r="N1042" s="28"/>
      <c r="O1042" s="28"/>
    </row>
    <row r="1043" spans="1:15" ht="18.75" customHeight="1" x14ac:dyDescent="0.35">
      <c r="A1043" s="28"/>
      <c r="B1043" s="189">
        <f>IF(J1043="",0,COUNTIF($J$7:J1043,J1043))</f>
        <v>0</v>
      </c>
      <c r="C1043" s="189" t="str">
        <f t="shared" si="66"/>
        <v>0</v>
      </c>
      <c r="D1043" s="192">
        <f t="shared" si="67"/>
        <v>46021</v>
      </c>
      <c r="E1043" s="189">
        <f t="shared" si="68"/>
        <v>227</v>
      </c>
      <c r="F1043" s="28"/>
      <c r="G1043" s="157"/>
      <c r="H1043" s="3"/>
      <c r="I1043" s="7"/>
      <c r="J1043" s="3"/>
      <c r="K1043" s="32" t="str">
        <f t="shared" si="69"/>
        <v/>
      </c>
      <c r="L1043" s="2"/>
      <c r="M1043" s="2"/>
      <c r="N1043" s="28"/>
      <c r="O1043" s="28"/>
    </row>
    <row r="1044" spans="1:15" ht="18.75" customHeight="1" x14ac:dyDescent="0.35">
      <c r="A1044" s="28"/>
      <c r="B1044" s="189">
        <f>IF(J1044="",0,COUNTIF($J$7:J1044,J1044))</f>
        <v>0</v>
      </c>
      <c r="C1044" s="189" t="str">
        <f t="shared" si="66"/>
        <v>0</v>
      </c>
      <c r="D1044" s="192">
        <f t="shared" si="67"/>
        <v>46021</v>
      </c>
      <c r="E1044" s="189">
        <f t="shared" si="68"/>
        <v>227</v>
      </c>
      <c r="F1044" s="28"/>
      <c r="G1044" s="157"/>
      <c r="H1044" s="3"/>
      <c r="I1044" s="7"/>
      <c r="J1044" s="3"/>
      <c r="K1044" s="32" t="str">
        <f t="shared" si="69"/>
        <v/>
      </c>
      <c r="L1044" s="2"/>
      <c r="M1044" s="2"/>
      <c r="N1044" s="28"/>
      <c r="O1044" s="28"/>
    </row>
    <row r="1045" spans="1:15" ht="18.75" customHeight="1" x14ac:dyDescent="0.35">
      <c r="A1045" s="28"/>
      <c r="B1045" s="189">
        <f>IF(J1045="",0,COUNTIF($J$7:J1045,J1045))</f>
        <v>0</v>
      </c>
      <c r="C1045" s="189" t="str">
        <f t="shared" si="66"/>
        <v>0</v>
      </c>
      <c r="D1045" s="192">
        <f t="shared" si="67"/>
        <v>46021</v>
      </c>
      <c r="E1045" s="189">
        <f t="shared" si="68"/>
        <v>227</v>
      </c>
      <c r="F1045" s="28"/>
      <c r="G1045" s="157"/>
      <c r="H1045" s="3"/>
      <c r="I1045" s="7"/>
      <c r="J1045" s="3"/>
      <c r="K1045" s="32" t="str">
        <f t="shared" si="69"/>
        <v/>
      </c>
      <c r="L1045" s="2"/>
      <c r="M1045" s="2"/>
      <c r="N1045" s="28"/>
      <c r="O1045" s="28"/>
    </row>
    <row r="1046" spans="1:15" ht="18.75" customHeight="1" x14ac:dyDescent="0.35">
      <c r="A1046" s="28"/>
      <c r="B1046" s="189">
        <f>IF(J1046="",0,COUNTIF($J$7:J1046,J1046))</f>
        <v>0</v>
      </c>
      <c r="C1046" s="189" t="str">
        <f t="shared" si="66"/>
        <v>0</v>
      </c>
      <c r="D1046" s="192">
        <f t="shared" si="67"/>
        <v>46021</v>
      </c>
      <c r="E1046" s="189">
        <f t="shared" si="68"/>
        <v>227</v>
      </c>
      <c r="F1046" s="28"/>
      <c r="G1046" s="157"/>
      <c r="H1046" s="3"/>
      <c r="I1046" s="7"/>
      <c r="J1046" s="3"/>
      <c r="K1046" s="32" t="str">
        <f t="shared" si="69"/>
        <v/>
      </c>
      <c r="L1046" s="2"/>
      <c r="M1046" s="2"/>
      <c r="N1046" s="28"/>
      <c r="O1046" s="28"/>
    </row>
    <row r="1047" spans="1:15" ht="18.75" customHeight="1" x14ac:dyDescent="0.35">
      <c r="A1047" s="28"/>
      <c r="B1047" s="189">
        <f>IF(J1047="",0,COUNTIF($J$7:J1047,J1047))</f>
        <v>0</v>
      </c>
      <c r="C1047" s="189" t="str">
        <f t="shared" si="66"/>
        <v>0</v>
      </c>
      <c r="D1047" s="192">
        <f t="shared" si="67"/>
        <v>46021</v>
      </c>
      <c r="E1047" s="189">
        <f t="shared" si="68"/>
        <v>227</v>
      </c>
      <c r="F1047" s="28"/>
      <c r="G1047" s="157"/>
      <c r="H1047" s="3"/>
      <c r="I1047" s="7"/>
      <c r="J1047" s="3"/>
      <c r="K1047" s="32" t="str">
        <f t="shared" si="69"/>
        <v/>
      </c>
      <c r="L1047" s="2"/>
      <c r="M1047" s="2"/>
      <c r="N1047" s="28"/>
      <c r="O1047" s="28"/>
    </row>
    <row r="1048" spans="1:15" ht="18.75" customHeight="1" x14ac:dyDescent="0.35">
      <c r="A1048" s="28"/>
      <c r="B1048" s="189">
        <f>IF(J1048="",0,COUNTIF($J$7:J1048,J1048))</f>
        <v>0</v>
      </c>
      <c r="C1048" s="189" t="str">
        <f t="shared" si="66"/>
        <v>0</v>
      </c>
      <c r="D1048" s="192">
        <f t="shared" si="67"/>
        <v>46021</v>
      </c>
      <c r="E1048" s="189">
        <f t="shared" si="68"/>
        <v>227</v>
      </c>
      <c r="F1048" s="28"/>
      <c r="G1048" s="157"/>
      <c r="H1048" s="3"/>
      <c r="I1048" s="7"/>
      <c r="J1048" s="3"/>
      <c r="K1048" s="32" t="str">
        <f t="shared" si="69"/>
        <v/>
      </c>
      <c r="L1048" s="2"/>
      <c r="M1048" s="2"/>
      <c r="N1048" s="28"/>
      <c r="O1048" s="28"/>
    </row>
    <row r="1049" spans="1:15" ht="18.75" customHeight="1" x14ac:dyDescent="0.35">
      <c r="A1049" s="28"/>
      <c r="B1049" s="189">
        <f>IF(J1049="",0,COUNTIF($J$7:J1049,J1049))</f>
        <v>0</v>
      </c>
      <c r="C1049" s="189" t="str">
        <f t="shared" si="66"/>
        <v>0</v>
      </c>
      <c r="D1049" s="192">
        <f t="shared" si="67"/>
        <v>46021</v>
      </c>
      <c r="E1049" s="189">
        <f t="shared" si="68"/>
        <v>227</v>
      </c>
      <c r="F1049" s="28"/>
      <c r="G1049" s="157"/>
      <c r="H1049" s="3"/>
      <c r="I1049" s="7"/>
      <c r="J1049" s="3"/>
      <c r="K1049" s="32" t="str">
        <f t="shared" si="69"/>
        <v/>
      </c>
      <c r="L1049" s="2"/>
      <c r="M1049" s="2"/>
      <c r="N1049" s="28"/>
      <c r="O1049" s="28"/>
    </row>
    <row r="1050" spans="1:15" ht="18.75" customHeight="1" x14ac:dyDescent="0.35">
      <c r="A1050" s="28"/>
      <c r="B1050" s="189">
        <f>IF(J1050="",0,COUNTIF($J$7:J1050,J1050))</f>
        <v>0</v>
      </c>
      <c r="C1050" s="189" t="str">
        <f t="shared" si="66"/>
        <v>0</v>
      </c>
      <c r="D1050" s="192">
        <f t="shared" si="67"/>
        <v>46021</v>
      </c>
      <c r="E1050" s="189">
        <f t="shared" si="68"/>
        <v>227</v>
      </c>
      <c r="F1050" s="28"/>
      <c r="G1050" s="157"/>
      <c r="H1050" s="3"/>
      <c r="I1050" s="7"/>
      <c r="J1050" s="3"/>
      <c r="K1050" s="32" t="str">
        <f t="shared" si="69"/>
        <v/>
      </c>
      <c r="L1050" s="2"/>
      <c r="M1050" s="2"/>
      <c r="N1050" s="28"/>
      <c r="O1050" s="28"/>
    </row>
    <row r="1051" spans="1:15" ht="18.75" customHeight="1" x14ac:dyDescent="0.35">
      <c r="A1051" s="28"/>
      <c r="B1051" s="189">
        <f>IF(J1051="",0,COUNTIF($J$7:J1051,J1051))</f>
        <v>0</v>
      </c>
      <c r="C1051" s="189" t="str">
        <f t="shared" si="66"/>
        <v>0</v>
      </c>
      <c r="D1051" s="192">
        <f t="shared" si="67"/>
        <v>46021</v>
      </c>
      <c r="E1051" s="189">
        <f t="shared" si="68"/>
        <v>227</v>
      </c>
      <c r="F1051" s="28"/>
      <c r="G1051" s="157"/>
      <c r="H1051" s="3"/>
      <c r="I1051" s="7"/>
      <c r="J1051" s="3"/>
      <c r="K1051" s="32" t="str">
        <f t="shared" si="69"/>
        <v/>
      </c>
      <c r="L1051" s="2"/>
      <c r="M1051" s="2"/>
      <c r="N1051" s="28"/>
      <c r="O1051" s="28"/>
    </row>
    <row r="1052" spans="1:15" ht="18.75" customHeight="1" x14ac:dyDescent="0.35">
      <c r="A1052" s="28"/>
      <c r="B1052" s="189">
        <f>IF(J1052="",0,COUNTIF($J$7:J1052,J1052))</f>
        <v>0</v>
      </c>
      <c r="C1052" s="189" t="str">
        <f t="shared" si="66"/>
        <v>0</v>
      </c>
      <c r="D1052" s="192">
        <f t="shared" si="67"/>
        <v>46021</v>
      </c>
      <c r="E1052" s="189">
        <f t="shared" si="68"/>
        <v>227</v>
      </c>
      <c r="F1052" s="28"/>
      <c r="G1052" s="157"/>
      <c r="H1052" s="3"/>
      <c r="I1052" s="7"/>
      <c r="J1052" s="3"/>
      <c r="K1052" s="32" t="str">
        <f t="shared" si="69"/>
        <v/>
      </c>
      <c r="L1052" s="2"/>
      <c r="M1052" s="2"/>
      <c r="N1052" s="28"/>
      <c r="O1052" s="28"/>
    </row>
    <row r="1053" spans="1:15" ht="18.75" customHeight="1" x14ac:dyDescent="0.35">
      <c r="A1053" s="28"/>
      <c r="B1053" s="189">
        <f>IF(J1053="",0,COUNTIF($J$7:J1053,J1053))</f>
        <v>0</v>
      </c>
      <c r="C1053" s="189" t="str">
        <f t="shared" si="66"/>
        <v>0</v>
      </c>
      <c r="D1053" s="192">
        <f t="shared" si="67"/>
        <v>46021</v>
      </c>
      <c r="E1053" s="189">
        <f t="shared" si="68"/>
        <v>227</v>
      </c>
      <c r="F1053" s="28"/>
      <c r="G1053" s="157"/>
      <c r="H1053" s="3"/>
      <c r="I1053" s="7"/>
      <c r="J1053" s="3"/>
      <c r="K1053" s="32" t="str">
        <f t="shared" si="69"/>
        <v/>
      </c>
      <c r="L1053" s="2"/>
      <c r="M1053" s="2"/>
      <c r="N1053" s="28"/>
      <c r="O1053" s="28"/>
    </row>
    <row r="1054" spans="1:15" ht="18.75" customHeight="1" x14ac:dyDescent="0.35">
      <c r="A1054" s="28"/>
      <c r="B1054" s="189">
        <f>IF(J1054="",0,COUNTIF($J$7:J1054,J1054))</f>
        <v>0</v>
      </c>
      <c r="C1054" s="189" t="str">
        <f t="shared" si="66"/>
        <v>0</v>
      </c>
      <c r="D1054" s="192">
        <f t="shared" si="67"/>
        <v>46021</v>
      </c>
      <c r="E1054" s="189">
        <f t="shared" si="68"/>
        <v>227</v>
      </c>
      <c r="F1054" s="28"/>
      <c r="G1054" s="157"/>
      <c r="H1054" s="3"/>
      <c r="I1054" s="7"/>
      <c r="J1054" s="3"/>
      <c r="K1054" s="32" t="str">
        <f t="shared" si="69"/>
        <v/>
      </c>
      <c r="L1054" s="2"/>
      <c r="M1054" s="2"/>
      <c r="N1054" s="28"/>
      <c r="O1054" s="28"/>
    </row>
    <row r="1055" spans="1:15" ht="18.75" customHeight="1" x14ac:dyDescent="0.35">
      <c r="A1055" s="28"/>
      <c r="B1055" s="189">
        <f>IF(J1055="",0,COUNTIF($J$7:J1055,J1055))</f>
        <v>0</v>
      </c>
      <c r="C1055" s="189" t="str">
        <f t="shared" si="66"/>
        <v>0</v>
      </c>
      <c r="D1055" s="192">
        <f t="shared" si="67"/>
        <v>46021</v>
      </c>
      <c r="E1055" s="189">
        <f t="shared" si="68"/>
        <v>227</v>
      </c>
      <c r="F1055" s="28"/>
      <c r="G1055" s="157"/>
      <c r="H1055" s="3"/>
      <c r="I1055" s="7"/>
      <c r="J1055" s="3"/>
      <c r="K1055" s="32" t="str">
        <f t="shared" si="69"/>
        <v/>
      </c>
      <c r="L1055" s="2"/>
      <c r="M1055" s="2"/>
      <c r="N1055" s="28"/>
      <c r="O1055" s="28"/>
    </row>
    <row r="1056" spans="1:15" ht="18.75" customHeight="1" x14ac:dyDescent="0.35">
      <c r="A1056" s="28"/>
      <c r="B1056" s="189">
        <f>IF(J1056="",0,COUNTIF($J$7:J1056,J1056))</f>
        <v>0</v>
      </c>
      <c r="C1056" s="189" t="str">
        <f t="shared" si="66"/>
        <v>0</v>
      </c>
      <c r="D1056" s="192">
        <f t="shared" si="67"/>
        <v>46021</v>
      </c>
      <c r="E1056" s="189">
        <f t="shared" si="68"/>
        <v>227</v>
      </c>
      <c r="F1056" s="28"/>
      <c r="G1056" s="157"/>
      <c r="H1056" s="3"/>
      <c r="I1056" s="7"/>
      <c r="J1056" s="3"/>
      <c r="K1056" s="32" t="str">
        <f t="shared" si="69"/>
        <v/>
      </c>
      <c r="L1056" s="2"/>
      <c r="M1056" s="2"/>
      <c r="N1056" s="28"/>
      <c r="O1056" s="28"/>
    </row>
    <row r="1057" spans="1:15" ht="18.75" customHeight="1" x14ac:dyDescent="0.35">
      <c r="A1057" s="28"/>
      <c r="B1057" s="189">
        <f>IF(J1057="",0,COUNTIF($J$7:J1057,J1057))</f>
        <v>0</v>
      </c>
      <c r="C1057" s="189" t="str">
        <f t="shared" si="66"/>
        <v>0</v>
      </c>
      <c r="D1057" s="192">
        <f t="shared" si="67"/>
        <v>46021</v>
      </c>
      <c r="E1057" s="189">
        <f t="shared" si="68"/>
        <v>227</v>
      </c>
      <c r="F1057" s="28"/>
      <c r="G1057" s="157"/>
      <c r="H1057" s="3"/>
      <c r="I1057" s="7"/>
      <c r="J1057" s="3"/>
      <c r="K1057" s="32" t="str">
        <f t="shared" si="69"/>
        <v/>
      </c>
      <c r="L1057" s="2"/>
      <c r="M1057" s="2"/>
      <c r="N1057" s="28"/>
      <c r="O1057" s="28"/>
    </row>
    <row r="1058" spans="1:15" ht="18.75" customHeight="1" x14ac:dyDescent="0.35">
      <c r="A1058" s="28"/>
      <c r="B1058" s="189">
        <f>IF(J1058="",0,COUNTIF($J$7:J1058,J1058))</f>
        <v>0</v>
      </c>
      <c r="C1058" s="189" t="str">
        <f t="shared" si="66"/>
        <v>0</v>
      </c>
      <c r="D1058" s="192">
        <f t="shared" si="67"/>
        <v>46021</v>
      </c>
      <c r="E1058" s="189">
        <f t="shared" si="68"/>
        <v>227</v>
      </c>
      <c r="F1058" s="28"/>
      <c r="G1058" s="157"/>
      <c r="H1058" s="3"/>
      <c r="I1058" s="7"/>
      <c r="J1058" s="3"/>
      <c r="K1058" s="32" t="str">
        <f t="shared" si="69"/>
        <v/>
      </c>
      <c r="L1058" s="2"/>
      <c r="M1058" s="2"/>
      <c r="N1058" s="28"/>
      <c r="O1058" s="28"/>
    </row>
    <row r="1059" spans="1:15" ht="18.75" customHeight="1" x14ac:dyDescent="0.35">
      <c r="A1059" s="28"/>
      <c r="B1059" s="189">
        <f>IF(J1059="",0,COUNTIF($J$7:J1059,J1059))</f>
        <v>0</v>
      </c>
      <c r="C1059" s="189" t="str">
        <f t="shared" si="66"/>
        <v>0</v>
      </c>
      <c r="D1059" s="192">
        <f t="shared" si="67"/>
        <v>46021</v>
      </c>
      <c r="E1059" s="189">
        <f t="shared" si="68"/>
        <v>227</v>
      </c>
      <c r="F1059" s="28"/>
      <c r="G1059" s="157"/>
      <c r="H1059" s="3"/>
      <c r="I1059" s="7"/>
      <c r="J1059" s="3"/>
      <c r="K1059" s="32" t="str">
        <f t="shared" si="69"/>
        <v/>
      </c>
      <c r="L1059" s="2"/>
      <c r="M1059" s="2"/>
      <c r="N1059" s="28"/>
      <c r="O1059" s="28"/>
    </row>
    <row r="1060" spans="1:15" ht="18.75" customHeight="1" x14ac:dyDescent="0.35">
      <c r="A1060" s="28"/>
      <c r="B1060" s="189">
        <f>IF(J1060="",0,COUNTIF($J$7:J1060,J1060))</f>
        <v>0</v>
      </c>
      <c r="C1060" s="189" t="str">
        <f t="shared" si="66"/>
        <v>0</v>
      </c>
      <c r="D1060" s="192">
        <f t="shared" si="67"/>
        <v>46021</v>
      </c>
      <c r="E1060" s="189">
        <f t="shared" si="68"/>
        <v>227</v>
      </c>
      <c r="F1060" s="28"/>
      <c r="G1060" s="157"/>
      <c r="H1060" s="3"/>
      <c r="I1060" s="7"/>
      <c r="J1060" s="3"/>
      <c r="K1060" s="32" t="str">
        <f t="shared" si="69"/>
        <v/>
      </c>
      <c r="L1060" s="2"/>
      <c r="M1060" s="2"/>
      <c r="N1060" s="28"/>
      <c r="O1060" s="28"/>
    </row>
    <row r="1061" spans="1:15" ht="18.75" customHeight="1" x14ac:dyDescent="0.35">
      <c r="A1061" s="28"/>
      <c r="B1061" s="189">
        <f>IF(J1061="",0,COUNTIF($J$7:J1061,J1061))</f>
        <v>0</v>
      </c>
      <c r="C1061" s="189" t="str">
        <f t="shared" si="66"/>
        <v>0</v>
      </c>
      <c r="D1061" s="192">
        <f t="shared" si="67"/>
        <v>46021</v>
      </c>
      <c r="E1061" s="189">
        <f t="shared" si="68"/>
        <v>227</v>
      </c>
      <c r="F1061" s="28"/>
      <c r="G1061" s="157"/>
      <c r="H1061" s="3"/>
      <c r="I1061" s="7"/>
      <c r="J1061" s="3"/>
      <c r="K1061" s="32" t="str">
        <f t="shared" si="69"/>
        <v/>
      </c>
      <c r="L1061" s="2"/>
      <c r="M1061" s="2"/>
      <c r="N1061" s="28"/>
      <c r="O1061" s="28"/>
    </row>
    <row r="1062" spans="1:15" ht="18.75" customHeight="1" x14ac:dyDescent="0.35">
      <c r="A1062" s="28"/>
      <c r="B1062" s="189">
        <f>IF(J1062="",0,COUNTIF($J$7:J1062,J1062))</f>
        <v>0</v>
      </c>
      <c r="C1062" s="189" t="str">
        <f t="shared" si="66"/>
        <v>0</v>
      </c>
      <c r="D1062" s="192">
        <f t="shared" si="67"/>
        <v>46021</v>
      </c>
      <c r="E1062" s="189">
        <f t="shared" si="68"/>
        <v>227</v>
      </c>
      <c r="F1062" s="28"/>
      <c r="G1062" s="157"/>
      <c r="H1062" s="3"/>
      <c r="I1062" s="7"/>
      <c r="J1062" s="3"/>
      <c r="K1062" s="32" t="str">
        <f t="shared" si="69"/>
        <v/>
      </c>
      <c r="L1062" s="2"/>
      <c r="M1062" s="2"/>
      <c r="N1062" s="28"/>
      <c r="O1062" s="28"/>
    </row>
    <row r="1063" spans="1:15" ht="18.75" customHeight="1" x14ac:dyDescent="0.35">
      <c r="A1063" s="28"/>
      <c r="B1063" s="189">
        <f>IF(J1063="",0,COUNTIF($J$7:J1063,J1063))</f>
        <v>0</v>
      </c>
      <c r="C1063" s="189" t="str">
        <f t="shared" si="66"/>
        <v>0</v>
      </c>
      <c r="D1063" s="192">
        <f t="shared" si="67"/>
        <v>46021</v>
      </c>
      <c r="E1063" s="189">
        <f t="shared" si="68"/>
        <v>227</v>
      </c>
      <c r="F1063" s="28"/>
      <c r="G1063" s="157"/>
      <c r="H1063" s="3"/>
      <c r="I1063" s="7"/>
      <c r="J1063" s="3"/>
      <c r="K1063" s="32" t="str">
        <f t="shared" si="69"/>
        <v/>
      </c>
      <c r="L1063" s="2"/>
      <c r="M1063" s="2"/>
      <c r="N1063" s="28"/>
      <c r="O1063" s="28"/>
    </row>
    <row r="1064" spans="1:15" ht="18.75" customHeight="1" x14ac:dyDescent="0.35">
      <c r="A1064" s="28"/>
      <c r="B1064" s="189">
        <f>IF(J1064="",0,COUNTIF($J$7:J1064,J1064))</f>
        <v>0</v>
      </c>
      <c r="C1064" s="189" t="str">
        <f t="shared" si="66"/>
        <v>0</v>
      </c>
      <c r="D1064" s="192">
        <f t="shared" si="67"/>
        <v>46021</v>
      </c>
      <c r="E1064" s="189">
        <f t="shared" si="68"/>
        <v>227</v>
      </c>
      <c r="F1064" s="28"/>
      <c r="G1064" s="157"/>
      <c r="H1064" s="3"/>
      <c r="I1064" s="7"/>
      <c r="J1064" s="3"/>
      <c r="K1064" s="32" t="str">
        <f t="shared" si="69"/>
        <v/>
      </c>
      <c r="L1064" s="2"/>
      <c r="M1064" s="2"/>
      <c r="N1064" s="28"/>
      <c r="O1064" s="28"/>
    </row>
    <row r="1065" spans="1:15" ht="18.75" customHeight="1" x14ac:dyDescent="0.35">
      <c r="A1065" s="28"/>
      <c r="B1065" s="189">
        <f>IF(J1065="",0,COUNTIF($J$7:J1065,J1065))</f>
        <v>0</v>
      </c>
      <c r="C1065" s="189" t="str">
        <f t="shared" si="66"/>
        <v>0</v>
      </c>
      <c r="D1065" s="192">
        <f t="shared" si="67"/>
        <v>46021</v>
      </c>
      <c r="E1065" s="189">
        <f t="shared" si="68"/>
        <v>227</v>
      </c>
      <c r="F1065" s="28"/>
      <c r="G1065" s="157"/>
      <c r="H1065" s="3"/>
      <c r="I1065" s="7"/>
      <c r="J1065" s="3"/>
      <c r="K1065" s="32" t="str">
        <f t="shared" si="69"/>
        <v/>
      </c>
      <c r="L1065" s="2"/>
      <c r="M1065" s="2"/>
      <c r="N1065" s="28"/>
      <c r="O1065" s="28"/>
    </row>
    <row r="1066" spans="1:15" ht="18.75" customHeight="1" x14ac:dyDescent="0.35">
      <c r="A1066" s="28"/>
      <c r="B1066" s="189">
        <f>IF(J1066="",0,COUNTIF($J$7:J1066,J1066))</f>
        <v>0</v>
      </c>
      <c r="C1066" s="189" t="str">
        <f t="shared" si="66"/>
        <v>0</v>
      </c>
      <c r="D1066" s="192">
        <f t="shared" si="67"/>
        <v>46021</v>
      </c>
      <c r="E1066" s="189">
        <f t="shared" si="68"/>
        <v>227</v>
      </c>
      <c r="F1066" s="28"/>
      <c r="G1066" s="157"/>
      <c r="H1066" s="3"/>
      <c r="I1066" s="7"/>
      <c r="J1066" s="3"/>
      <c r="K1066" s="32" t="str">
        <f t="shared" si="69"/>
        <v/>
      </c>
      <c r="L1066" s="2"/>
      <c r="M1066" s="2"/>
      <c r="N1066" s="28"/>
      <c r="O1066" s="28"/>
    </row>
    <row r="1067" spans="1:15" ht="18.75" customHeight="1" x14ac:dyDescent="0.35">
      <c r="A1067" s="28"/>
      <c r="B1067" s="189">
        <f>IF(J1067="",0,COUNTIF($J$7:J1067,J1067))</f>
        <v>0</v>
      </c>
      <c r="C1067" s="189" t="str">
        <f t="shared" si="66"/>
        <v>0</v>
      </c>
      <c r="D1067" s="192">
        <f t="shared" si="67"/>
        <v>46021</v>
      </c>
      <c r="E1067" s="189">
        <f t="shared" si="68"/>
        <v>227</v>
      </c>
      <c r="F1067" s="28"/>
      <c r="G1067" s="157"/>
      <c r="H1067" s="3"/>
      <c r="I1067" s="7"/>
      <c r="J1067" s="3"/>
      <c r="K1067" s="32" t="str">
        <f t="shared" si="69"/>
        <v/>
      </c>
      <c r="L1067" s="2"/>
      <c r="M1067" s="2"/>
      <c r="N1067" s="28"/>
      <c r="O1067" s="28"/>
    </row>
    <row r="1068" spans="1:15" ht="18.75" customHeight="1" x14ac:dyDescent="0.35">
      <c r="A1068" s="28"/>
      <c r="B1068" s="189">
        <f>IF(J1068="",0,COUNTIF($J$7:J1068,J1068))</f>
        <v>0</v>
      </c>
      <c r="C1068" s="189" t="str">
        <f t="shared" si="66"/>
        <v>0</v>
      </c>
      <c r="D1068" s="192">
        <f t="shared" si="67"/>
        <v>46021</v>
      </c>
      <c r="E1068" s="189">
        <f t="shared" si="68"/>
        <v>227</v>
      </c>
      <c r="F1068" s="28"/>
      <c r="G1068" s="157"/>
      <c r="H1068" s="3"/>
      <c r="I1068" s="7"/>
      <c r="J1068" s="3"/>
      <c r="K1068" s="32" t="str">
        <f t="shared" si="69"/>
        <v/>
      </c>
      <c r="L1068" s="2"/>
      <c r="M1068" s="2"/>
      <c r="N1068" s="28"/>
      <c r="O1068" s="28"/>
    </row>
    <row r="1069" spans="1:15" ht="18.75" customHeight="1" x14ac:dyDescent="0.35">
      <c r="A1069" s="28"/>
      <c r="B1069" s="189">
        <f>IF(J1069="",0,COUNTIF($J$7:J1069,J1069))</f>
        <v>0</v>
      </c>
      <c r="C1069" s="189" t="str">
        <f t="shared" si="66"/>
        <v>0</v>
      </c>
      <c r="D1069" s="192">
        <f t="shared" si="67"/>
        <v>46021</v>
      </c>
      <c r="E1069" s="189">
        <f t="shared" si="68"/>
        <v>227</v>
      </c>
      <c r="F1069" s="28"/>
      <c r="G1069" s="157"/>
      <c r="H1069" s="3"/>
      <c r="I1069" s="7"/>
      <c r="J1069" s="3"/>
      <c r="K1069" s="32" t="str">
        <f t="shared" si="69"/>
        <v/>
      </c>
      <c r="L1069" s="2"/>
      <c r="M1069" s="2"/>
      <c r="N1069" s="28"/>
      <c r="O1069" s="28"/>
    </row>
    <row r="1070" spans="1:15" ht="18.75" customHeight="1" x14ac:dyDescent="0.35">
      <c r="A1070" s="28"/>
      <c r="B1070" s="189">
        <f>IF(J1070="",0,COUNTIF($J$7:J1070,J1070))</f>
        <v>0</v>
      </c>
      <c r="C1070" s="189" t="str">
        <f t="shared" si="66"/>
        <v>0</v>
      </c>
      <c r="D1070" s="192">
        <f t="shared" si="67"/>
        <v>46021</v>
      </c>
      <c r="E1070" s="189">
        <f t="shared" si="68"/>
        <v>227</v>
      </c>
      <c r="F1070" s="28"/>
      <c r="G1070" s="157"/>
      <c r="H1070" s="3"/>
      <c r="I1070" s="7"/>
      <c r="J1070" s="3"/>
      <c r="K1070" s="32" t="str">
        <f t="shared" si="69"/>
        <v/>
      </c>
      <c r="L1070" s="2"/>
      <c r="M1070" s="2"/>
      <c r="N1070" s="28"/>
      <c r="O1070" s="28"/>
    </row>
    <row r="1071" spans="1:15" ht="18.75" customHeight="1" x14ac:dyDescent="0.35">
      <c r="A1071" s="28"/>
      <c r="B1071" s="189">
        <f>IF(J1071="",0,COUNTIF($J$7:J1071,J1071))</f>
        <v>0</v>
      </c>
      <c r="C1071" s="189" t="str">
        <f t="shared" si="66"/>
        <v>0</v>
      </c>
      <c r="D1071" s="192">
        <f t="shared" si="67"/>
        <v>46021</v>
      </c>
      <c r="E1071" s="189">
        <f t="shared" si="68"/>
        <v>227</v>
      </c>
      <c r="F1071" s="28"/>
      <c r="G1071" s="157"/>
      <c r="H1071" s="3"/>
      <c r="I1071" s="7"/>
      <c r="J1071" s="3"/>
      <c r="K1071" s="32" t="str">
        <f t="shared" si="69"/>
        <v/>
      </c>
      <c r="L1071" s="2"/>
      <c r="M1071" s="2"/>
      <c r="N1071" s="28"/>
      <c r="O1071" s="28"/>
    </row>
    <row r="1072" spans="1:15" ht="18.75" customHeight="1" x14ac:dyDescent="0.35">
      <c r="A1072" s="28"/>
      <c r="B1072" s="189">
        <f>IF(J1072="",0,COUNTIF($J$7:J1072,J1072))</f>
        <v>0</v>
      </c>
      <c r="C1072" s="189" t="str">
        <f t="shared" si="66"/>
        <v>0</v>
      </c>
      <c r="D1072" s="192">
        <f t="shared" si="67"/>
        <v>46021</v>
      </c>
      <c r="E1072" s="189">
        <f t="shared" si="68"/>
        <v>227</v>
      </c>
      <c r="F1072" s="28"/>
      <c r="G1072" s="157"/>
      <c r="H1072" s="3"/>
      <c r="I1072" s="7"/>
      <c r="J1072" s="3"/>
      <c r="K1072" s="32" t="str">
        <f t="shared" si="69"/>
        <v/>
      </c>
      <c r="L1072" s="2"/>
      <c r="M1072" s="2"/>
      <c r="N1072" s="28"/>
      <c r="O1072" s="28"/>
    </row>
    <row r="1073" spans="1:15" ht="18.75" customHeight="1" x14ac:dyDescent="0.35">
      <c r="A1073" s="28"/>
      <c r="B1073" s="189">
        <f>IF(J1073="",0,COUNTIF($J$7:J1073,J1073))</f>
        <v>0</v>
      </c>
      <c r="C1073" s="189" t="str">
        <f t="shared" si="66"/>
        <v>0</v>
      </c>
      <c r="D1073" s="192">
        <f t="shared" si="67"/>
        <v>46021</v>
      </c>
      <c r="E1073" s="189">
        <f t="shared" si="68"/>
        <v>227</v>
      </c>
      <c r="F1073" s="28"/>
      <c r="G1073" s="157"/>
      <c r="H1073" s="3"/>
      <c r="I1073" s="7"/>
      <c r="J1073" s="3"/>
      <c r="K1073" s="32" t="str">
        <f t="shared" si="69"/>
        <v/>
      </c>
      <c r="L1073" s="2"/>
      <c r="M1073" s="2"/>
      <c r="N1073" s="28"/>
      <c r="O1073" s="28"/>
    </row>
    <row r="1074" spans="1:15" ht="18.75" customHeight="1" x14ac:dyDescent="0.35">
      <c r="A1074" s="28"/>
      <c r="B1074" s="189">
        <f>IF(J1074="",0,COUNTIF($J$7:J1074,J1074))</f>
        <v>0</v>
      </c>
      <c r="C1074" s="189" t="str">
        <f t="shared" si="66"/>
        <v>0</v>
      </c>
      <c r="D1074" s="192">
        <f t="shared" si="67"/>
        <v>46021</v>
      </c>
      <c r="E1074" s="189">
        <f t="shared" si="68"/>
        <v>227</v>
      </c>
      <c r="F1074" s="28"/>
      <c r="G1074" s="157"/>
      <c r="H1074" s="3"/>
      <c r="I1074" s="7"/>
      <c r="J1074" s="3"/>
      <c r="K1074" s="32" t="str">
        <f t="shared" si="69"/>
        <v/>
      </c>
      <c r="L1074" s="2"/>
      <c r="M1074" s="2"/>
      <c r="N1074" s="28"/>
      <c r="O1074" s="28"/>
    </row>
    <row r="1075" spans="1:15" ht="18.75" customHeight="1" x14ac:dyDescent="0.35">
      <c r="A1075" s="28"/>
      <c r="B1075" s="189">
        <f>IF(J1075="",0,COUNTIF($J$7:J1075,J1075))</f>
        <v>0</v>
      </c>
      <c r="C1075" s="189" t="str">
        <f t="shared" si="66"/>
        <v>0</v>
      </c>
      <c r="D1075" s="192">
        <f t="shared" si="67"/>
        <v>46021</v>
      </c>
      <c r="E1075" s="189">
        <f t="shared" si="68"/>
        <v>227</v>
      </c>
      <c r="F1075" s="28"/>
      <c r="G1075" s="157"/>
      <c r="H1075" s="3"/>
      <c r="I1075" s="7"/>
      <c r="J1075" s="3"/>
      <c r="K1075" s="32" t="str">
        <f t="shared" si="69"/>
        <v/>
      </c>
      <c r="L1075" s="2"/>
      <c r="M1075" s="2"/>
      <c r="N1075" s="28"/>
      <c r="O1075" s="28"/>
    </row>
    <row r="1076" spans="1:15" ht="18.75" customHeight="1" x14ac:dyDescent="0.35">
      <c r="A1076" s="28"/>
      <c r="B1076" s="189">
        <f>IF(J1076="",0,COUNTIF($J$7:J1076,J1076))</f>
        <v>0</v>
      </c>
      <c r="C1076" s="189" t="str">
        <f t="shared" si="66"/>
        <v>0</v>
      </c>
      <c r="D1076" s="192">
        <f t="shared" si="67"/>
        <v>46021</v>
      </c>
      <c r="E1076" s="189">
        <f t="shared" si="68"/>
        <v>227</v>
      </c>
      <c r="F1076" s="28"/>
      <c r="G1076" s="157"/>
      <c r="H1076" s="3"/>
      <c r="I1076" s="7"/>
      <c r="J1076" s="3"/>
      <c r="K1076" s="32" t="str">
        <f t="shared" si="69"/>
        <v/>
      </c>
      <c r="L1076" s="2"/>
      <c r="M1076" s="2"/>
      <c r="N1076" s="28"/>
      <c r="O1076" s="28"/>
    </row>
    <row r="1077" spans="1:15" ht="18.75" customHeight="1" x14ac:dyDescent="0.35">
      <c r="A1077" s="28"/>
      <c r="B1077" s="189">
        <f>IF(J1077="",0,COUNTIF($J$7:J1077,J1077))</f>
        <v>0</v>
      </c>
      <c r="C1077" s="189" t="str">
        <f t="shared" si="66"/>
        <v>0</v>
      </c>
      <c r="D1077" s="192">
        <f t="shared" si="67"/>
        <v>46021</v>
      </c>
      <c r="E1077" s="189">
        <f t="shared" si="68"/>
        <v>227</v>
      </c>
      <c r="F1077" s="28"/>
      <c r="G1077" s="157"/>
      <c r="H1077" s="3"/>
      <c r="I1077" s="7"/>
      <c r="J1077" s="3"/>
      <c r="K1077" s="32" t="str">
        <f t="shared" si="69"/>
        <v/>
      </c>
      <c r="L1077" s="2"/>
      <c r="M1077" s="2"/>
      <c r="N1077" s="28"/>
      <c r="O1077" s="28"/>
    </row>
    <row r="1078" spans="1:15" ht="18.75" customHeight="1" x14ac:dyDescent="0.35">
      <c r="A1078" s="28"/>
      <c r="B1078" s="189">
        <f>IF(J1078="",0,COUNTIF($J$7:J1078,J1078))</f>
        <v>0</v>
      </c>
      <c r="C1078" s="189" t="str">
        <f t="shared" si="66"/>
        <v>0</v>
      </c>
      <c r="D1078" s="192">
        <f t="shared" si="67"/>
        <v>46021</v>
      </c>
      <c r="E1078" s="189">
        <f t="shared" si="68"/>
        <v>227</v>
      </c>
      <c r="F1078" s="28"/>
      <c r="G1078" s="157"/>
      <c r="H1078" s="3"/>
      <c r="I1078" s="7"/>
      <c r="J1078" s="3"/>
      <c r="K1078" s="32" t="str">
        <f t="shared" si="69"/>
        <v/>
      </c>
      <c r="L1078" s="2"/>
      <c r="M1078" s="2"/>
      <c r="N1078" s="28"/>
      <c r="O1078" s="28"/>
    </row>
    <row r="1079" spans="1:15" ht="18.75" customHeight="1" x14ac:dyDescent="0.35">
      <c r="A1079" s="28"/>
      <c r="B1079" s="189">
        <f>IF(J1079="",0,COUNTIF($J$7:J1079,J1079))</f>
        <v>0</v>
      </c>
      <c r="C1079" s="189" t="str">
        <f t="shared" ref="C1079:C1142" si="70">B1079&amp;J1079</f>
        <v>0</v>
      </c>
      <c r="D1079" s="192">
        <f t="shared" ref="D1079:D1142" si="71">IF(G1079&lt;&gt;"",G1079,D1078)</f>
        <v>46021</v>
      </c>
      <c r="E1079" s="189">
        <f t="shared" ref="E1079:E1142" si="72">IF(H1079&lt;&gt;"",H1079,E1078)</f>
        <v>227</v>
      </c>
      <c r="F1079" s="28"/>
      <c r="G1079" s="157"/>
      <c r="H1079" s="3"/>
      <c r="I1079" s="7"/>
      <c r="J1079" s="3"/>
      <c r="K1079" s="32" t="str">
        <f t="shared" ref="K1079:K1142" si="73">IF(J1079&lt;&gt;"",VLOOKUP(J1079,DA,2,FALSE),"")</f>
        <v/>
      </c>
      <c r="L1079" s="2"/>
      <c r="M1079" s="2"/>
      <c r="N1079" s="28"/>
      <c r="O1079" s="28"/>
    </row>
    <row r="1080" spans="1:15" ht="18.75" customHeight="1" x14ac:dyDescent="0.35">
      <c r="A1080" s="28"/>
      <c r="B1080" s="189">
        <f>IF(J1080="",0,COUNTIF($J$7:J1080,J1080))</f>
        <v>0</v>
      </c>
      <c r="C1080" s="189" t="str">
        <f t="shared" si="70"/>
        <v>0</v>
      </c>
      <c r="D1080" s="192">
        <f t="shared" si="71"/>
        <v>46021</v>
      </c>
      <c r="E1080" s="189">
        <f t="shared" si="72"/>
        <v>227</v>
      </c>
      <c r="F1080" s="28"/>
      <c r="G1080" s="157"/>
      <c r="H1080" s="3"/>
      <c r="I1080" s="7"/>
      <c r="J1080" s="3"/>
      <c r="K1080" s="32" t="str">
        <f t="shared" si="73"/>
        <v/>
      </c>
      <c r="L1080" s="2"/>
      <c r="M1080" s="2"/>
      <c r="N1080" s="28"/>
      <c r="O1080" s="28"/>
    </row>
    <row r="1081" spans="1:15" ht="18.75" customHeight="1" x14ac:dyDescent="0.35">
      <c r="A1081" s="28"/>
      <c r="B1081" s="189">
        <f>IF(J1081="",0,COUNTIF($J$7:J1081,J1081))</f>
        <v>0</v>
      </c>
      <c r="C1081" s="189" t="str">
        <f t="shared" si="70"/>
        <v>0</v>
      </c>
      <c r="D1081" s="192">
        <f t="shared" si="71"/>
        <v>46021</v>
      </c>
      <c r="E1081" s="189">
        <f t="shared" si="72"/>
        <v>227</v>
      </c>
      <c r="F1081" s="28"/>
      <c r="G1081" s="157"/>
      <c r="H1081" s="3"/>
      <c r="I1081" s="7"/>
      <c r="J1081" s="3"/>
      <c r="K1081" s="32" t="str">
        <f t="shared" si="73"/>
        <v/>
      </c>
      <c r="L1081" s="2"/>
      <c r="M1081" s="2"/>
      <c r="N1081" s="28"/>
      <c r="O1081" s="28"/>
    </row>
    <row r="1082" spans="1:15" ht="18.75" customHeight="1" x14ac:dyDescent="0.35">
      <c r="A1082" s="28"/>
      <c r="B1082" s="189">
        <f>IF(J1082="",0,COUNTIF($J$7:J1082,J1082))</f>
        <v>0</v>
      </c>
      <c r="C1082" s="189" t="str">
        <f t="shared" si="70"/>
        <v>0</v>
      </c>
      <c r="D1082" s="192">
        <f t="shared" si="71"/>
        <v>46021</v>
      </c>
      <c r="E1082" s="189">
        <f t="shared" si="72"/>
        <v>227</v>
      </c>
      <c r="F1082" s="28"/>
      <c r="G1082" s="157"/>
      <c r="H1082" s="3"/>
      <c r="I1082" s="7"/>
      <c r="J1082" s="3"/>
      <c r="K1082" s="32" t="str">
        <f t="shared" si="73"/>
        <v/>
      </c>
      <c r="L1082" s="2"/>
      <c r="M1082" s="2"/>
      <c r="N1082" s="28"/>
      <c r="O1082" s="28"/>
    </row>
    <row r="1083" spans="1:15" ht="18.75" customHeight="1" x14ac:dyDescent="0.35">
      <c r="A1083" s="28"/>
      <c r="B1083" s="189">
        <f>IF(J1083="",0,COUNTIF($J$7:J1083,J1083))</f>
        <v>0</v>
      </c>
      <c r="C1083" s="189" t="str">
        <f t="shared" si="70"/>
        <v>0</v>
      </c>
      <c r="D1083" s="192">
        <f t="shared" si="71"/>
        <v>46021</v>
      </c>
      <c r="E1083" s="189">
        <f t="shared" si="72"/>
        <v>227</v>
      </c>
      <c r="F1083" s="28"/>
      <c r="G1083" s="157"/>
      <c r="H1083" s="3"/>
      <c r="I1083" s="7"/>
      <c r="J1083" s="3"/>
      <c r="K1083" s="32" t="str">
        <f t="shared" si="73"/>
        <v/>
      </c>
      <c r="L1083" s="2"/>
      <c r="M1083" s="2"/>
      <c r="N1083" s="28"/>
      <c r="O1083" s="28"/>
    </row>
    <row r="1084" spans="1:15" ht="18.75" customHeight="1" x14ac:dyDescent="0.35">
      <c r="A1084" s="28"/>
      <c r="B1084" s="189">
        <f>IF(J1084="",0,COUNTIF($J$7:J1084,J1084))</f>
        <v>0</v>
      </c>
      <c r="C1084" s="189" t="str">
        <f t="shared" si="70"/>
        <v>0</v>
      </c>
      <c r="D1084" s="192">
        <f t="shared" si="71"/>
        <v>46021</v>
      </c>
      <c r="E1084" s="189">
        <f t="shared" si="72"/>
        <v>227</v>
      </c>
      <c r="F1084" s="28"/>
      <c r="G1084" s="157"/>
      <c r="H1084" s="3"/>
      <c r="I1084" s="7"/>
      <c r="J1084" s="3"/>
      <c r="K1084" s="32" t="str">
        <f t="shared" si="73"/>
        <v/>
      </c>
      <c r="L1084" s="2"/>
      <c r="M1084" s="2"/>
      <c r="N1084" s="28"/>
      <c r="O1084" s="28"/>
    </row>
    <row r="1085" spans="1:15" ht="18.75" customHeight="1" x14ac:dyDescent="0.35">
      <c r="A1085" s="28"/>
      <c r="B1085" s="189">
        <f>IF(J1085="",0,COUNTIF($J$7:J1085,J1085))</f>
        <v>0</v>
      </c>
      <c r="C1085" s="189" t="str">
        <f t="shared" si="70"/>
        <v>0</v>
      </c>
      <c r="D1085" s="192">
        <f t="shared" si="71"/>
        <v>46021</v>
      </c>
      <c r="E1085" s="189">
        <f t="shared" si="72"/>
        <v>227</v>
      </c>
      <c r="F1085" s="28"/>
      <c r="G1085" s="157"/>
      <c r="H1085" s="3"/>
      <c r="I1085" s="7"/>
      <c r="J1085" s="3"/>
      <c r="K1085" s="32" t="str">
        <f t="shared" si="73"/>
        <v/>
      </c>
      <c r="L1085" s="2"/>
      <c r="M1085" s="2"/>
      <c r="N1085" s="28"/>
      <c r="O1085" s="28"/>
    </row>
    <row r="1086" spans="1:15" ht="18.75" customHeight="1" x14ac:dyDescent="0.35">
      <c r="A1086" s="28"/>
      <c r="B1086" s="189">
        <f>IF(J1086="",0,COUNTIF($J$7:J1086,J1086))</f>
        <v>0</v>
      </c>
      <c r="C1086" s="189" t="str">
        <f t="shared" si="70"/>
        <v>0</v>
      </c>
      <c r="D1086" s="192">
        <f t="shared" si="71"/>
        <v>46021</v>
      </c>
      <c r="E1086" s="189">
        <f t="shared" si="72"/>
        <v>227</v>
      </c>
      <c r="F1086" s="28"/>
      <c r="G1086" s="157"/>
      <c r="H1086" s="3"/>
      <c r="I1086" s="7"/>
      <c r="J1086" s="3"/>
      <c r="K1086" s="32" t="str">
        <f t="shared" si="73"/>
        <v/>
      </c>
      <c r="L1086" s="2"/>
      <c r="M1086" s="2"/>
      <c r="N1086" s="28"/>
      <c r="O1086" s="28"/>
    </row>
    <row r="1087" spans="1:15" ht="18.75" customHeight="1" x14ac:dyDescent="0.35">
      <c r="A1087" s="28"/>
      <c r="B1087" s="189">
        <f>IF(J1087="",0,COUNTIF($J$7:J1087,J1087))</f>
        <v>0</v>
      </c>
      <c r="C1087" s="189" t="str">
        <f t="shared" si="70"/>
        <v>0</v>
      </c>
      <c r="D1087" s="192">
        <f t="shared" si="71"/>
        <v>46021</v>
      </c>
      <c r="E1087" s="189">
        <f t="shared" si="72"/>
        <v>227</v>
      </c>
      <c r="F1087" s="28"/>
      <c r="G1087" s="157"/>
      <c r="H1087" s="3"/>
      <c r="I1087" s="7"/>
      <c r="J1087" s="3"/>
      <c r="K1087" s="32" t="str">
        <f t="shared" si="73"/>
        <v/>
      </c>
      <c r="L1087" s="2"/>
      <c r="M1087" s="2"/>
      <c r="N1087" s="28"/>
      <c r="O1087" s="28"/>
    </row>
    <row r="1088" spans="1:15" ht="18.75" customHeight="1" x14ac:dyDescent="0.35">
      <c r="A1088" s="28"/>
      <c r="B1088" s="189">
        <f>IF(J1088="",0,COUNTIF($J$7:J1088,J1088))</f>
        <v>0</v>
      </c>
      <c r="C1088" s="189" t="str">
        <f t="shared" si="70"/>
        <v>0</v>
      </c>
      <c r="D1088" s="192">
        <f t="shared" si="71"/>
        <v>46021</v>
      </c>
      <c r="E1088" s="189">
        <f t="shared" si="72"/>
        <v>227</v>
      </c>
      <c r="F1088" s="28"/>
      <c r="G1088" s="157"/>
      <c r="H1088" s="3"/>
      <c r="I1088" s="7"/>
      <c r="J1088" s="3"/>
      <c r="K1088" s="32" t="str">
        <f t="shared" si="73"/>
        <v/>
      </c>
      <c r="L1088" s="2"/>
      <c r="M1088" s="2"/>
      <c r="N1088" s="28"/>
      <c r="O1088" s="28"/>
    </row>
    <row r="1089" spans="1:15" ht="18.75" customHeight="1" x14ac:dyDescent="0.35">
      <c r="A1089" s="28"/>
      <c r="B1089" s="189">
        <f>IF(J1089="",0,COUNTIF($J$7:J1089,J1089))</f>
        <v>0</v>
      </c>
      <c r="C1089" s="189" t="str">
        <f t="shared" si="70"/>
        <v>0</v>
      </c>
      <c r="D1089" s="192">
        <f t="shared" si="71"/>
        <v>46021</v>
      </c>
      <c r="E1089" s="189">
        <f t="shared" si="72"/>
        <v>227</v>
      </c>
      <c r="F1089" s="28"/>
      <c r="G1089" s="157"/>
      <c r="H1089" s="3"/>
      <c r="I1089" s="7"/>
      <c r="J1089" s="3"/>
      <c r="K1089" s="32" t="str">
        <f t="shared" si="73"/>
        <v/>
      </c>
      <c r="L1089" s="2"/>
      <c r="M1089" s="2"/>
      <c r="N1089" s="28"/>
      <c r="O1089" s="28"/>
    </row>
    <row r="1090" spans="1:15" ht="18.75" customHeight="1" x14ac:dyDescent="0.35">
      <c r="A1090" s="28"/>
      <c r="B1090" s="189">
        <f>IF(J1090="",0,COUNTIF($J$7:J1090,J1090))</f>
        <v>0</v>
      </c>
      <c r="C1090" s="189" t="str">
        <f t="shared" si="70"/>
        <v>0</v>
      </c>
      <c r="D1090" s="192">
        <f t="shared" si="71"/>
        <v>46021</v>
      </c>
      <c r="E1090" s="189">
        <f t="shared" si="72"/>
        <v>227</v>
      </c>
      <c r="F1090" s="28"/>
      <c r="G1090" s="157"/>
      <c r="H1090" s="3"/>
      <c r="I1090" s="7"/>
      <c r="J1090" s="3"/>
      <c r="K1090" s="32" t="str">
        <f t="shared" si="73"/>
        <v/>
      </c>
      <c r="L1090" s="2"/>
      <c r="M1090" s="2"/>
      <c r="N1090" s="28"/>
      <c r="O1090" s="28"/>
    </row>
    <row r="1091" spans="1:15" ht="18.75" customHeight="1" x14ac:dyDescent="0.35">
      <c r="A1091" s="28"/>
      <c r="B1091" s="189">
        <f>IF(J1091="",0,COUNTIF($J$7:J1091,J1091))</f>
        <v>0</v>
      </c>
      <c r="C1091" s="189" t="str">
        <f t="shared" si="70"/>
        <v>0</v>
      </c>
      <c r="D1091" s="192">
        <f t="shared" si="71"/>
        <v>46021</v>
      </c>
      <c r="E1091" s="189">
        <f t="shared" si="72"/>
        <v>227</v>
      </c>
      <c r="F1091" s="28"/>
      <c r="G1091" s="157"/>
      <c r="H1091" s="3"/>
      <c r="I1091" s="7"/>
      <c r="J1091" s="3"/>
      <c r="K1091" s="32" t="str">
        <f t="shared" si="73"/>
        <v/>
      </c>
      <c r="L1091" s="2"/>
      <c r="M1091" s="2"/>
      <c r="N1091" s="28"/>
      <c r="O1091" s="28"/>
    </row>
    <row r="1092" spans="1:15" ht="18.75" customHeight="1" x14ac:dyDescent="0.35">
      <c r="A1092" s="28"/>
      <c r="B1092" s="189">
        <f>IF(J1092="",0,COUNTIF($J$7:J1092,J1092))</f>
        <v>0</v>
      </c>
      <c r="C1092" s="189" t="str">
        <f t="shared" si="70"/>
        <v>0</v>
      </c>
      <c r="D1092" s="192">
        <f t="shared" si="71"/>
        <v>46021</v>
      </c>
      <c r="E1092" s="189">
        <f t="shared" si="72"/>
        <v>227</v>
      </c>
      <c r="F1092" s="28"/>
      <c r="G1092" s="157"/>
      <c r="H1092" s="3"/>
      <c r="I1092" s="7"/>
      <c r="J1092" s="3"/>
      <c r="K1092" s="32" t="str">
        <f t="shared" si="73"/>
        <v/>
      </c>
      <c r="L1092" s="2"/>
      <c r="M1092" s="2"/>
      <c r="N1092" s="28"/>
      <c r="O1092" s="28"/>
    </row>
    <row r="1093" spans="1:15" ht="18.75" customHeight="1" x14ac:dyDescent="0.35">
      <c r="A1093" s="28"/>
      <c r="B1093" s="189">
        <f>IF(J1093="",0,COUNTIF($J$7:J1093,J1093))</f>
        <v>0</v>
      </c>
      <c r="C1093" s="189" t="str">
        <f t="shared" si="70"/>
        <v>0</v>
      </c>
      <c r="D1093" s="192">
        <f t="shared" si="71"/>
        <v>46021</v>
      </c>
      <c r="E1093" s="189">
        <f t="shared" si="72"/>
        <v>227</v>
      </c>
      <c r="F1093" s="28"/>
      <c r="G1093" s="157"/>
      <c r="H1093" s="3"/>
      <c r="I1093" s="7"/>
      <c r="J1093" s="3"/>
      <c r="K1093" s="32" t="str">
        <f t="shared" si="73"/>
        <v/>
      </c>
      <c r="L1093" s="2"/>
      <c r="M1093" s="2"/>
      <c r="N1093" s="28"/>
      <c r="O1093" s="28"/>
    </row>
    <row r="1094" spans="1:15" ht="18.75" customHeight="1" x14ac:dyDescent="0.35">
      <c r="A1094" s="28"/>
      <c r="B1094" s="189">
        <f>IF(J1094="",0,COUNTIF($J$7:J1094,J1094))</f>
        <v>0</v>
      </c>
      <c r="C1094" s="189" t="str">
        <f t="shared" si="70"/>
        <v>0</v>
      </c>
      <c r="D1094" s="192">
        <f t="shared" si="71"/>
        <v>46021</v>
      </c>
      <c r="E1094" s="189">
        <f t="shared" si="72"/>
        <v>227</v>
      </c>
      <c r="F1094" s="28"/>
      <c r="G1094" s="157"/>
      <c r="H1094" s="3"/>
      <c r="I1094" s="7"/>
      <c r="J1094" s="3"/>
      <c r="K1094" s="32" t="str">
        <f t="shared" si="73"/>
        <v/>
      </c>
      <c r="L1094" s="2"/>
      <c r="M1094" s="2"/>
      <c r="N1094" s="28"/>
      <c r="O1094" s="28"/>
    </row>
    <row r="1095" spans="1:15" ht="18.75" customHeight="1" x14ac:dyDescent="0.35">
      <c r="A1095" s="28"/>
      <c r="B1095" s="189">
        <f>IF(J1095="",0,COUNTIF($J$7:J1095,J1095))</f>
        <v>0</v>
      </c>
      <c r="C1095" s="189" t="str">
        <f t="shared" si="70"/>
        <v>0</v>
      </c>
      <c r="D1095" s="192">
        <f t="shared" si="71"/>
        <v>46021</v>
      </c>
      <c r="E1095" s="189">
        <f t="shared" si="72"/>
        <v>227</v>
      </c>
      <c r="F1095" s="28"/>
      <c r="G1095" s="157"/>
      <c r="H1095" s="3"/>
      <c r="I1095" s="7"/>
      <c r="J1095" s="3"/>
      <c r="K1095" s="32" t="str">
        <f t="shared" si="73"/>
        <v/>
      </c>
      <c r="L1095" s="2"/>
      <c r="M1095" s="2"/>
      <c r="N1095" s="28"/>
      <c r="O1095" s="28"/>
    </row>
    <row r="1096" spans="1:15" ht="18.75" customHeight="1" x14ac:dyDescent="0.35">
      <c r="A1096" s="28"/>
      <c r="B1096" s="189">
        <f>IF(J1096="",0,COUNTIF($J$7:J1096,J1096))</f>
        <v>0</v>
      </c>
      <c r="C1096" s="189" t="str">
        <f t="shared" si="70"/>
        <v>0</v>
      </c>
      <c r="D1096" s="192">
        <f t="shared" si="71"/>
        <v>46021</v>
      </c>
      <c r="E1096" s="189">
        <f t="shared" si="72"/>
        <v>227</v>
      </c>
      <c r="F1096" s="28"/>
      <c r="G1096" s="157"/>
      <c r="H1096" s="3"/>
      <c r="I1096" s="7"/>
      <c r="J1096" s="3"/>
      <c r="K1096" s="32" t="str">
        <f t="shared" si="73"/>
        <v/>
      </c>
      <c r="L1096" s="2"/>
      <c r="M1096" s="2"/>
      <c r="N1096" s="28"/>
      <c r="O1096" s="28"/>
    </row>
    <row r="1097" spans="1:15" ht="18.75" customHeight="1" x14ac:dyDescent="0.35">
      <c r="A1097" s="28"/>
      <c r="B1097" s="189">
        <f>IF(J1097="",0,COUNTIF($J$7:J1097,J1097))</f>
        <v>0</v>
      </c>
      <c r="C1097" s="189" t="str">
        <f t="shared" si="70"/>
        <v>0</v>
      </c>
      <c r="D1097" s="192">
        <f t="shared" si="71"/>
        <v>46021</v>
      </c>
      <c r="E1097" s="189">
        <f t="shared" si="72"/>
        <v>227</v>
      </c>
      <c r="F1097" s="28"/>
      <c r="G1097" s="157"/>
      <c r="H1097" s="3"/>
      <c r="I1097" s="7"/>
      <c r="J1097" s="3"/>
      <c r="K1097" s="32" t="str">
        <f t="shared" si="73"/>
        <v/>
      </c>
      <c r="L1097" s="2"/>
      <c r="M1097" s="2"/>
      <c r="N1097" s="28"/>
      <c r="O1097" s="28"/>
    </row>
    <row r="1098" spans="1:15" ht="18.75" customHeight="1" x14ac:dyDescent="0.35">
      <c r="A1098" s="28"/>
      <c r="B1098" s="189">
        <f>IF(J1098="",0,COUNTIF($J$7:J1098,J1098))</f>
        <v>0</v>
      </c>
      <c r="C1098" s="189" t="str">
        <f t="shared" si="70"/>
        <v>0</v>
      </c>
      <c r="D1098" s="192">
        <f t="shared" si="71"/>
        <v>46021</v>
      </c>
      <c r="E1098" s="189">
        <f t="shared" si="72"/>
        <v>227</v>
      </c>
      <c r="F1098" s="28"/>
      <c r="G1098" s="157"/>
      <c r="H1098" s="3"/>
      <c r="I1098" s="7"/>
      <c r="J1098" s="3"/>
      <c r="K1098" s="32" t="str">
        <f t="shared" si="73"/>
        <v/>
      </c>
      <c r="L1098" s="2"/>
      <c r="M1098" s="2"/>
      <c r="N1098" s="28"/>
      <c r="O1098" s="28"/>
    </row>
    <row r="1099" spans="1:15" ht="18.75" customHeight="1" x14ac:dyDescent="0.35">
      <c r="A1099" s="28"/>
      <c r="B1099" s="189">
        <f>IF(J1099="",0,COUNTIF($J$7:J1099,J1099))</f>
        <v>0</v>
      </c>
      <c r="C1099" s="189" t="str">
        <f t="shared" si="70"/>
        <v>0</v>
      </c>
      <c r="D1099" s="192">
        <f t="shared" si="71"/>
        <v>46021</v>
      </c>
      <c r="E1099" s="189">
        <f t="shared" si="72"/>
        <v>227</v>
      </c>
      <c r="F1099" s="28"/>
      <c r="G1099" s="157"/>
      <c r="H1099" s="3"/>
      <c r="I1099" s="7"/>
      <c r="J1099" s="3"/>
      <c r="K1099" s="32" t="str">
        <f t="shared" si="73"/>
        <v/>
      </c>
      <c r="L1099" s="2"/>
      <c r="M1099" s="2"/>
      <c r="N1099" s="28"/>
      <c r="O1099" s="28"/>
    </row>
    <row r="1100" spans="1:15" ht="18.75" customHeight="1" x14ac:dyDescent="0.35">
      <c r="A1100" s="28"/>
      <c r="B1100" s="189">
        <f>IF(J1100="",0,COUNTIF($J$7:J1100,J1100))</f>
        <v>0</v>
      </c>
      <c r="C1100" s="189" t="str">
        <f t="shared" si="70"/>
        <v>0</v>
      </c>
      <c r="D1100" s="192">
        <f t="shared" si="71"/>
        <v>46021</v>
      </c>
      <c r="E1100" s="189">
        <f t="shared" si="72"/>
        <v>227</v>
      </c>
      <c r="F1100" s="28"/>
      <c r="G1100" s="157"/>
      <c r="H1100" s="3"/>
      <c r="I1100" s="7"/>
      <c r="J1100" s="3"/>
      <c r="K1100" s="32" t="str">
        <f t="shared" si="73"/>
        <v/>
      </c>
      <c r="L1100" s="2"/>
      <c r="M1100" s="2"/>
      <c r="N1100" s="28"/>
      <c r="O1100" s="28"/>
    </row>
    <row r="1101" spans="1:15" ht="18.75" customHeight="1" x14ac:dyDescent="0.35">
      <c r="A1101" s="28"/>
      <c r="B1101" s="189">
        <f>IF(J1101="",0,COUNTIF($J$7:J1101,J1101))</f>
        <v>0</v>
      </c>
      <c r="C1101" s="189" t="str">
        <f t="shared" si="70"/>
        <v>0</v>
      </c>
      <c r="D1101" s="192">
        <f t="shared" si="71"/>
        <v>46021</v>
      </c>
      <c r="E1101" s="189">
        <f t="shared" si="72"/>
        <v>227</v>
      </c>
      <c r="F1101" s="28"/>
      <c r="G1101" s="157"/>
      <c r="H1101" s="3"/>
      <c r="I1101" s="7"/>
      <c r="J1101" s="3"/>
      <c r="K1101" s="32" t="str">
        <f t="shared" si="73"/>
        <v/>
      </c>
      <c r="L1101" s="2"/>
      <c r="M1101" s="2"/>
      <c r="N1101" s="28"/>
      <c r="O1101" s="28"/>
    </row>
    <row r="1102" spans="1:15" ht="18.75" customHeight="1" x14ac:dyDescent="0.35">
      <c r="A1102" s="28"/>
      <c r="B1102" s="189">
        <f>IF(J1102="",0,COUNTIF($J$7:J1102,J1102))</f>
        <v>0</v>
      </c>
      <c r="C1102" s="189" t="str">
        <f t="shared" si="70"/>
        <v>0</v>
      </c>
      <c r="D1102" s="192">
        <f t="shared" si="71"/>
        <v>46021</v>
      </c>
      <c r="E1102" s="189">
        <f t="shared" si="72"/>
        <v>227</v>
      </c>
      <c r="F1102" s="28"/>
      <c r="G1102" s="157"/>
      <c r="H1102" s="3"/>
      <c r="I1102" s="7"/>
      <c r="J1102" s="3"/>
      <c r="K1102" s="32" t="str">
        <f t="shared" si="73"/>
        <v/>
      </c>
      <c r="L1102" s="2"/>
      <c r="M1102" s="2"/>
      <c r="N1102" s="28"/>
      <c r="O1102" s="28"/>
    </row>
    <row r="1103" spans="1:15" ht="18.75" customHeight="1" x14ac:dyDescent="0.35">
      <c r="A1103" s="28"/>
      <c r="B1103" s="189">
        <f>IF(J1103="",0,COUNTIF($J$7:J1103,J1103))</f>
        <v>0</v>
      </c>
      <c r="C1103" s="189" t="str">
        <f t="shared" si="70"/>
        <v>0</v>
      </c>
      <c r="D1103" s="192">
        <f t="shared" si="71"/>
        <v>46021</v>
      </c>
      <c r="E1103" s="189">
        <f t="shared" si="72"/>
        <v>227</v>
      </c>
      <c r="F1103" s="28"/>
      <c r="G1103" s="157"/>
      <c r="H1103" s="3"/>
      <c r="I1103" s="7"/>
      <c r="J1103" s="3"/>
      <c r="K1103" s="32" t="str">
        <f t="shared" si="73"/>
        <v/>
      </c>
      <c r="L1103" s="2"/>
      <c r="M1103" s="2"/>
      <c r="N1103" s="28"/>
      <c r="O1103" s="28"/>
    </row>
    <row r="1104" spans="1:15" ht="18.75" customHeight="1" x14ac:dyDescent="0.35">
      <c r="A1104" s="28"/>
      <c r="B1104" s="189">
        <f>IF(J1104="",0,COUNTIF($J$7:J1104,J1104))</f>
        <v>0</v>
      </c>
      <c r="C1104" s="189" t="str">
        <f t="shared" si="70"/>
        <v>0</v>
      </c>
      <c r="D1104" s="192">
        <f t="shared" si="71"/>
        <v>46021</v>
      </c>
      <c r="E1104" s="189">
        <f t="shared" si="72"/>
        <v>227</v>
      </c>
      <c r="F1104" s="28"/>
      <c r="G1104" s="157"/>
      <c r="H1104" s="3"/>
      <c r="I1104" s="7"/>
      <c r="J1104" s="3"/>
      <c r="K1104" s="32" t="str">
        <f t="shared" si="73"/>
        <v/>
      </c>
      <c r="L1104" s="2"/>
      <c r="M1104" s="2"/>
      <c r="N1104" s="28"/>
      <c r="O1104" s="28"/>
    </row>
    <row r="1105" spans="1:15" ht="18.75" customHeight="1" x14ac:dyDescent="0.35">
      <c r="A1105" s="28"/>
      <c r="B1105" s="189">
        <f>IF(J1105="",0,COUNTIF($J$7:J1105,J1105))</f>
        <v>0</v>
      </c>
      <c r="C1105" s="189" t="str">
        <f t="shared" si="70"/>
        <v>0</v>
      </c>
      <c r="D1105" s="192">
        <f t="shared" si="71"/>
        <v>46021</v>
      </c>
      <c r="E1105" s="189">
        <f t="shared" si="72"/>
        <v>227</v>
      </c>
      <c r="F1105" s="28"/>
      <c r="G1105" s="157"/>
      <c r="H1105" s="3"/>
      <c r="I1105" s="7"/>
      <c r="J1105" s="3"/>
      <c r="K1105" s="32" t="str">
        <f t="shared" si="73"/>
        <v/>
      </c>
      <c r="L1105" s="2"/>
      <c r="M1105" s="2"/>
      <c r="N1105" s="28"/>
      <c r="O1105" s="28"/>
    </row>
    <row r="1106" spans="1:15" ht="18.75" customHeight="1" x14ac:dyDescent="0.35">
      <c r="A1106" s="28"/>
      <c r="B1106" s="189">
        <f>IF(J1106="",0,COUNTIF($J$7:J1106,J1106))</f>
        <v>0</v>
      </c>
      <c r="C1106" s="189" t="str">
        <f t="shared" si="70"/>
        <v>0</v>
      </c>
      <c r="D1106" s="192">
        <f t="shared" si="71"/>
        <v>46021</v>
      </c>
      <c r="E1106" s="189">
        <f t="shared" si="72"/>
        <v>227</v>
      </c>
      <c r="F1106" s="28"/>
      <c r="G1106" s="157"/>
      <c r="H1106" s="3"/>
      <c r="I1106" s="7"/>
      <c r="J1106" s="3"/>
      <c r="K1106" s="32" t="str">
        <f t="shared" si="73"/>
        <v/>
      </c>
      <c r="L1106" s="2"/>
      <c r="M1106" s="2"/>
      <c r="N1106" s="28"/>
      <c r="O1106" s="28"/>
    </row>
    <row r="1107" spans="1:15" ht="18.75" customHeight="1" x14ac:dyDescent="0.35">
      <c r="A1107" s="28"/>
      <c r="B1107" s="189">
        <f>IF(J1107="",0,COUNTIF($J$7:J1107,J1107))</f>
        <v>0</v>
      </c>
      <c r="C1107" s="189" t="str">
        <f t="shared" si="70"/>
        <v>0</v>
      </c>
      <c r="D1107" s="192">
        <f t="shared" si="71"/>
        <v>46021</v>
      </c>
      <c r="E1107" s="189">
        <f t="shared" si="72"/>
        <v>227</v>
      </c>
      <c r="F1107" s="28"/>
      <c r="G1107" s="157"/>
      <c r="H1107" s="3"/>
      <c r="I1107" s="7"/>
      <c r="J1107" s="3"/>
      <c r="K1107" s="32" t="str">
        <f t="shared" si="73"/>
        <v/>
      </c>
      <c r="L1107" s="2"/>
      <c r="M1107" s="2"/>
      <c r="N1107" s="28"/>
      <c r="O1107" s="28"/>
    </row>
    <row r="1108" spans="1:15" ht="18.75" customHeight="1" x14ac:dyDescent="0.35">
      <c r="A1108" s="28"/>
      <c r="B1108" s="189">
        <f>IF(J1108="",0,COUNTIF($J$7:J1108,J1108))</f>
        <v>0</v>
      </c>
      <c r="C1108" s="189" t="str">
        <f t="shared" si="70"/>
        <v>0</v>
      </c>
      <c r="D1108" s="192">
        <f t="shared" si="71"/>
        <v>46021</v>
      </c>
      <c r="E1108" s="189">
        <f t="shared" si="72"/>
        <v>227</v>
      </c>
      <c r="F1108" s="28"/>
      <c r="G1108" s="157"/>
      <c r="H1108" s="3"/>
      <c r="I1108" s="7"/>
      <c r="J1108" s="3"/>
      <c r="K1108" s="32" t="str">
        <f t="shared" si="73"/>
        <v/>
      </c>
      <c r="L1108" s="2"/>
      <c r="M1108" s="2"/>
      <c r="N1108" s="28"/>
      <c r="O1108" s="28"/>
    </row>
    <row r="1109" spans="1:15" ht="18.75" customHeight="1" x14ac:dyDescent="0.35">
      <c r="A1109" s="28"/>
      <c r="B1109" s="189">
        <f>IF(J1109="",0,COUNTIF($J$7:J1109,J1109))</f>
        <v>0</v>
      </c>
      <c r="C1109" s="189" t="str">
        <f t="shared" si="70"/>
        <v>0</v>
      </c>
      <c r="D1109" s="192">
        <f t="shared" si="71"/>
        <v>46021</v>
      </c>
      <c r="E1109" s="189">
        <f t="shared" si="72"/>
        <v>227</v>
      </c>
      <c r="F1109" s="28"/>
      <c r="G1109" s="157"/>
      <c r="H1109" s="3"/>
      <c r="I1109" s="7"/>
      <c r="J1109" s="3"/>
      <c r="K1109" s="32" t="str">
        <f t="shared" si="73"/>
        <v/>
      </c>
      <c r="L1109" s="2"/>
      <c r="M1109" s="2"/>
      <c r="N1109" s="28"/>
      <c r="O1109" s="28"/>
    </row>
    <row r="1110" spans="1:15" ht="18.75" customHeight="1" x14ac:dyDescent="0.35">
      <c r="A1110" s="28"/>
      <c r="B1110" s="189">
        <f>IF(J1110="",0,COUNTIF($J$7:J1110,J1110))</f>
        <v>0</v>
      </c>
      <c r="C1110" s="189" t="str">
        <f t="shared" si="70"/>
        <v>0</v>
      </c>
      <c r="D1110" s="192">
        <f t="shared" si="71"/>
        <v>46021</v>
      </c>
      <c r="E1110" s="189">
        <f t="shared" si="72"/>
        <v>227</v>
      </c>
      <c r="F1110" s="28"/>
      <c r="G1110" s="157"/>
      <c r="H1110" s="3"/>
      <c r="I1110" s="7"/>
      <c r="J1110" s="3"/>
      <c r="K1110" s="32" t="str">
        <f t="shared" si="73"/>
        <v/>
      </c>
      <c r="L1110" s="2"/>
      <c r="M1110" s="2"/>
      <c r="N1110" s="28"/>
      <c r="O1110" s="28"/>
    </row>
    <row r="1111" spans="1:15" ht="18.75" customHeight="1" x14ac:dyDescent="0.35">
      <c r="A1111" s="28"/>
      <c r="B1111" s="189">
        <f>IF(J1111="",0,COUNTIF($J$7:J1111,J1111))</f>
        <v>0</v>
      </c>
      <c r="C1111" s="189" t="str">
        <f t="shared" si="70"/>
        <v>0</v>
      </c>
      <c r="D1111" s="192">
        <f t="shared" si="71"/>
        <v>46021</v>
      </c>
      <c r="E1111" s="189">
        <f t="shared" si="72"/>
        <v>227</v>
      </c>
      <c r="F1111" s="28"/>
      <c r="G1111" s="157"/>
      <c r="H1111" s="3"/>
      <c r="I1111" s="7"/>
      <c r="J1111" s="3"/>
      <c r="K1111" s="32" t="str">
        <f t="shared" si="73"/>
        <v/>
      </c>
      <c r="L1111" s="2"/>
      <c r="M1111" s="2"/>
      <c r="N1111" s="28"/>
      <c r="O1111" s="28"/>
    </row>
    <row r="1112" spans="1:15" ht="18.75" customHeight="1" x14ac:dyDescent="0.35">
      <c r="A1112" s="28"/>
      <c r="B1112" s="189">
        <f>IF(J1112="",0,COUNTIF($J$7:J1112,J1112))</f>
        <v>0</v>
      </c>
      <c r="C1112" s="189" t="str">
        <f t="shared" si="70"/>
        <v>0</v>
      </c>
      <c r="D1112" s="192">
        <f t="shared" si="71"/>
        <v>46021</v>
      </c>
      <c r="E1112" s="189">
        <f t="shared" si="72"/>
        <v>227</v>
      </c>
      <c r="F1112" s="28"/>
      <c r="G1112" s="157"/>
      <c r="H1112" s="3"/>
      <c r="I1112" s="7"/>
      <c r="J1112" s="3"/>
      <c r="K1112" s="32" t="str">
        <f t="shared" si="73"/>
        <v/>
      </c>
      <c r="L1112" s="2"/>
      <c r="M1112" s="2"/>
      <c r="N1112" s="28"/>
      <c r="O1112" s="28"/>
    </row>
    <row r="1113" spans="1:15" ht="18.75" customHeight="1" x14ac:dyDescent="0.35">
      <c r="A1113" s="28"/>
      <c r="B1113" s="189">
        <f>IF(J1113="",0,COUNTIF($J$7:J1113,J1113))</f>
        <v>0</v>
      </c>
      <c r="C1113" s="189" t="str">
        <f t="shared" si="70"/>
        <v>0</v>
      </c>
      <c r="D1113" s="192">
        <f t="shared" si="71"/>
        <v>46021</v>
      </c>
      <c r="E1113" s="189">
        <f t="shared" si="72"/>
        <v>227</v>
      </c>
      <c r="F1113" s="28"/>
      <c r="G1113" s="157"/>
      <c r="H1113" s="3"/>
      <c r="I1113" s="7"/>
      <c r="J1113" s="3"/>
      <c r="K1113" s="32" t="str">
        <f t="shared" si="73"/>
        <v/>
      </c>
      <c r="L1113" s="2"/>
      <c r="M1113" s="2"/>
      <c r="N1113" s="28"/>
      <c r="O1113" s="28"/>
    </row>
    <row r="1114" spans="1:15" ht="18.75" customHeight="1" x14ac:dyDescent="0.35">
      <c r="A1114" s="28"/>
      <c r="B1114" s="189">
        <f>IF(J1114="",0,COUNTIF($J$7:J1114,J1114))</f>
        <v>0</v>
      </c>
      <c r="C1114" s="189" t="str">
        <f t="shared" si="70"/>
        <v>0</v>
      </c>
      <c r="D1114" s="192">
        <f t="shared" si="71"/>
        <v>46021</v>
      </c>
      <c r="E1114" s="189">
        <f t="shared" si="72"/>
        <v>227</v>
      </c>
      <c r="F1114" s="28"/>
      <c r="G1114" s="157"/>
      <c r="H1114" s="3"/>
      <c r="I1114" s="7"/>
      <c r="J1114" s="3"/>
      <c r="K1114" s="32" t="str">
        <f t="shared" si="73"/>
        <v/>
      </c>
      <c r="L1114" s="2"/>
      <c r="M1114" s="2"/>
      <c r="N1114" s="28"/>
      <c r="O1114" s="28"/>
    </row>
    <row r="1115" spans="1:15" ht="18.75" customHeight="1" x14ac:dyDescent="0.35">
      <c r="A1115" s="28"/>
      <c r="B1115" s="189">
        <f>IF(J1115="",0,COUNTIF($J$7:J1115,J1115))</f>
        <v>0</v>
      </c>
      <c r="C1115" s="189" t="str">
        <f t="shared" si="70"/>
        <v>0</v>
      </c>
      <c r="D1115" s="192">
        <f t="shared" si="71"/>
        <v>46021</v>
      </c>
      <c r="E1115" s="189">
        <f t="shared" si="72"/>
        <v>227</v>
      </c>
      <c r="F1115" s="28"/>
      <c r="G1115" s="157"/>
      <c r="H1115" s="3"/>
      <c r="I1115" s="7"/>
      <c r="J1115" s="3"/>
      <c r="K1115" s="32" t="str">
        <f t="shared" si="73"/>
        <v/>
      </c>
      <c r="L1115" s="2"/>
      <c r="M1115" s="2"/>
      <c r="N1115" s="28"/>
      <c r="O1115" s="28"/>
    </row>
    <row r="1116" spans="1:15" ht="18.75" customHeight="1" x14ac:dyDescent="0.35">
      <c r="A1116" s="28"/>
      <c r="B1116" s="189">
        <f>IF(J1116="",0,COUNTIF($J$7:J1116,J1116))</f>
        <v>0</v>
      </c>
      <c r="C1116" s="189" t="str">
        <f t="shared" si="70"/>
        <v>0</v>
      </c>
      <c r="D1116" s="192">
        <f t="shared" si="71"/>
        <v>46021</v>
      </c>
      <c r="E1116" s="189">
        <f t="shared" si="72"/>
        <v>227</v>
      </c>
      <c r="F1116" s="28"/>
      <c r="G1116" s="157"/>
      <c r="H1116" s="3"/>
      <c r="I1116" s="7"/>
      <c r="J1116" s="3"/>
      <c r="K1116" s="32" t="str">
        <f t="shared" si="73"/>
        <v/>
      </c>
      <c r="L1116" s="2"/>
      <c r="M1116" s="2"/>
      <c r="N1116" s="28"/>
      <c r="O1116" s="28"/>
    </row>
    <row r="1117" spans="1:15" ht="18.75" customHeight="1" x14ac:dyDescent="0.35">
      <c r="A1117" s="28"/>
      <c r="B1117" s="189">
        <f>IF(J1117="",0,COUNTIF($J$7:J1117,J1117))</f>
        <v>0</v>
      </c>
      <c r="C1117" s="189" t="str">
        <f t="shared" si="70"/>
        <v>0</v>
      </c>
      <c r="D1117" s="192">
        <f t="shared" si="71"/>
        <v>46021</v>
      </c>
      <c r="E1117" s="189">
        <f t="shared" si="72"/>
        <v>227</v>
      </c>
      <c r="F1117" s="28"/>
      <c r="G1117" s="157"/>
      <c r="H1117" s="3"/>
      <c r="I1117" s="7"/>
      <c r="J1117" s="3"/>
      <c r="K1117" s="32" t="str">
        <f t="shared" si="73"/>
        <v/>
      </c>
      <c r="L1117" s="2"/>
      <c r="M1117" s="2"/>
      <c r="N1117" s="28"/>
      <c r="O1117" s="28"/>
    </row>
    <row r="1118" spans="1:15" ht="18.75" customHeight="1" x14ac:dyDescent="0.35">
      <c r="A1118" s="28"/>
      <c r="B1118" s="189">
        <f>IF(J1118="",0,COUNTIF($J$7:J1118,J1118))</f>
        <v>0</v>
      </c>
      <c r="C1118" s="189" t="str">
        <f t="shared" si="70"/>
        <v>0</v>
      </c>
      <c r="D1118" s="192">
        <f t="shared" si="71"/>
        <v>46021</v>
      </c>
      <c r="E1118" s="189">
        <f t="shared" si="72"/>
        <v>227</v>
      </c>
      <c r="F1118" s="28"/>
      <c r="G1118" s="157"/>
      <c r="H1118" s="3"/>
      <c r="I1118" s="7"/>
      <c r="J1118" s="3"/>
      <c r="K1118" s="32" t="str">
        <f t="shared" si="73"/>
        <v/>
      </c>
      <c r="L1118" s="2"/>
      <c r="M1118" s="2"/>
      <c r="N1118" s="28"/>
      <c r="O1118" s="28"/>
    </row>
    <row r="1119" spans="1:15" ht="18.75" customHeight="1" x14ac:dyDescent="0.35">
      <c r="A1119" s="28"/>
      <c r="B1119" s="189">
        <f>IF(J1119="",0,COUNTIF($J$7:J1119,J1119))</f>
        <v>0</v>
      </c>
      <c r="C1119" s="189" t="str">
        <f t="shared" si="70"/>
        <v>0</v>
      </c>
      <c r="D1119" s="192">
        <f t="shared" si="71"/>
        <v>46021</v>
      </c>
      <c r="E1119" s="189">
        <f t="shared" si="72"/>
        <v>227</v>
      </c>
      <c r="F1119" s="28"/>
      <c r="G1119" s="157"/>
      <c r="H1119" s="3"/>
      <c r="I1119" s="7"/>
      <c r="J1119" s="3"/>
      <c r="K1119" s="32" t="str">
        <f t="shared" si="73"/>
        <v/>
      </c>
      <c r="L1119" s="2"/>
      <c r="M1119" s="2"/>
      <c r="N1119" s="28"/>
      <c r="O1119" s="28"/>
    </row>
    <row r="1120" spans="1:15" ht="18.75" customHeight="1" x14ac:dyDescent="0.35">
      <c r="A1120" s="28"/>
      <c r="B1120" s="189">
        <f>IF(J1120="",0,COUNTIF($J$7:J1120,J1120))</f>
        <v>0</v>
      </c>
      <c r="C1120" s="189" t="str">
        <f t="shared" si="70"/>
        <v>0</v>
      </c>
      <c r="D1120" s="192">
        <f t="shared" si="71"/>
        <v>46021</v>
      </c>
      <c r="E1120" s="189">
        <f t="shared" si="72"/>
        <v>227</v>
      </c>
      <c r="F1120" s="28"/>
      <c r="G1120" s="157"/>
      <c r="H1120" s="3"/>
      <c r="I1120" s="7"/>
      <c r="J1120" s="3"/>
      <c r="K1120" s="32" t="str">
        <f t="shared" si="73"/>
        <v/>
      </c>
      <c r="L1120" s="2"/>
      <c r="M1120" s="2"/>
      <c r="N1120" s="28"/>
      <c r="O1120" s="28"/>
    </row>
    <row r="1121" spans="1:15" ht="18.75" customHeight="1" x14ac:dyDescent="0.35">
      <c r="A1121" s="28"/>
      <c r="B1121" s="189">
        <f>IF(J1121="",0,COUNTIF($J$7:J1121,J1121))</f>
        <v>0</v>
      </c>
      <c r="C1121" s="189" t="str">
        <f t="shared" si="70"/>
        <v>0</v>
      </c>
      <c r="D1121" s="192">
        <f t="shared" si="71"/>
        <v>46021</v>
      </c>
      <c r="E1121" s="189">
        <f t="shared" si="72"/>
        <v>227</v>
      </c>
      <c r="F1121" s="28"/>
      <c r="G1121" s="157"/>
      <c r="H1121" s="3"/>
      <c r="I1121" s="7"/>
      <c r="J1121" s="3"/>
      <c r="K1121" s="32" t="str">
        <f t="shared" si="73"/>
        <v/>
      </c>
      <c r="L1121" s="2"/>
      <c r="M1121" s="2"/>
      <c r="N1121" s="28"/>
      <c r="O1121" s="28"/>
    </row>
    <row r="1122" spans="1:15" ht="18.75" customHeight="1" x14ac:dyDescent="0.35">
      <c r="A1122" s="28"/>
      <c r="B1122" s="189">
        <f>IF(J1122="",0,COUNTIF($J$7:J1122,J1122))</f>
        <v>0</v>
      </c>
      <c r="C1122" s="189" t="str">
        <f t="shared" si="70"/>
        <v>0</v>
      </c>
      <c r="D1122" s="192">
        <f t="shared" si="71"/>
        <v>46021</v>
      </c>
      <c r="E1122" s="189">
        <f t="shared" si="72"/>
        <v>227</v>
      </c>
      <c r="F1122" s="28"/>
      <c r="G1122" s="157"/>
      <c r="H1122" s="3"/>
      <c r="I1122" s="7"/>
      <c r="J1122" s="3"/>
      <c r="K1122" s="32" t="str">
        <f t="shared" si="73"/>
        <v/>
      </c>
      <c r="L1122" s="2"/>
      <c r="M1122" s="2"/>
      <c r="N1122" s="28"/>
      <c r="O1122" s="28"/>
    </row>
    <row r="1123" spans="1:15" ht="18.75" customHeight="1" x14ac:dyDescent="0.35">
      <c r="A1123" s="28"/>
      <c r="B1123" s="189">
        <f>IF(J1123="",0,COUNTIF($J$7:J1123,J1123))</f>
        <v>0</v>
      </c>
      <c r="C1123" s="189" t="str">
        <f t="shared" si="70"/>
        <v>0</v>
      </c>
      <c r="D1123" s="192">
        <f t="shared" si="71"/>
        <v>46021</v>
      </c>
      <c r="E1123" s="189">
        <f t="shared" si="72"/>
        <v>227</v>
      </c>
      <c r="F1123" s="28"/>
      <c r="G1123" s="157"/>
      <c r="H1123" s="3"/>
      <c r="I1123" s="7"/>
      <c r="J1123" s="3"/>
      <c r="K1123" s="32" t="str">
        <f t="shared" si="73"/>
        <v/>
      </c>
      <c r="L1123" s="2"/>
      <c r="M1123" s="2"/>
      <c r="N1123" s="28"/>
      <c r="O1123" s="28"/>
    </row>
    <row r="1124" spans="1:15" ht="18.75" customHeight="1" x14ac:dyDescent="0.35">
      <c r="A1124" s="28"/>
      <c r="B1124" s="189">
        <f>IF(J1124="",0,COUNTIF($J$7:J1124,J1124))</f>
        <v>0</v>
      </c>
      <c r="C1124" s="189" t="str">
        <f t="shared" si="70"/>
        <v>0</v>
      </c>
      <c r="D1124" s="192">
        <f t="shared" si="71"/>
        <v>46021</v>
      </c>
      <c r="E1124" s="189">
        <f t="shared" si="72"/>
        <v>227</v>
      </c>
      <c r="F1124" s="28"/>
      <c r="G1124" s="157"/>
      <c r="H1124" s="3"/>
      <c r="I1124" s="7"/>
      <c r="J1124" s="3"/>
      <c r="K1124" s="32" t="str">
        <f t="shared" si="73"/>
        <v/>
      </c>
      <c r="L1124" s="2"/>
      <c r="M1124" s="2"/>
      <c r="N1124" s="28"/>
      <c r="O1124" s="28"/>
    </row>
    <row r="1125" spans="1:15" ht="18.75" customHeight="1" x14ac:dyDescent="0.35">
      <c r="A1125" s="28"/>
      <c r="B1125" s="189">
        <f>IF(J1125="",0,COUNTIF($J$7:J1125,J1125))</f>
        <v>0</v>
      </c>
      <c r="C1125" s="189" t="str">
        <f t="shared" si="70"/>
        <v>0</v>
      </c>
      <c r="D1125" s="192">
        <f t="shared" si="71"/>
        <v>46021</v>
      </c>
      <c r="E1125" s="189">
        <f t="shared" si="72"/>
        <v>227</v>
      </c>
      <c r="F1125" s="28"/>
      <c r="G1125" s="157"/>
      <c r="H1125" s="3"/>
      <c r="I1125" s="7"/>
      <c r="J1125" s="3"/>
      <c r="K1125" s="32" t="str">
        <f t="shared" si="73"/>
        <v/>
      </c>
      <c r="L1125" s="2"/>
      <c r="M1125" s="2"/>
      <c r="N1125" s="28"/>
      <c r="O1125" s="28"/>
    </row>
    <row r="1126" spans="1:15" ht="18.75" customHeight="1" x14ac:dyDescent="0.35">
      <c r="A1126" s="28"/>
      <c r="B1126" s="189">
        <f>IF(J1126="",0,COUNTIF($J$7:J1126,J1126))</f>
        <v>0</v>
      </c>
      <c r="C1126" s="189" t="str">
        <f t="shared" si="70"/>
        <v>0</v>
      </c>
      <c r="D1126" s="192">
        <f t="shared" si="71"/>
        <v>46021</v>
      </c>
      <c r="E1126" s="189">
        <f t="shared" si="72"/>
        <v>227</v>
      </c>
      <c r="F1126" s="28"/>
      <c r="G1126" s="157"/>
      <c r="H1126" s="3"/>
      <c r="I1126" s="7"/>
      <c r="J1126" s="3"/>
      <c r="K1126" s="32" t="str">
        <f t="shared" si="73"/>
        <v/>
      </c>
      <c r="L1126" s="2"/>
      <c r="M1126" s="2"/>
      <c r="N1126" s="28"/>
      <c r="O1126" s="28"/>
    </row>
    <row r="1127" spans="1:15" ht="18.75" customHeight="1" x14ac:dyDescent="0.35">
      <c r="A1127" s="28"/>
      <c r="B1127" s="189">
        <f>IF(J1127="",0,COUNTIF($J$7:J1127,J1127))</f>
        <v>0</v>
      </c>
      <c r="C1127" s="189" t="str">
        <f t="shared" si="70"/>
        <v>0</v>
      </c>
      <c r="D1127" s="192">
        <f t="shared" si="71"/>
        <v>46021</v>
      </c>
      <c r="E1127" s="189">
        <f t="shared" si="72"/>
        <v>227</v>
      </c>
      <c r="F1127" s="28"/>
      <c r="G1127" s="157"/>
      <c r="H1127" s="3"/>
      <c r="I1127" s="7"/>
      <c r="J1127" s="3"/>
      <c r="K1127" s="32" t="str">
        <f t="shared" si="73"/>
        <v/>
      </c>
      <c r="L1127" s="2"/>
      <c r="M1127" s="2"/>
      <c r="N1127" s="28"/>
      <c r="O1127" s="28"/>
    </row>
    <row r="1128" spans="1:15" ht="18.75" customHeight="1" x14ac:dyDescent="0.35">
      <c r="A1128" s="28"/>
      <c r="B1128" s="189">
        <f>IF(J1128="",0,COUNTIF($J$7:J1128,J1128))</f>
        <v>0</v>
      </c>
      <c r="C1128" s="189" t="str">
        <f t="shared" si="70"/>
        <v>0</v>
      </c>
      <c r="D1128" s="192">
        <f t="shared" si="71"/>
        <v>46021</v>
      </c>
      <c r="E1128" s="189">
        <f t="shared" si="72"/>
        <v>227</v>
      </c>
      <c r="F1128" s="28"/>
      <c r="G1128" s="157"/>
      <c r="H1128" s="3"/>
      <c r="I1128" s="7"/>
      <c r="J1128" s="3"/>
      <c r="K1128" s="32" t="str">
        <f t="shared" si="73"/>
        <v/>
      </c>
      <c r="L1128" s="2"/>
      <c r="M1128" s="2"/>
      <c r="N1128" s="28"/>
      <c r="O1128" s="28"/>
    </row>
    <row r="1129" spans="1:15" ht="18.75" customHeight="1" x14ac:dyDescent="0.35">
      <c r="A1129" s="28"/>
      <c r="B1129" s="189">
        <f>IF(J1129="",0,COUNTIF($J$7:J1129,J1129))</f>
        <v>0</v>
      </c>
      <c r="C1129" s="189" t="str">
        <f t="shared" si="70"/>
        <v>0</v>
      </c>
      <c r="D1129" s="192">
        <f t="shared" si="71"/>
        <v>46021</v>
      </c>
      <c r="E1129" s="189">
        <f t="shared" si="72"/>
        <v>227</v>
      </c>
      <c r="F1129" s="28"/>
      <c r="G1129" s="157"/>
      <c r="H1129" s="3"/>
      <c r="I1129" s="7"/>
      <c r="J1129" s="3"/>
      <c r="K1129" s="32" t="str">
        <f t="shared" si="73"/>
        <v/>
      </c>
      <c r="L1129" s="2"/>
      <c r="M1129" s="2"/>
      <c r="N1129" s="28"/>
      <c r="O1129" s="28"/>
    </row>
    <row r="1130" spans="1:15" ht="18.75" customHeight="1" x14ac:dyDescent="0.35">
      <c r="A1130" s="28"/>
      <c r="B1130" s="189">
        <f>IF(J1130="",0,COUNTIF($J$7:J1130,J1130))</f>
        <v>0</v>
      </c>
      <c r="C1130" s="189" t="str">
        <f t="shared" si="70"/>
        <v>0</v>
      </c>
      <c r="D1130" s="192">
        <f t="shared" si="71"/>
        <v>46021</v>
      </c>
      <c r="E1130" s="189">
        <f t="shared" si="72"/>
        <v>227</v>
      </c>
      <c r="F1130" s="28"/>
      <c r="G1130" s="157"/>
      <c r="H1130" s="3"/>
      <c r="I1130" s="7"/>
      <c r="J1130" s="3"/>
      <c r="K1130" s="32" t="str">
        <f t="shared" si="73"/>
        <v/>
      </c>
      <c r="L1130" s="2"/>
      <c r="M1130" s="2"/>
      <c r="N1130" s="28"/>
      <c r="O1130" s="28"/>
    </row>
    <row r="1131" spans="1:15" ht="18.75" customHeight="1" x14ac:dyDescent="0.35">
      <c r="A1131" s="28"/>
      <c r="B1131" s="189">
        <f>IF(J1131="",0,COUNTIF($J$7:J1131,J1131))</f>
        <v>0</v>
      </c>
      <c r="C1131" s="189" t="str">
        <f t="shared" si="70"/>
        <v>0</v>
      </c>
      <c r="D1131" s="192">
        <f t="shared" si="71"/>
        <v>46021</v>
      </c>
      <c r="E1131" s="189">
        <f t="shared" si="72"/>
        <v>227</v>
      </c>
      <c r="F1131" s="28"/>
      <c r="G1131" s="157"/>
      <c r="H1131" s="3"/>
      <c r="I1131" s="7"/>
      <c r="J1131" s="3"/>
      <c r="K1131" s="32" t="str">
        <f t="shared" si="73"/>
        <v/>
      </c>
      <c r="L1131" s="2"/>
      <c r="M1131" s="2"/>
      <c r="N1131" s="28"/>
      <c r="O1131" s="28"/>
    </row>
    <row r="1132" spans="1:15" ht="18.75" customHeight="1" x14ac:dyDescent="0.35">
      <c r="A1132" s="28"/>
      <c r="B1132" s="189">
        <f>IF(J1132="",0,COUNTIF($J$7:J1132,J1132))</f>
        <v>0</v>
      </c>
      <c r="C1132" s="189" t="str">
        <f t="shared" si="70"/>
        <v>0</v>
      </c>
      <c r="D1132" s="192">
        <f t="shared" si="71"/>
        <v>46021</v>
      </c>
      <c r="E1132" s="189">
        <f t="shared" si="72"/>
        <v>227</v>
      </c>
      <c r="F1132" s="28"/>
      <c r="G1132" s="157"/>
      <c r="H1132" s="3"/>
      <c r="I1132" s="7"/>
      <c r="J1132" s="3"/>
      <c r="K1132" s="32" t="str">
        <f t="shared" si="73"/>
        <v/>
      </c>
      <c r="L1132" s="2"/>
      <c r="M1132" s="2"/>
      <c r="N1132" s="28"/>
      <c r="O1132" s="28"/>
    </row>
    <row r="1133" spans="1:15" ht="18.75" customHeight="1" x14ac:dyDescent="0.35">
      <c r="A1133" s="28"/>
      <c r="B1133" s="189">
        <f>IF(J1133="",0,COUNTIF($J$7:J1133,J1133))</f>
        <v>0</v>
      </c>
      <c r="C1133" s="189" t="str">
        <f t="shared" si="70"/>
        <v>0</v>
      </c>
      <c r="D1133" s="192">
        <f t="shared" si="71"/>
        <v>46021</v>
      </c>
      <c r="E1133" s="189">
        <f t="shared" si="72"/>
        <v>227</v>
      </c>
      <c r="F1133" s="28"/>
      <c r="G1133" s="157"/>
      <c r="H1133" s="3"/>
      <c r="I1133" s="7"/>
      <c r="J1133" s="3"/>
      <c r="K1133" s="32" t="str">
        <f t="shared" si="73"/>
        <v/>
      </c>
      <c r="L1133" s="2"/>
      <c r="M1133" s="2"/>
      <c r="N1133" s="28"/>
      <c r="O1133" s="28"/>
    </row>
    <row r="1134" spans="1:15" ht="18.75" customHeight="1" x14ac:dyDescent="0.35">
      <c r="A1134" s="28"/>
      <c r="B1134" s="189">
        <f>IF(J1134="",0,COUNTIF($J$7:J1134,J1134))</f>
        <v>0</v>
      </c>
      <c r="C1134" s="189" t="str">
        <f t="shared" si="70"/>
        <v>0</v>
      </c>
      <c r="D1134" s="192">
        <f t="shared" si="71"/>
        <v>46021</v>
      </c>
      <c r="E1134" s="189">
        <f t="shared" si="72"/>
        <v>227</v>
      </c>
      <c r="F1134" s="28"/>
      <c r="G1134" s="157"/>
      <c r="H1134" s="3"/>
      <c r="I1134" s="7"/>
      <c r="J1134" s="3"/>
      <c r="K1134" s="32" t="str">
        <f t="shared" si="73"/>
        <v/>
      </c>
      <c r="L1134" s="2"/>
      <c r="M1134" s="2"/>
      <c r="N1134" s="28"/>
      <c r="O1134" s="28"/>
    </row>
    <row r="1135" spans="1:15" ht="18.75" customHeight="1" x14ac:dyDescent="0.35">
      <c r="A1135" s="28"/>
      <c r="B1135" s="189">
        <f>IF(J1135="",0,COUNTIF($J$7:J1135,J1135))</f>
        <v>0</v>
      </c>
      <c r="C1135" s="189" t="str">
        <f t="shared" si="70"/>
        <v>0</v>
      </c>
      <c r="D1135" s="192">
        <f t="shared" si="71"/>
        <v>46021</v>
      </c>
      <c r="E1135" s="189">
        <f t="shared" si="72"/>
        <v>227</v>
      </c>
      <c r="F1135" s="28"/>
      <c r="G1135" s="157"/>
      <c r="H1135" s="3"/>
      <c r="I1135" s="7"/>
      <c r="J1135" s="3"/>
      <c r="K1135" s="32" t="str">
        <f t="shared" si="73"/>
        <v/>
      </c>
      <c r="L1135" s="2"/>
      <c r="M1135" s="2"/>
      <c r="N1135" s="28"/>
      <c r="O1135" s="28"/>
    </row>
    <row r="1136" spans="1:15" ht="18.75" customHeight="1" x14ac:dyDescent="0.35">
      <c r="A1136" s="28"/>
      <c r="B1136" s="189">
        <f>IF(J1136="",0,COUNTIF($J$7:J1136,J1136))</f>
        <v>0</v>
      </c>
      <c r="C1136" s="189" t="str">
        <f t="shared" si="70"/>
        <v>0</v>
      </c>
      <c r="D1136" s="192">
        <f t="shared" si="71"/>
        <v>46021</v>
      </c>
      <c r="E1136" s="189">
        <f t="shared" si="72"/>
        <v>227</v>
      </c>
      <c r="F1136" s="28"/>
      <c r="G1136" s="157"/>
      <c r="H1136" s="3"/>
      <c r="I1136" s="7"/>
      <c r="J1136" s="3"/>
      <c r="K1136" s="32" t="str">
        <f t="shared" si="73"/>
        <v/>
      </c>
      <c r="L1136" s="2"/>
      <c r="M1136" s="2"/>
      <c r="N1136" s="28"/>
      <c r="O1136" s="28"/>
    </row>
    <row r="1137" spans="1:15" ht="18.75" customHeight="1" x14ac:dyDescent="0.35">
      <c r="A1137" s="28"/>
      <c r="B1137" s="189">
        <f>IF(J1137="",0,COUNTIF($J$7:J1137,J1137))</f>
        <v>0</v>
      </c>
      <c r="C1137" s="189" t="str">
        <f t="shared" si="70"/>
        <v>0</v>
      </c>
      <c r="D1137" s="192">
        <f t="shared" si="71"/>
        <v>46021</v>
      </c>
      <c r="E1137" s="189">
        <f t="shared" si="72"/>
        <v>227</v>
      </c>
      <c r="F1137" s="28"/>
      <c r="G1137" s="157"/>
      <c r="H1137" s="3"/>
      <c r="I1137" s="7"/>
      <c r="J1137" s="3"/>
      <c r="K1137" s="32" t="str">
        <f t="shared" si="73"/>
        <v/>
      </c>
      <c r="L1137" s="2"/>
      <c r="M1137" s="2"/>
      <c r="N1137" s="28"/>
      <c r="O1137" s="28"/>
    </row>
    <row r="1138" spans="1:15" ht="18.75" customHeight="1" x14ac:dyDescent="0.35">
      <c r="A1138" s="28"/>
      <c r="B1138" s="189">
        <f>IF(J1138="",0,COUNTIF($J$7:J1138,J1138))</f>
        <v>0</v>
      </c>
      <c r="C1138" s="189" t="str">
        <f t="shared" si="70"/>
        <v>0</v>
      </c>
      <c r="D1138" s="192">
        <f t="shared" si="71"/>
        <v>46021</v>
      </c>
      <c r="E1138" s="189">
        <f t="shared" si="72"/>
        <v>227</v>
      </c>
      <c r="F1138" s="28"/>
      <c r="G1138" s="157"/>
      <c r="H1138" s="3"/>
      <c r="I1138" s="7"/>
      <c r="J1138" s="3"/>
      <c r="K1138" s="32" t="str">
        <f t="shared" si="73"/>
        <v/>
      </c>
      <c r="L1138" s="2"/>
      <c r="M1138" s="2"/>
      <c r="N1138" s="28"/>
      <c r="O1138" s="28"/>
    </row>
    <row r="1139" spans="1:15" ht="18.75" customHeight="1" x14ac:dyDescent="0.35">
      <c r="A1139" s="28"/>
      <c r="B1139" s="189">
        <f>IF(J1139="",0,COUNTIF($J$7:J1139,J1139))</f>
        <v>0</v>
      </c>
      <c r="C1139" s="189" t="str">
        <f t="shared" si="70"/>
        <v>0</v>
      </c>
      <c r="D1139" s="192">
        <f t="shared" si="71"/>
        <v>46021</v>
      </c>
      <c r="E1139" s="189">
        <f t="shared" si="72"/>
        <v>227</v>
      </c>
      <c r="F1139" s="28"/>
      <c r="G1139" s="157"/>
      <c r="H1139" s="3"/>
      <c r="I1139" s="7"/>
      <c r="J1139" s="3"/>
      <c r="K1139" s="32" t="str">
        <f t="shared" si="73"/>
        <v/>
      </c>
      <c r="L1139" s="2"/>
      <c r="M1139" s="2"/>
      <c r="N1139" s="28"/>
      <c r="O1139" s="28"/>
    </row>
    <row r="1140" spans="1:15" ht="18.75" customHeight="1" x14ac:dyDescent="0.35">
      <c r="A1140" s="28"/>
      <c r="B1140" s="189">
        <f>IF(J1140="",0,COUNTIF($J$7:J1140,J1140))</f>
        <v>0</v>
      </c>
      <c r="C1140" s="189" t="str">
        <f t="shared" si="70"/>
        <v>0</v>
      </c>
      <c r="D1140" s="192">
        <f t="shared" si="71"/>
        <v>46021</v>
      </c>
      <c r="E1140" s="189">
        <f t="shared" si="72"/>
        <v>227</v>
      </c>
      <c r="F1140" s="28"/>
      <c r="G1140" s="157"/>
      <c r="H1140" s="3"/>
      <c r="I1140" s="7"/>
      <c r="J1140" s="3"/>
      <c r="K1140" s="32" t="str">
        <f t="shared" si="73"/>
        <v/>
      </c>
      <c r="L1140" s="2"/>
      <c r="M1140" s="2"/>
      <c r="N1140" s="28"/>
      <c r="O1140" s="28"/>
    </row>
    <row r="1141" spans="1:15" ht="18.75" customHeight="1" x14ac:dyDescent="0.35">
      <c r="A1141" s="28"/>
      <c r="B1141" s="189">
        <f>IF(J1141="",0,COUNTIF($J$7:J1141,J1141))</f>
        <v>0</v>
      </c>
      <c r="C1141" s="189" t="str">
        <f t="shared" si="70"/>
        <v>0</v>
      </c>
      <c r="D1141" s="192">
        <f t="shared" si="71"/>
        <v>46021</v>
      </c>
      <c r="E1141" s="189">
        <f t="shared" si="72"/>
        <v>227</v>
      </c>
      <c r="F1141" s="28"/>
      <c r="G1141" s="157"/>
      <c r="H1141" s="3"/>
      <c r="I1141" s="7"/>
      <c r="J1141" s="3"/>
      <c r="K1141" s="32" t="str">
        <f t="shared" si="73"/>
        <v/>
      </c>
      <c r="L1141" s="2"/>
      <c r="M1141" s="2"/>
      <c r="N1141" s="28"/>
      <c r="O1141" s="28"/>
    </row>
    <row r="1142" spans="1:15" ht="18.75" customHeight="1" x14ac:dyDescent="0.35">
      <c r="A1142" s="28"/>
      <c r="B1142" s="189">
        <f>IF(J1142="",0,COUNTIF($J$7:J1142,J1142))</f>
        <v>0</v>
      </c>
      <c r="C1142" s="189" t="str">
        <f t="shared" si="70"/>
        <v>0</v>
      </c>
      <c r="D1142" s="192">
        <f t="shared" si="71"/>
        <v>46021</v>
      </c>
      <c r="E1142" s="189">
        <f t="shared" si="72"/>
        <v>227</v>
      </c>
      <c r="F1142" s="28"/>
      <c r="G1142" s="157"/>
      <c r="H1142" s="3"/>
      <c r="I1142" s="7"/>
      <c r="J1142" s="3"/>
      <c r="K1142" s="32" t="str">
        <f t="shared" si="73"/>
        <v/>
      </c>
      <c r="L1142" s="2"/>
      <c r="M1142" s="2"/>
      <c r="N1142" s="28"/>
      <c r="O1142" s="28"/>
    </row>
    <row r="1143" spans="1:15" ht="18.75" customHeight="1" x14ac:dyDescent="0.35">
      <c r="A1143" s="28"/>
      <c r="B1143" s="189">
        <f>IF(J1143="",0,COUNTIF($J$7:J1143,J1143))</f>
        <v>0</v>
      </c>
      <c r="C1143" s="189" t="str">
        <f t="shared" ref="C1143:C1206" si="74">B1143&amp;J1143</f>
        <v>0</v>
      </c>
      <c r="D1143" s="192">
        <f t="shared" ref="D1143:D1206" si="75">IF(G1143&lt;&gt;"",G1143,D1142)</f>
        <v>46021</v>
      </c>
      <c r="E1143" s="189">
        <f t="shared" ref="E1143:E1206" si="76">IF(H1143&lt;&gt;"",H1143,E1142)</f>
        <v>227</v>
      </c>
      <c r="F1143" s="28"/>
      <c r="G1143" s="157"/>
      <c r="H1143" s="3"/>
      <c r="I1143" s="7"/>
      <c r="J1143" s="3"/>
      <c r="K1143" s="32" t="str">
        <f t="shared" ref="K1143:K1206" si="77">IF(J1143&lt;&gt;"",VLOOKUP(J1143,DA,2,FALSE),"")</f>
        <v/>
      </c>
      <c r="L1143" s="2"/>
      <c r="M1143" s="2"/>
      <c r="N1143" s="28"/>
      <c r="O1143" s="28"/>
    </row>
    <row r="1144" spans="1:15" ht="18.75" customHeight="1" x14ac:dyDescent="0.35">
      <c r="A1144" s="28"/>
      <c r="B1144" s="189">
        <f>IF(J1144="",0,COUNTIF($J$7:J1144,J1144))</f>
        <v>0</v>
      </c>
      <c r="C1144" s="189" t="str">
        <f t="shared" si="74"/>
        <v>0</v>
      </c>
      <c r="D1144" s="192">
        <f t="shared" si="75"/>
        <v>46021</v>
      </c>
      <c r="E1144" s="189">
        <f t="shared" si="76"/>
        <v>227</v>
      </c>
      <c r="F1144" s="28"/>
      <c r="G1144" s="157"/>
      <c r="H1144" s="3"/>
      <c r="I1144" s="7"/>
      <c r="J1144" s="3"/>
      <c r="K1144" s="32" t="str">
        <f t="shared" si="77"/>
        <v/>
      </c>
      <c r="L1144" s="2"/>
      <c r="M1144" s="2"/>
      <c r="N1144" s="28"/>
      <c r="O1144" s="28"/>
    </row>
    <row r="1145" spans="1:15" ht="18.75" customHeight="1" x14ac:dyDescent="0.35">
      <c r="A1145" s="28"/>
      <c r="B1145" s="189">
        <f>IF(J1145="",0,COUNTIF($J$7:J1145,J1145))</f>
        <v>0</v>
      </c>
      <c r="C1145" s="189" t="str">
        <f t="shared" si="74"/>
        <v>0</v>
      </c>
      <c r="D1145" s="192">
        <f t="shared" si="75"/>
        <v>46021</v>
      </c>
      <c r="E1145" s="189">
        <f t="shared" si="76"/>
        <v>227</v>
      </c>
      <c r="F1145" s="28"/>
      <c r="G1145" s="157"/>
      <c r="H1145" s="3"/>
      <c r="I1145" s="7"/>
      <c r="J1145" s="3"/>
      <c r="K1145" s="32" t="str">
        <f t="shared" si="77"/>
        <v/>
      </c>
      <c r="L1145" s="2"/>
      <c r="M1145" s="2"/>
      <c r="N1145" s="28"/>
      <c r="O1145" s="28"/>
    </row>
    <row r="1146" spans="1:15" ht="18.75" customHeight="1" x14ac:dyDescent="0.35">
      <c r="A1146" s="28"/>
      <c r="B1146" s="189">
        <f>IF(J1146="",0,COUNTIF($J$7:J1146,J1146))</f>
        <v>0</v>
      </c>
      <c r="C1146" s="189" t="str">
        <f t="shared" si="74"/>
        <v>0</v>
      </c>
      <c r="D1146" s="192">
        <f t="shared" si="75"/>
        <v>46021</v>
      </c>
      <c r="E1146" s="189">
        <f t="shared" si="76"/>
        <v>227</v>
      </c>
      <c r="F1146" s="28"/>
      <c r="G1146" s="157"/>
      <c r="H1146" s="3"/>
      <c r="I1146" s="7"/>
      <c r="J1146" s="3"/>
      <c r="K1146" s="32" t="str">
        <f t="shared" si="77"/>
        <v/>
      </c>
      <c r="L1146" s="2"/>
      <c r="M1146" s="2"/>
      <c r="N1146" s="28"/>
      <c r="O1146" s="28"/>
    </row>
    <row r="1147" spans="1:15" ht="18.75" customHeight="1" x14ac:dyDescent="0.35">
      <c r="A1147" s="28"/>
      <c r="B1147" s="189">
        <f>IF(J1147="",0,COUNTIF($J$7:J1147,J1147))</f>
        <v>0</v>
      </c>
      <c r="C1147" s="189" t="str">
        <f t="shared" si="74"/>
        <v>0</v>
      </c>
      <c r="D1147" s="192">
        <f t="shared" si="75"/>
        <v>46021</v>
      </c>
      <c r="E1147" s="189">
        <f t="shared" si="76"/>
        <v>227</v>
      </c>
      <c r="F1147" s="28"/>
      <c r="G1147" s="157"/>
      <c r="H1147" s="3"/>
      <c r="I1147" s="7"/>
      <c r="J1147" s="3"/>
      <c r="K1147" s="32" t="str">
        <f t="shared" si="77"/>
        <v/>
      </c>
      <c r="L1147" s="2"/>
      <c r="M1147" s="2"/>
      <c r="N1147" s="28"/>
      <c r="O1147" s="28"/>
    </row>
    <row r="1148" spans="1:15" ht="18.75" customHeight="1" x14ac:dyDescent="0.35">
      <c r="A1148" s="28"/>
      <c r="B1148" s="189">
        <f>IF(J1148="",0,COUNTIF($J$7:J1148,J1148))</f>
        <v>0</v>
      </c>
      <c r="C1148" s="189" t="str">
        <f t="shared" si="74"/>
        <v>0</v>
      </c>
      <c r="D1148" s="192">
        <f t="shared" si="75"/>
        <v>46021</v>
      </c>
      <c r="E1148" s="189">
        <f t="shared" si="76"/>
        <v>227</v>
      </c>
      <c r="F1148" s="28"/>
      <c r="G1148" s="157"/>
      <c r="H1148" s="3"/>
      <c r="I1148" s="7"/>
      <c r="J1148" s="3"/>
      <c r="K1148" s="32" t="str">
        <f t="shared" si="77"/>
        <v/>
      </c>
      <c r="L1148" s="2"/>
      <c r="M1148" s="2"/>
      <c r="N1148" s="28"/>
      <c r="O1148" s="28"/>
    </row>
    <row r="1149" spans="1:15" ht="18.75" customHeight="1" x14ac:dyDescent="0.35">
      <c r="A1149" s="28"/>
      <c r="B1149" s="189">
        <f>IF(J1149="",0,COUNTIF($J$7:J1149,J1149))</f>
        <v>0</v>
      </c>
      <c r="C1149" s="189" t="str">
        <f t="shared" si="74"/>
        <v>0</v>
      </c>
      <c r="D1149" s="192">
        <f t="shared" si="75"/>
        <v>46021</v>
      </c>
      <c r="E1149" s="189">
        <f t="shared" si="76"/>
        <v>227</v>
      </c>
      <c r="F1149" s="28"/>
      <c r="G1149" s="157"/>
      <c r="H1149" s="3"/>
      <c r="I1149" s="7"/>
      <c r="J1149" s="3"/>
      <c r="K1149" s="32" t="str">
        <f t="shared" si="77"/>
        <v/>
      </c>
      <c r="L1149" s="2"/>
      <c r="M1149" s="2"/>
      <c r="N1149" s="28"/>
      <c r="O1149" s="28"/>
    </row>
    <row r="1150" spans="1:15" ht="18.75" customHeight="1" x14ac:dyDescent="0.35">
      <c r="A1150" s="28"/>
      <c r="B1150" s="189">
        <f>IF(J1150="",0,COUNTIF($J$7:J1150,J1150))</f>
        <v>0</v>
      </c>
      <c r="C1150" s="189" t="str">
        <f t="shared" si="74"/>
        <v>0</v>
      </c>
      <c r="D1150" s="192">
        <f t="shared" si="75"/>
        <v>46021</v>
      </c>
      <c r="E1150" s="189">
        <f t="shared" si="76"/>
        <v>227</v>
      </c>
      <c r="F1150" s="28"/>
      <c r="G1150" s="157"/>
      <c r="H1150" s="3"/>
      <c r="I1150" s="7"/>
      <c r="J1150" s="3"/>
      <c r="K1150" s="32" t="str">
        <f t="shared" si="77"/>
        <v/>
      </c>
      <c r="L1150" s="2"/>
      <c r="M1150" s="2"/>
      <c r="N1150" s="28"/>
      <c r="O1150" s="28"/>
    </row>
    <row r="1151" spans="1:15" ht="18.75" customHeight="1" x14ac:dyDescent="0.35">
      <c r="A1151" s="28"/>
      <c r="B1151" s="189">
        <f>IF(J1151="",0,COUNTIF($J$7:J1151,J1151))</f>
        <v>0</v>
      </c>
      <c r="C1151" s="189" t="str">
        <f t="shared" si="74"/>
        <v>0</v>
      </c>
      <c r="D1151" s="192">
        <f t="shared" si="75"/>
        <v>46021</v>
      </c>
      <c r="E1151" s="189">
        <f t="shared" si="76"/>
        <v>227</v>
      </c>
      <c r="F1151" s="28"/>
      <c r="G1151" s="157"/>
      <c r="H1151" s="3"/>
      <c r="I1151" s="7"/>
      <c r="J1151" s="3"/>
      <c r="K1151" s="32" t="str">
        <f t="shared" si="77"/>
        <v/>
      </c>
      <c r="L1151" s="2"/>
      <c r="M1151" s="2"/>
      <c r="N1151" s="28"/>
      <c r="O1151" s="28"/>
    </row>
    <row r="1152" spans="1:15" ht="18.75" customHeight="1" x14ac:dyDescent="0.35">
      <c r="A1152" s="28"/>
      <c r="B1152" s="189">
        <f>IF(J1152="",0,COUNTIF($J$7:J1152,J1152))</f>
        <v>0</v>
      </c>
      <c r="C1152" s="189" t="str">
        <f t="shared" si="74"/>
        <v>0</v>
      </c>
      <c r="D1152" s="192">
        <f t="shared" si="75"/>
        <v>46021</v>
      </c>
      <c r="E1152" s="189">
        <f t="shared" si="76"/>
        <v>227</v>
      </c>
      <c r="F1152" s="28"/>
      <c r="G1152" s="157"/>
      <c r="H1152" s="3"/>
      <c r="I1152" s="7"/>
      <c r="J1152" s="3"/>
      <c r="K1152" s="32" t="str">
        <f t="shared" si="77"/>
        <v/>
      </c>
      <c r="L1152" s="2"/>
      <c r="M1152" s="2"/>
      <c r="N1152" s="28"/>
      <c r="O1152" s="28"/>
    </row>
    <row r="1153" spans="1:15" ht="18.75" customHeight="1" x14ac:dyDescent="0.35">
      <c r="A1153" s="28"/>
      <c r="B1153" s="189">
        <f>IF(J1153="",0,COUNTIF($J$7:J1153,J1153))</f>
        <v>0</v>
      </c>
      <c r="C1153" s="189" t="str">
        <f t="shared" si="74"/>
        <v>0</v>
      </c>
      <c r="D1153" s="192">
        <f t="shared" si="75"/>
        <v>46021</v>
      </c>
      <c r="E1153" s="189">
        <f t="shared" si="76"/>
        <v>227</v>
      </c>
      <c r="F1153" s="28"/>
      <c r="G1153" s="157"/>
      <c r="H1153" s="3"/>
      <c r="I1153" s="7"/>
      <c r="J1153" s="3"/>
      <c r="K1153" s="32" t="str">
        <f t="shared" si="77"/>
        <v/>
      </c>
      <c r="L1153" s="2"/>
      <c r="M1153" s="2"/>
      <c r="N1153" s="28"/>
      <c r="O1153" s="28"/>
    </row>
    <row r="1154" spans="1:15" ht="18.75" customHeight="1" x14ac:dyDescent="0.35">
      <c r="A1154" s="28"/>
      <c r="B1154" s="189">
        <f>IF(J1154="",0,COUNTIF($J$7:J1154,J1154))</f>
        <v>0</v>
      </c>
      <c r="C1154" s="189" t="str">
        <f t="shared" si="74"/>
        <v>0</v>
      </c>
      <c r="D1154" s="192">
        <f t="shared" si="75"/>
        <v>46021</v>
      </c>
      <c r="E1154" s="189">
        <f t="shared" si="76"/>
        <v>227</v>
      </c>
      <c r="F1154" s="28"/>
      <c r="G1154" s="157"/>
      <c r="H1154" s="3"/>
      <c r="I1154" s="7"/>
      <c r="J1154" s="3"/>
      <c r="K1154" s="32" t="str">
        <f t="shared" si="77"/>
        <v/>
      </c>
      <c r="L1154" s="2"/>
      <c r="M1154" s="2"/>
      <c r="N1154" s="28"/>
      <c r="O1154" s="28"/>
    </row>
    <row r="1155" spans="1:15" ht="18.75" customHeight="1" x14ac:dyDescent="0.35">
      <c r="A1155" s="28"/>
      <c r="B1155" s="189">
        <f>IF(J1155="",0,COUNTIF($J$7:J1155,J1155))</f>
        <v>0</v>
      </c>
      <c r="C1155" s="189" t="str">
        <f t="shared" si="74"/>
        <v>0</v>
      </c>
      <c r="D1155" s="192">
        <f t="shared" si="75"/>
        <v>46021</v>
      </c>
      <c r="E1155" s="189">
        <f t="shared" si="76"/>
        <v>227</v>
      </c>
      <c r="F1155" s="28"/>
      <c r="G1155" s="157"/>
      <c r="H1155" s="3"/>
      <c r="I1155" s="7"/>
      <c r="J1155" s="3"/>
      <c r="K1155" s="32" t="str">
        <f t="shared" si="77"/>
        <v/>
      </c>
      <c r="L1155" s="2"/>
      <c r="M1155" s="2"/>
      <c r="N1155" s="28"/>
      <c r="O1155" s="28"/>
    </row>
    <row r="1156" spans="1:15" ht="18.75" customHeight="1" x14ac:dyDescent="0.35">
      <c r="A1156" s="28"/>
      <c r="B1156" s="189">
        <f>IF(J1156="",0,COUNTIF($J$7:J1156,J1156))</f>
        <v>0</v>
      </c>
      <c r="C1156" s="189" t="str">
        <f t="shared" si="74"/>
        <v>0</v>
      </c>
      <c r="D1156" s="192">
        <f t="shared" si="75"/>
        <v>46021</v>
      </c>
      <c r="E1156" s="189">
        <f t="shared" si="76"/>
        <v>227</v>
      </c>
      <c r="F1156" s="28"/>
      <c r="G1156" s="157"/>
      <c r="H1156" s="3"/>
      <c r="I1156" s="7"/>
      <c r="J1156" s="3"/>
      <c r="K1156" s="32" t="str">
        <f t="shared" si="77"/>
        <v/>
      </c>
      <c r="L1156" s="2"/>
      <c r="M1156" s="2"/>
      <c r="N1156" s="28"/>
      <c r="O1156" s="28"/>
    </row>
    <row r="1157" spans="1:15" ht="18.75" customHeight="1" x14ac:dyDescent="0.35">
      <c r="A1157" s="28"/>
      <c r="B1157" s="189">
        <f>IF(J1157="",0,COUNTIF($J$7:J1157,J1157))</f>
        <v>0</v>
      </c>
      <c r="C1157" s="189" t="str">
        <f t="shared" si="74"/>
        <v>0</v>
      </c>
      <c r="D1157" s="192">
        <f t="shared" si="75"/>
        <v>46021</v>
      </c>
      <c r="E1157" s="189">
        <f t="shared" si="76"/>
        <v>227</v>
      </c>
      <c r="F1157" s="28"/>
      <c r="G1157" s="157"/>
      <c r="H1157" s="3"/>
      <c r="I1157" s="7"/>
      <c r="J1157" s="3"/>
      <c r="K1157" s="32" t="str">
        <f t="shared" si="77"/>
        <v/>
      </c>
      <c r="L1157" s="2"/>
      <c r="M1157" s="2"/>
      <c r="N1157" s="28"/>
      <c r="O1157" s="28"/>
    </row>
    <row r="1158" spans="1:15" ht="18.75" customHeight="1" x14ac:dyDescent="0.35">
      <c r="A1158" s="28"/>
      <c r="B1158" s="189">
        <f>IF(J1158="",0,COUNTIF($J$7:J1158,J1158))</f>
        <v>0</v>
      </c>
      <c r="C1158" s="189" t="str">
        <f t="shared" si="74"/>
        <v>0</v>
      </c>
      <c r="D1158" s="192">
        <f t="shared" si="75"/>
        <v>46021</v>
      </c>
      <c r="E1158" s="189">
        <f t="shared" si="76"/>
        <v>227</v>
      </c>
      <c r="F1158" s="28"/>
      <c r="G1158" s="157"/>
      <c r="H1158" s="3"/>
      <c r="I1158" s="7"/>
      <c r="J1158" s="3"/>
      <c r="K1158" s="32" t="str">
        <f t="shared" si="77"/>
        <v/>
      </c>
      <c r="L1158" s="2"/>
      <c r="M1158" s="2"/>
      <c r="N1158" s="28"/>
      <c r="O1158" s="28"/>
    </row>
    <row r="1159" spans="1:15" ht="18.75" customHeight="1" x14ac:dyDescent="0.35">
      <c r="A1159" s="28"/>
      <c r="B1159" s="189">
        <f>IF(J1159="",0,COUNTIF($J$7:J1159,J1159))</f>
        <v>0</v>
      </c>
      <c r="C1159" s="189" t="str">
        <f t="shared" si="74"/>
        <v>0</v>
      </c>
      <c r="D1159" s="192">
        <f t="shared" si="75"/>
        <v>46021</v>
      </c>
      <c r="E1159" s="189">
        <f t="shared" si="76"/>
        <v>227</v>
      </c>
      <c r="F1159" s="28"/>
      <c r="G1159" s="157"/>
      <c r="H1159" s="3"/>
      <c r="I1159" s="7"/>
      <c r="J1159" s="3"/>
      <c r="K1159" s="32" t="str">
        <f t="shared" si="77"/>
        <v/>
      </c>
      <c r="L1159" s="2"/>
      <c r="M1159" s="2"/>
      <c r="N1159" s="28"/>
      <c r="O1159" s="28"/>
    </row>
    <row r="1160" spans="1:15" ht="18.75" customHeight="1" x14ac:dyDescent="0.35">
      <c r="A1160" s="28"/>
      <c r="B1160" s="189">
        <f>IF(J1160="",0,COUNTIF($J$7:J1160,J1160))</f>
        <v>0</v>
      </c>
      <c r="C1160" s="189" t="str">
        <f t="shared" si="74"/>
        <v>0</v>
      </c>
      <c r="D1160" s="192">
        <f t="shared" si="75"/>
        <v>46021</v>
      </c>
      <c r="E1160" s="189">
        <f t="shared" si="76"/>
        <v>227</v>
      </c>
      <c r="F1160" s="28"/>
      <c r="G1160" s="157"/>
      <c r="H1160" s="3"/>
      <c r="I1160" s="7"/>
      <c r="J1160" s="3"/>
      <c r="K1160" s="32" t="str">
        <f t="shared" si="77"/>
        <v/>
      </c>
      <c r="L1160" s="2"/>
      <c r="M1160" s="2"/>
      <c r="N1160" s="28"/>
      <c r="O1160" s="28"/>
    </row>
    <row r="1161" spans="1:15" ht="18.75" customHeight="1" x14ac:dyDescent="0.35">
      <c r="A1161" s="28"/>
      <c r="B1161" s="189">
        <f>IF(J1161="",0,COUNTIF($J$7:J1161,J1161))</f>
        <v>0</v>
      </c>
      <c r="C1161" s="189" t="str">
        <f t="shared" si="74"/>
        <v>0</v>
      </c>
      <c r="D1161" s="192">
        <f t="shared" si="75"/>
        <v>46021</v>
      </c>
      <c r="E1161" s="189">
        <f t="shared" si="76"/>
        <v>227</v>
      </c>
      <c r="F1161" s="28"/>
      <c r="G1161" s="157"/>
      <c r="H1161" s="3"/>
      <c r="I1161" s="7"/>
      <c r="J1161" s="3"/>
      <c r="K1161" s="32" t="str">
        <f t="shared" si="77"/>
        <v/>
      </c>
      <c r="L1161" s="2"/>
      <c r="M1161" s="2"/>
      <c r="N1161" s="28"/>
      <c r="O1161" s="28"/>
    </row>
    <row r="1162" spans="1:15" ht="18.75" customHeight="1" x14ac:dyDescent="0.35">
      <c r="A1162" s="28"/>
      <c r="B1162" s="189">
        <f>IF(J1162="",0,COUNTIF($J$7:J1162,J1162))</f>
        <v>0</v>
      </c>
      <c r="C1162" s="189" t="str">
        <f t="shared" si="74"/>
        <v>0</v>
      </c>
      <c r="D1162" s="192">
        <f t="shared" si="75"/>
        <v>46021</v>
      </c>
      <c r="E1162" s="189">
        <f t="shared" si="76"/>
        <v>227</v>
      </c>
      <c r="F1162" s="28"/>
      <c r="G1162" s="157"/>
      <c r="H1162" s="3"/>
      <c r="I1162" s="7"/>
      <c r="J1162" s="3"/>
      <c r="K1162" s="32" t="str">
        <f t="shared" si="77"/>
        <v/>
      </c>
      <c r="L1162" s="2"/>
      <c r="M1162" s="2"/>
      <c r="N1162" s="28"/>
      <c r="O1162" s="28"/>
    </row>
    <row r="1163" spans="1:15" ht="18.75" customHeight="1" x14ac:dyDescent="0.35">
      <c r="A1163" s="28"/>
      <c r="B1163" s="189">
        <f>IF(J1163="",0,COUNTIF($J$7:J1163,J1163))</f>
        <v>0</v>
      </c>
      <c r="C1163" s="189" t="str">
        <f t="shared" si="74"/>
        <v>0</v>
      </c>
      <c r="D1163" s="192">
        <f t="shared" si="75"/>
        <v>46021</v>
      </c>
      <c r="E1163" s="189">
        <f t="shared" si="76"/>
        <v>227</v>
      </c>
      <c r="F1163" s="28"/>
      <c r="G1163" s="157"/>
      <c r="H1163" s="3"/>
      <c r="I1163" s="7"/>
      <c r="J1163" s="3"/>
      <c r="K1163" s="32" t="str">
        <f t="shared" si="77"/>
        <v/>
      </c>
      <c r="L1163" s="2"/>
      <c r="M1163" s="2"/>
      <c r="N1163" s="28"/>
      <c r="O1163" s="28"/>
    </row>
    <row r="1164" spans="1:15" ht="18.75" customHeight="1" x14ac:dyDescent="0.35">
      <c r="A1164" s="28"/>
      <c r="B1164" s="189">
        <f>IF(J1164="",0,COUNTIF($J$7:J1164,J1164))</f>
        <v>0</v>
      </c>
      <c r="C1164" s="189" t="str">
        <f t="shared" si="74"/>
        <v>0</v>
      </c>
      <c r="D1164" s="192">
        <f t="shared" si="75"/>
        <v>46021</v>
      </c>
      <c r="E1164" s="189">
        <f t="shared" si="76"/>
        <v>227</v>
      </c>
      <c r="F1164" s="28"/>
      <c r="G1164" s="157"/>
      <c r="H1164" s="3"/>
      <c r="I1164" s="7"/>
      <c r="J1164" s="3"/>
      <c r="K1164" s="32" t="str">
        <f t="shared" si="77"/>
        <v/>
      </c>
      <c r="L1164" s="2"/>
      <c r="M1164" s="2"/>
      <c r="N1164" s="28"/>
      <c r="O1164" s="28"/>
    </row>
    <row r="1165" spans="1:15" ht="18.75" customHeight="1" x14ac:dyDescent="0.35">
      <c r="A1165" s="28"/>
      <c r="B1165" s="189">
        <f>IF(J1165="",0,COUNTIF($J$7:J1165,J1165))</f>
        <v>0</v>
      </c>
      <c r="C1165" s="189" t="str">
        <f t="shared" si="74"/>
        <v>0</v>
      </c>
      <c r="D1165" s="192">
        <f t="shared" si="75"/>
        <v>46021</v>
      </c>
      <c r="E1165" s="189">
        <f t="shared" si="76"/>
        <v>227</v>
      </c>
      <c r="F1165" s="28"/>
      <c r="G1165" s="157"/>
      <c r="H1165" s="3"/>
      <c r="I1165" s="7"/>
      <c r="J1165" s="3"/>
      <c r="K1165" s="32" t="str">
        <f t="shared" si="77"/>
        <v/>
      </c>
      <c r="L1165" s="2"/>
      <c r="M1165" s="2"/>
      <c r="N1165" s="28"/>
      <c r="O1165" s="28"/>
    </row>
    <row r="1166" spans="1:15" ht="18.75" customHeight="1" x14ac:dyDescent="0.35">
      <c r="A1166" s="28"/>
      <c r="B1166" s="189">
        <f>IF(J1166="",0,COUNTIF($J$7:J1166,J1166))</f>
        <v>0</v>
      </c>
      <c r="C1166" s="189" t="str">
        <f t="shared" si="74"/>
        <v>0</v>
      </c>
      <c r="D1166" s="192">
        <f t="shared" si="75"/>
        <v>46021</v>
      </c>
      <c r="E1166" s="189">
        <f t="shared" si="76"/>
        <v>227</v>
      </c>
      <c r="F1166" s="28"/>
      <c r="G1166" s="157"/>
      <c r="H1166" s="3"/>
      <c r="I1166" s="7"/>
      <c r="J1166" s="3"/>
      <c r="K1166" s="32" t="str">
        <f t="shared" si="77"/>
        <v/>
      </c>
      <c r="L1166" s="2"/>
      <c r="M1166" s="2"/>
      <c r="N1166" s="28"/>
      <c r="O1166" s="28"/>
    </row>
    <row r="1167" spans="1:15" ht="18.75" customHeight="1" x14ac:dyDescent="0.35">
      <c r="A1167" s="28"/>
      <c r="B1167" s="189">
        <f>IF(J1167="",0,COUNTIF($J$7:J1167,J1167))</f>
        <v>0</v>
      </c>
      <c r="C1167" s="189" t="str">
        <f t="shared" si="74"/>
        <v>0</v>
      </c>
      <c r="D1167" s="192">
        <f t="shared" si="75"/>
        <v>46021</v>
      </c>
      <c r="E1167" s="189">
        <f t="shared" si="76"/>
        <v>227</v>
      </c>
      <c r="F1167" s="28"/>
      <c r="G1167" s="157"/>
      <c r="H1167" s="3"/>
      <c r="I1167" s="7"/>
      <c r="J1167" s="3"/>
      <c r="K1167" s="32" t="str">
        <f t="shared" si="77"/>
        <v/>
      </c>
      <c r="L1167" s="2"/>
      <c r="M1167" s="2"/>
      <c r="N1167" s="28"/>
      <c r="O1167" s="28"/>
    </row>
    <row r="1168" spans="1:15" ht="18.75" customHeight="1" x14ac:dyDescent="0.35">
      <c r="A1168" s="28"/>
      <c r="B1168" s="189">
        <f>IF(J1168="",0,COUNTIF($J$7:J1168,J1168))</f>
        <v>0</v>
      </c>
      <c r="C1168" s="189" t="str">
        <f t="shared" si="74"/>
        <v>0</v>
      </c>
      <c r="D1168" s="192">
        <f t="shared" si="75"/>
        <v>46021</v>
      </c>
      <c r="E1168" s="189">
        <f t="shared" si="76"/>
        <v>227</v>
      </c>
      <c r="F1168" s="28"/>
      <c r="G1168" s="157"/>
      <c r="H1168" s="3"/>
      <c r="I1168" s="7"/>
      <c r="J1168" s="3"/>
      <c r="K1168" s="32" t="str">
        <f t="shared" si="77"/>
        <v/>
      </c>
      <c r="L1168" s="2"/>
      <c r="M1168" s="2"/>
      <c r="N1168" s="28"/>
      <c r="O1168" s="28"/>
    </row>
    <row r="1169" spans="1:15" ht="18.75" customHeight="1" x14ac:dyDescent="0.35">
      <c r="A1169" s="28"/>
      <c r="B1169" s="189">
        <f>IF(J1169="",0,COUNTIF($J$7:J1169,J1169))</f>
        <v>0</v>
      </c>
      <c r="C1169" s="189" t="str">
        <f t="shared" si="74"/>
        <v>0</v>
      </c>
      <c r="D1169" s="192">
        <f t="shared" si="75"/>
        <v>46021</v>
      </c>
      <c r="E1169" s="189">
        <f t="shared" si="76"/>
        <v>227</v>
      </c>
      <c r="F1169" s="28"/>
      <c r="G1169" s="157"/>
      <c r="H1169" s="3"/>
      <c r="I1169" s="7"/>
      <c r="J1169" s="3"/>
      <c r="K1169" s="32" t="str">
        <f t="shared" si="77"/>
        <v/>
      </c>
      <c r="L1169" s="2"/>
      <c r="M1169" s="2"/>
      <c r="N1169" s="28"/>
      <c r="O1169" s="28"/>
    </row>
    <row r="1170" spans="1:15" ht="18.75" customHeight="1" x14ac:dyDescent="0.35">
      <c r="A1170" s="28"/>
      <c r="B1170" s="189">
        <f>IF(J1170="",0,COUNTIF($J$7:J1170,J1170))</f>
        <v>0</v>
      </c>
      <c r="C1170" s="189" t="str">
        <f t="shared" si="74"/>
        <v>0</v>
      </c>
      <c r="D1170" s="192">
        <f t="shared" si="75"/>
        <v>46021</v>
      </c>
      <c r="E1170" s="189">
        <f t="shared" si="76"/>
        <v>227</v>
      </c>
      <c r="F1170" s="28"/>
      <c r="G1170" s="157"/>
      <c r="H1170" s="3"/>
      <c r="I1170" s="7"/>
      <c r="J1170" s="3"/>
      <c r="K1170" s="32" t="str">
        <f t="shared" si="77"/>
        <v/>
      </c>
      <c r="L1170" s="2"/>
      <c r="M1170" s="2"/>
      <c r="N1170" s="28"/>
      <c r="O1170" s="28"/>
    </row>
    <row r="1171" spans="1:15" ht="18.75" customHeight="1" x14ac:dyDescent="0.35">
      <c r="A1171" s="28"/>
      <c r="B1171" s="189">
        <f>IF(J1171="",0,COUNTIF($J$7:J1171,J1171))</f>
        <v>0</v>
      </c>
      <c r="C1171" s="189" t="str">
        <f t="shared" si="74"/>
        <v>0</v>
      </c>
      <c r="D1171" s="192">
        <f t="shared" si="75"/>
        <v>46021</v>
      </c>
      <c r="E1171" s="189">
        <f t="shared" si="76"/>
        <v>227</v>
      </c>
      <c r="F1171" s="28"/>
      <c r="G1171" s="157"/>
      <c r="H1171" s="3"/>
      <c r="I1171" s="7"/>
      <c r="J1171" s="3"/>
      <c r="K1171" s="32" t="str">
        <f t="shared" si="77"/>
        <v/>
      </c>
      <c r="L1171" s="2"/>
      <c r="M1171" s="2"/>
      <c r="N1171" s="28"/>
      <c r="O1171" s="28"/>
    </row>
    <row r="1172" spans="1:15" ht="18.75" customHeight="1" x14ac:dyDescent="0.35">
      <c r="A1172" s="28"/>
      <c r="B1172" s="189">
        <f>IF(J1172="",0,COUNTIF($J$7:J1172,J1172))</f>
        <v>0</v>
      </c>
      <c r="C1172" s="189" t="str">
        <f t="shared" si="74"/>
        <v>0</v>
      </c>
      <c r="D1172" s="192">
        <f t="shared" si="75"/>
        <v>46021</v>
      </c>
      <c r="E1172" s="189">
        <f t="shared" si="76"/>
        <v>227</v>
      </c>
      <c r="F1172" s="28"/>
      <c r="G1172" s="157"/>
      <c r="H1172" s="3"/>
      <c r="I1172" s="7"/>
      <c r="J1172" s="3"/>
      <c r="K1172" s="32" t="str">
        <f t="shared" si="77"/>
        <v/>
      </c>
      <c r="L1172" s="2"/>
      <c r="M1172" s="2"/>
      <c r="N1172" s="28"/>
      <c r="O1172" s="28"/>
    </row>
    <row r="1173" spans="1:15" ht="18.75" customHeight="1" x14ac:dyDescent="0.35">
      <c r="A1173" s="28"/>
      <c r="B1173" s="189">
        <f>IF(J1173="",0,COUNTIF($J$7:J1173,J1173))</f>
        <v>0</v>
      </c>
      <c r="C1173" s="189" t="str">
        <f t="shared" si="74"/>
        <v>0</v>
      </c>
      <c r="D1173" s="192">
        <f t="shared" si="75"/>
        <v>46021</v>
      </c>
      <c r="E1173" s="189">
        <f t="shared" si="76"/>
        <v>227</v>
      </c>
      <c r="F1173" s="28"/>
      <c r="G1173" s="157"/>
      <c r="H1173" s="3"/>
      <c r="I1173" s="7"/>
      <c r="J1173" s="3"/>
      <c r="K1173" s="32" t="str">
        <f t="shared" si="77"/>
        <v/>
      </c>
      <c r="L1173" s="2"/>
      <c r="M1173" s="2"/>
      <c r="N1173" s="28"/>
      <c r="O1173" s="28"/>
    </row>
    <row r="1174" spans="1:15" ht="18.75" customHeight="1" x14ac:dyDescent="0.35">
      <c r="A1174" s="28"/>
      <c r="B1174" s="189">
        <f>IF(J1174="",0,COUNTIF($J$7:J1174,J1174))</f>
        <v>0</v>
      </c>
      <c r="C1174" s="189" t="str">
        <f t="shared" si="74"/>
        <v>0</v>
      </c>
      <c r="D1174" s="192">
        <f t="shared" si="75"/>
        <v>46021</v>
      </c>
      <c r="E1174" s="189">
        <f t="shared" si="76"/>
        <v>227</v>
      </c>
      <c r="F1174" s="28"/>
      <c r="G1174" s="157"/>
      <c r="H1174" s="3"/>
      <c r="I1174" s="7"/>
      <c r="J1174" s="3"/>
      <c r="K1174" s="32" t="str">
        <f t="shared" si="77"/>
        <v/>
      </c>
      <c r="L1174" s="2"/>
      <c r="M1174" s="2"/>
      <c r="N1174" s="28"/>
      <c r="O1174" s="28"/>
    </row>
    <row r="1175" spans="1:15" ht="18.75" customHeight="1" x14ac:dyDescent="0.35">
      <c r="A1175" s="28"/>
      <c r="B1175" s="189">
        <f>IF(J1175="",0,COUNTIF($J$7:J1175,J1175))</f>
        <v>0</v>
      </c>
      <c r="C1175" s="189" t="str">
        <f t="shared" si="74"/>
        <v>0</v>
      </c>
      <c r="D1175" s="192">
        <f t="shared" si="75"/>
        <v>46021</v>
      </c>
      <c r="E1175" s="189">
        <f t="shared" si="76"/>
        <v>227</v>
      </c>
      <c r="F1175" s="28"/>
      <c r="G1175" s="157"/>
      <c r="H1175" s="3"/>
      <c r="I1175" s="7"/>
      <c r="J1175" s="3"/>
      <c r="K1175" s="32" t="str">
        <f t="shared" si="77"/>
        <v/>
      </c>
      <c r="L1175" s="2"/>
      <c r="M1175" s="2"/>
      <c r="N1175" s="28"/>
      <c r="O1175" s="28"/>
    </row>
    <row r="1176" spans="1:15" ht="18.75" customHeight="1" x14ac:dyDescent="0.35">
      <c r="A1176" s="28"/>
      <c r="B1176" s="189">
        <f>IF(J1176="",0,COUNTIF($J$7:J1176,J1176))</f>
        <v>0</v>
      </c>
      <c r="C1176" s="189" t="str">
        <f t="shared" si="74"/>
        <v>0</v>
      </c>
      <c r="D1176" s="192">
        <f t="shared" si="75"/>
        <v>46021</v>
      </c>
      <c r="E1176" s="189">
        <f t="shared" si="76"/>
        <v>227</v>
      </c>
      <c r="F1176" s="28"/>
      <c r="G1176" s="157"/>
      <c r="H1176" s="3"/>
      <c r="I1176" s="7"/>
      <c r="J1176" s="3"/>
      <c r="K1176" s="32" t="str">
        <f t="shared" si="77"/>
        <v/>
      </c>
      <c r="L1176" s="2"/>
      <c r="M1176" s="2"/>
      <c r="N1176" s="28"/>
      <c r="O1176" s="28"/>
    </row>
    <row r="1177" spans="1:15" ht="18.75" customHeight="1" x14ac:dyDescent="0.35">
      <c r="A1177" s="28"/>
      <c r="B1177" s="189">
        <f>IF(J1177="",0,COUNTIF($J$7:J1177,J1177))</f>
        <v>0</v>
      </c>
      <c r="C1177" s="189" t="str">
        <f t="shared" si="74"/>
        <v>0</v>
      </c>
      <c r="D1177" s="192">
        <f t="shared" si="75"/>
        <v>46021</v>
      </c>
      <c r="E1177" s="189">
        <f t="shared" si="76"/>
        <v>227</v>
      </c>
      <c r="F1177" s="28"/>
      <c r="G1177" s="157"/>
      <c r="H1177" s="3"/>
      <c r="I1177" s="7"/>
      <c r="J1177" s="3"/>
      <c r="K1177" s="32" t="str">
        <f t="shared" si="77"/>
        <v/>
      </c>
      <c r="L1177" s="2"/>
      <c r="M1177" s="2"/>
      <c r="N1177" s="28"/>
      <c r="O1177" s="28"/>
    </row>
    <row r="1178" spans="1:15" ht="18.75" customHeight="1" x14ac:dyDescent="0.35">
      <c r="A1178" s="28"/>
      <c r="B1178" s="189">
        <f>IF(J1178="",0,COUNTIF($J$7:J1178,J1178))</f>
        <v>0</v>
      </c>
      <c r="C1178" s="189" t="str">
        <f t="shared" si="74"/>
        <v>0</v>
      </c>
      <c r="D1178" s="192">
        <f t="shared" si="75"/>
        <v>46021</v>
      </c>
      <c r="E1178" s="189">
        <f t="shared" si="76"/>
        <v>227</v>
      </c>
      <c r="F1178" s="28"/>
      <c r="G1178" s="157"/>
      <c r="H1178" s="3"/>
      <c r="I1178" s="7"/>
      <c r="J1178" s="3"/>
      <c r="K1178" s="32" t="str">
        <f t="shared" si="77"/>
        <v/>
      </c>
      <c r="L1178" s="2"/>
      <c r="M1178" s="2"/>
      <c r="N1178" s="28"/>
      <c r="O1178" s="28"/>
    </row>
    <row r="1179" spans="1:15" ht="18.75" customHeight="1" x14ac:dyDescent="0.35">
      <c r="A1179" s="28"/>
      <c r="B1179" s="189">
        <f>IF(J1179="",0,COUNTIF($J$7:J1179,J1179))</f>
        <v>0</v>
      </c>
      <c r="C1179" s="189" t="str">
        <f t="shared" si="74"/>
        <v>0</v>
      </c>
      <c r="D1179" s="192">
        <f t="shared" si="75"/>
        <v>46021</v>
      </c>
      <c r="E1179" s="189">
        <f t="shared" si="76"/>
        <v>227</v>
      </c>
      <c r="F1179" s="28"/>
      <c r="G1179" s="157"/>
      <c r="H1179" s="3"/>
      <c r="I1179" s="7"/>
      <c r="J1179" s="3"/>
      <c r="K1179" s="32" t="str">
        <f t="shared" si="77"/>
        <v/>
      </c>
      <c r="L1179" s="2"/>
      <c r="M1179" s="2"/>
      <c r="N1179" s="28"/>
      <c r="O1179" s="28"/>
    </row>
    <row r="1180" spans="1:15" ht="18.75" customHeight="1" x14ac:dyDescent="0.35">
      <c r="A1180" s="28"/>
      <c r="B1180" s="189">
        <f>IF(J1180="",0,COUNTIF($J$7:J1180,J1180))</f>
        <v>0</v>
      </c>
      <c r="C1180" s="189" t="str">
        <f t="shared" si="74"/>
        <v>0</v>
      </c>
      <c r="D1180" s="192">
        <f t="shared" si="75"/>
        <v>46021</v>
      </c>
      <c r="E1180" s="189">
        <f t="shared" si="76"/>
        <v>227</v>
      </c>
      <c r="F1180" s="28"/>
      <c r="G1180" s="157"/>
      <c r="H1180" s="3"/>
      <c r="I1180" s="7"/>
      <c r="J1180" s="3"/>
      <c r="K1180" s="32" t="str">
        <f t="shared" si="77"/>
        <v/>
      </c>
      <c r="L1180" s="2"/>
      <c r="M1180" s="2"/>
      <c r="N1180" s="28"/>
      <c r="O1180" s="28"/>
    </row>
    <row r="1181" spans="1:15" ht="18.75" customHeight="1" x14ac:dyDescent="0.35">
      <c r="A1181" s="28"/>
      <c r="B1181" s="189">
        <f>IF(J1181="",0,COUNTIF($J$7:J1181,J1181))</f>
        <v>0</v>
      </c>
      <c r="C1181" s="189" t="str">
        <f t="shared" si="74"/>
        <v>0</v>
      </c>
      <c r="D1181" s="192">
        <f t="shared" si="75"/>
        <v>46021</v>
      </c>
      <c r="E1181" s="189">
        <f t="shared" si="76"/>
        <v>227</v>
      </c>
      <c r="F1181" s="28"/>
      <c r="G1181" s="157"/>
      <c r="H1181" s="3"/>
      <c r="I1181" s="7"/>
      <c r="J1181" s="3"/>
      <c r="K1181" s="32" t="str">
        <f t="shared" si="77"/>
        <v/>
      </c>
      <c r="L1181" s="2"/>
      <c r="M1181" s="2"/>
      <c r="N1181" s="28"/>
      <c r="O1181" s="28"/>
    </row>
    <row r="1182" spans="1:15" ht="18.75" customHeight="1" x14ac:dyDescent="0.35">
      <c r="A1182" s="28"/>
      <c r="B1182" s="189">
        <f>IF(J1182="",0,COUNTIF($J$7:J1182,J1182))</f>
        <v>0</v>
      </c>
      <c r="C1182" s="189" t="str">
        <f t="shared" si="74"/>
        <v>0</v>
      </c>
      <c r="D1182" s="192">
        <f t="shared" si="75"/>
        <v>46021</v>
      </c>
      <c r="E1182" s="189">
        <f t="shared" si="76"/>
        <v>227</v>
      </c>
      <c r="F1182" s="28"/>
      <c r="G1182" s="157"/>
      <c r="H1182" s="3"/>
      <c r="I1182" s="7"/>
      <c r="J1182" s="3"/>
      <c r="K1182" s="32" t="str">
        <f t="shared" si="77"/>
        <v/>
      </c>
      <c r="L1182" s="2"/>
      <c r="M1182" s="2"/>
      <c r="N1182" s="28"/>
      <c r="O1182" s="28"/>
    </row>
    <row r="1183" spans="1:15" ht="18.75" customHeight="1" x14ac:dyDescent="0.35">
      <c r="A1183" s="28"/>
      <c r="B1183" s="189">
        <f>IF(J1183="",0,COUNTIF($J$7:J1183,J1183))</f>
        <v>0</v>
      </c>
      <c r="C1183" s="189" t="str">
        <f t="shared" si="74"/>
        <v>0</v>
      </c>
      <c r="D1183" s="192">
        <f t="shared" si="75"/>
        <v>46021</v>
      </c>
      <c r="E1183" s="189">
        <f t="shared" si="76"/>
        <v>227</v>
      </c>
      <c r="F1183" s="28"/>
      <c r="G1183" s="157"/>
      <c r="H1183" s="3"/>
      <c r="I1183" s="7"/>
      <c r="J1183" s="3"/>
      <c r="K1183" s="32" t="str">
        <f t="shared" si="77"/>
        <v/>
      </c>
      <c r="L1183" s="2"/>
      <c r="M1183" s="2"/>
      <c r="N1183" s="28"/>
      <c r="O1183" s="28"/>
    </row>
    <row r="1184" spans="1:15" ht="18.75" customHeight="1" x14ac:dyDescent="0.35">
      <c r="A1184" s="28"/>
      <c r="B1184" s="189">
        <f>IF(J1184="",0,COUNTIF($J$7:J1184,J1184))</f>
        <v>0</v>
      </c>
      <c r="C1184" s="189" t="str">
        <f t="shared" si="74"/>
        <v>0</v>
      </c>
      <c r="D1184" s="192">
        <f t="shared" si="75"/>
        <v>46021</v>
      </c>
      <c r="E1184" s="189">
        <f t="shared" si="76"/>
        <v>227</v>
      </c>
      <c r="F1184" s="28"/>
      <c r="G1184" s="157"/>
      <c r="H1184" s="3"/>
      <c r="I1184" s="7"/>
      <c r="J1184" s="3"/>
      <c r="K1184" s="32" t="str">
        <f t="shared" si="77"/>
        <v/>
      </c>
      <c r="L1184" s="2"/>
      <c r="M1184" s="2"/>
      <c r="N1184" s="28"/>
      <c r="O1184" s="28"/>
    </row>
    <row r="1185" spans="1:15" ht="18.75" customHeight="1" x14ac:dyDescent="0.35">
      <c r="A1185" s="28"/>
      <c r="B1185" s="189">
        <f>IF(J1185="",0,COUNTIF($J$7:J1185,J1185))</f>
        <v>0</v>
      </c>
      <c r="C1185" s="189" t="str">
        <f t="shared" si="74"/>
        <v>0</v>
      </c>
      <c r="D1185" s="192">
        <f t="shared" si="75"/>
        <v>46021</v>
      </c>
      <c r="E1185" s="189">
        <f t="shared" si="76"/>
        <v>227</v>
      </c>
      <c r="F1185" s="28"/>
      <c r="G1185" s="157"/>
      <c r="H1185" s="3"/>
      <c r="I1185" s="7"/>
      <c r="J1185" s="3"/>
      <c r="K1185" s="32" t="str">
        <f t="shared" si="77"/>
        <v/>
      </c>
      <c r="L1185" s="2"/>
      <c r="M1185" s="2"/>
      <c r="N1185" s="28"/>
      <c r="O1185" s="28"/>
    </row>
    <row r="1186" spans="1:15" ht="18.75" customHeight="1" x14ac:dyDescent="0.35">
      <c r="A1186" s="28"/>
      <c r="B1186" s="189">
        <f>IF(J1186="",0,COUNTIF($J$7:J1186,J1186))</f>
        <v>0</v>
      </c>
      <c r="C1186" s="189" t="str">
        <f t="shared" si="74"/>
        <v>0</v>
      </c>
      <c r="D1186" s="192">
        <f t="shared" si="75"/>
        <v>46021</v>
      </c>
      <c r="E1186" s="189">
        <f t="shared" si="76"/>
        <v>227</v>
      </c>
      <c r="F1186" s="28"/>
      <c r="G1186" s="157"/>
      <c r="H1186" s="3"/>
      <c r="I1186" s="7"/>
      <c r="J1186" s="3"/>
      <c r="K1186" s="32" t="str">
        <f t="shared" si="77"/>
        <v/>
      </c>
      <c r="L1186" s="2"/>
      <c r="M1186" s="2"/>
      <c r="N1186" s="28"/>
      <c r="O1186" s="28"/>
    </row>
    <row r="1187" spans="1:15" ht="18.75" customHeight="1" x14ac:dyDescent="0.35">
      <c r="A1187" s="28"/>
      <c r="B1187" s="189">
        <f>IF(J1187="",0,COUNTIF($J$7:J1187,J1187))</f>
        <v>0</v>
      </c>
      <c r="C1187" s="189" t="str">
        <f t="shared" si="74"/>
        <v>0</v>
      </c>
      <c r="D1187" s="192">
        <f t="shared" si="75"/>
        <v>46021</v>
      </c>
      <c r="E1187" s="189">
        <f t="shared" si="76"/>
        <v>227</v>
      </c>
      <c r="F1187" s="28"/>
      <c r="G1187" s="157"/>
      <c r="H1187" s="3"/>
      <c r="I1187" s="7"/>
      <c r="J1187" s="3"/>
      <c r="K1187" s="32" t="str">
        <f t="shared" si="77"/>
        <v/>
      </c>
      <c r="L1187" s="2"/>
      <c r="M1187" s="2"/>
      <c r="N1187" s="28"/>
      <c r="O1187" s="28"/>
    </row>
    <row r="1188" spans="1:15" ht="18.75" customHeight="1" x14ac:dyDescent="0.35">
      <c r="A1188" s="28"/>
      <c r="B1188" s="189">
        <f>IF(J1188="",0,COUNTIF($J$7:J1188,J1188))</f>
        <v>0</v>
      </c>
      <c r="C1188" s="189" t="str">
        <f t="shared" si="74"/>
        <v>0</v>
      </c>
      <c r="D1188" s="192">
        <f t="shared" si="75"/>
        <v>46021</v>
      </c>
      <c r="E1188" s="189">
        <f t="shared" si="76"/>
        <v>227</v>
      </c>
      <c r="F1188" s="28"/>
      <c r="G1188" s="157"/>
      <c r="H1188" s="3"/>
      <c r="I1188" s="7"/>
      <c r="J1188" s="3"/>
      <c r="K1188" s="32" t="str">
        <f t="shared" si="77"/>
        <v/>
      </c>
      <c r="L1188" s="2"/>
      <c r="M1188" s="2"/>
      <c r="N1188" s="28"/>
      <c r="O1188" s="28"/>
    </row>
    <row r="1189" spans="1:15" ht="18.75" customHeight="1" x14ac:dyDescent="0.35">
      <c r="A1189" s="28"/>
      <c r="B1189" s="189">
        <f>IF(J1189="",0,COUNTIF($J$7:J1189,J1189))</f>
        <v>0</v>
      </c>
      <c r="C1189" s="189" t="str">
        <f t="shared" si="74"/>
        <v>0</v>
      </c>
      <c r="D1189" s="192">
        <f t="shared" si="75"/>
        <v>46021</v>
      </c>
      <c r="E1189" s="189">
        <f t="shared" si="76"/>
        <v>227</v>
      </c>
      <c r="F1189" s="28"/>
      <c r="G1189" s="157"/>
      <c r="H1189" s="3"/>
      <c r="I1189" s="7"/>
      <c r="J1189" s="3"/>
      <c r="K1189" s="32" t="str">
        <f t="shared" si="77"/>
        <v/>
      </c>
      <c r="L1189" s="2"/>
      <c r="M1189" s="2"/>
      <c r="N1189" s="28"/>
      <c r="O1189" s="28"/>
    </row>
    <row r="1190" spans="1:15" ht="18.75" customHeight="1" x14ac:dyDescent="0.35">
      <c r="A1190" s="28"/>
      <c r="B1190" s="189">
        <f>IF(J1190="",0,COUNTIF($J$7:J1190,J1190))</f>
        <v>0</v>
      </c>
      <c r="C1190" s="189" t="str">
        <f t="shared" si="74"/>
        <v>0</v>
      </c>
      <c r="D1190" s="192">
        <f t="shared" si="75"/>
        <v>46021</v>
      </c>
      <c r="E1190" s="189">
        <f t="shared" si="76"/>
        <v>227</v>
      </c>
      <c r="F1190" s="28"/>
      <c r="G1190" s="157"/>
      <c r="H1190" s="3"/>
      <c r="I1190" s="7"/>
      <c r="J1190" s="3"/>
      <c r="K1190" s="32" t="str">
        <f t="shared" si="77"/>
        <v/>
      </c>
      <c r="L1190" s="2"/>
      <c r="M1190" s="2"/>
      <c r="N1190" s="28"/>
      <c r="O1190" s="28"/>
    </row>
    <row r="1191" spans="1:15" ht="18.75" customHeight="1" x14ac:dyDescent="0.35">
      <c r="A1191" s="28"/>
      <c r="B1191" s="189">
        <f>IF(J1191="",0,COUNTIF($J$7:J1191,J1191))</f>
        <v>0</v>
      </c>
      <c r="C1191" s="189" t="str">
        <f t="shared" si="74"/>
        <v>0</v>
      </c>
      <c r="D1191" s="192">
        <f t="shared" si="75"/>
        <v>46021</v>
      </c>
      <c r="E1191" s="189">
        <f t="shared" si="76"/>
        <v>227</v>
      </c>
      <c r="F1191" s="28"/>
      <c r="G1191" s="157"/>
      <c r="H1191" s="3"/>
      <c r="I1191" s="7"/>
      <c r="J1191" s="3"/>
      <c r="K1191" s="32" t="str">
        <f t="shared" si="77"/>
        <v/>
      </c>
      <c r="L1191" s="2"/>
      <c r="M1191" s="2"/>
      <c r="N1191" s="28"/>
      <c r="O1191" s="28"/>
    </row>
    <row r="1192" spans="1:15" ht="18.75" customHeight="1" x14ac:dyDescent="0.35">
      <c r="A1192" s="28"/>
      <c r="B1192" s="189">
        <f>IF(J1192="",0,COUNTIF($J$7:J1192,J1192))</f>
        <v>0</v>
      </c>
      <c r="C1192" s="189" t="str">
        <f t="shared" si="74"/>
        <v>0</v>
      </c>
      <c r="D1192" s="192">
        <f t="shared" si="75"/>
        <v>46021</v>
      </c>
      <c r="E1192" s="189">
        <f t="shared" si="76"/>
        <v>227</v>
      </c>
      <c r="F1192" s="28"/>
      <c r="G1192" s="157"/>
      <c r="H1192" s="3"/>
      <c r="I1192" s="7"/>
      <c r="J1192" s="3"/>
      <c r="K1192" s="32" t="str">
        <f t="shared" si="77"/>
        <v/>
      </c>
      <c r="L1192" s="2"/>
      <c r="M1192" s="2"/>
      <c r="N1192" s="28"/>
      <c r="O1192" s="28"/>
    </row>
    <row r="1193" spans="1:15" ht="18.75" customHeight="1" x14ac:dyDescent="0.35">
      <c r="A1193" s="28"/>
      <c r="B1193" s="189">
        <f>IF(J1193="",0,COUNTIF($J$7:J1193,J1193))</f>
        <v>0</v>
      </c>
      <c r="C1193" s="189" t="str">
        <f t="shared" si="74"/>
        <v>0</v>
      </c>
      <c r="D1193" s="192">
        <f t="shared" si="75"/>
        <v>46021</v>
      </c>
      <c r="E1193" s="189">
        <f t="shared" si="76"/>
        <v>227</v>
      </c>
      <c r="F1193" s="28"/>
      <c r="G1193" s="157"/>
      <c r="H1193" s="3"/>
      <c r="I1193" s="7"/>
      <c r="J1193" s="3"/>
      <c r="K1193" s="32" t="str">
        <f t="shared" si="77"/>
        <v/>
      </c>
      <c r="L1193" s="2"/>
      <c r="M1193" s="2"/>
      <c r="N1193" s="28"/>
      <c r="O1193" s="28"/>
    </row>
    <row r="1194" spans="1:15" ht="18.75" customHeight="1" x14ac:dyDescent="0.35">
      <c r="A1194" s="28"/>
      <c r="B1194" s="189">
        <f>IF(J1194="",0,COUNTIF($J$7:J1194,J1194))</f>
        <v>0</v>
      </c>
      <c r="C1194" s="189" t="str">
        <f t="shared" si="74"/>
        <v>0</v>
      </c>
      <c r="D1194" s="192">
        <f t="shared" si="75"/>
        <v>46021</v>
      </c>
      <c r="E1194" s="189">
        <f t="shared" si="76"/>
        <v>227</v>
      </c>
      <c r="F1194" s="28"/>
      <c r="G1194" s="157"/>
      <c r="H1194" s="3"/>
      <c r="I1194" s="7"/>
      <c r="J1194" s="3"/>
      <c r="K1194" s="32" t="str">
        <f t="shared" si="77"/>
        <v/>
      </c>
      <c r="L1194" s="2"/>
      <c r="M1194" s="2"/>
      <c r="N1194" s="28"/>
      <c r="O1194" s="28"/>
    </row>
    <row r="1195" spans="1:15" ht="18.75" customHeight="1" x14ac:dyDescent="0.35">
      <c r="A1195" s="28"/>
      <c r="B1195" s="189">
        <f>IF(J1195="",0,COUNTIF($J$7:J1195,J1195))</f>
        <v>0</v>
      </c>
      <c r="C1195" s="189" t="str">
        <f t="shared" si="74"/>
        <v>0</v>
      </c>
      <c r="D1195" s="192">
        <f t="shared" si="75"/>
        <v>46021</v>
      </c>
      <c r="E1195" s="189">
        <f t="shared" si="76"/>
        <v>227</v>
      </c>
      <c r="F1195" s="28"/>
      <c r="G1195" s="157"/>
      <c r="H1195" s="3"/>
      <c r="I1195" s="7"/>
      <c r="J1195" s="3"/>
      <c r="K1195" s="32" t="str">
        <f t="shared" si="77"/>
        <v/>
      </c>
      <c r="L1195" s="2"/>
      <c r="M1195" s="2"/>
      <c r="N1195" s="28"/>
      <c r="O1195" s="28"/>
    </row>
    <row r="1196" spans="1:15" ht="18.75" customHeight="1" x14ac:dyDescent="0.35">
      <c r="A1196" s="28"/>
      <c r="B1196" s="189">
        <f>IF(J1196="",0,COUNTIF($J$7:J1196,J1196))</f>
        <v>0</v>
      </c>
      <c r="C1196" s="189" t="str">
        <f t="shared" si="74"/>
        <v>0</v>
      </c>
      <c r="D1196" s="192">
        <f t="shared" si="75"/>
        <v>46021</v>
      </c>
      <c r="E1196" s="189">
        <f t="shared" si="76"/>
        <v>227</v>
      </c>
      <c r="F1196" s="28"/>
      <c r="G1196" s="157"/>
      <c r="H1196" s="3"/>
      <c r="I1196" s="7"/>
      <c r="J1196" s="3"/>
      <c r="K1196" s="32" t="str">
        <f t="shared" si="77"/>
        <v/>
      </c>
      <c r="L1196" s="2"/>
      <c r="M1196" s="2"/>
      <c r="N1196" s="28"/>
      <c r="O1196" s="28"/>
    </row>
    <row r="1197" spans="1:15" ht="18.75" customHeight="1" x14ac:dyDescent="0.35">
      <c r="A1197" s="28"/>
      <c r="B1197" s="189">
        <f>IF(J1197="",0,COUNTIF($J$7:J1197,J1197))</f>
        <v>0</v>
      </c>
      <c r="C1197" s="189" t="str">
        <f t="shared" si="74"/>
        <v>0</v>
      </c>
      <c r="D1197" s="192">
        <f t="shared" si="75"/>
        <v>46021</v>
      </c>
      <c r="E1197" s="189">
        <f t="shared" si="76"/>
        <v>227</v>
      </c>
      <c r="F1197" s="28"/>
      <c r="G1197" s="157"/>
      <c r="H1197" s="3"/>
      <c r="I1197" s="7"/>
      <c r="J1197" s="3"/>
      <c r="K1197" s="32" t="str">
        <f t="shared" si="77"/>
        <v/>
      </c>
      <c r="L1197" s="2"/>
      <c r="M1197" s="2"/>
      <c r="N1197" s="28"/>
      <c r="O1197" s="28"/>
    </row>
    <row r="1198" spans="1:15" ht="18.75" customHeight="1" x14ac:dyDescent="0.35">
      <c r="A1198" s="28"/>
      <c r="B1198" s="189">
        <f>IF(J1198="",0,COUNTIF($J$7:J1198,J1198))</f>
        <v>0</v>
      </c>
      <c r="C1198" s="189" t="str">
        <f t="shared" si="74"/>
        <v>0</v>
      </c>
      <c r="D1198" s="192">
        <f t="shared" si="75"/>
        <v>46021</v>
      </c>
      <c r="E1198" s="189">
        <f t="shared" si="76"/>
        <v>227</v>
      </c>
      <c r="F1198" s="28"/>
      <c r="G1198" s="157"/>
      <c r="H1198" s="3"/>
      <c r="I1198" s="7"/>
      <c r="J1198" s="3"/>
      <c r="K1198" s="32" t="str">
        <f t="shared" si="77"/>
        <v/>
      </c>
      <c r="L1198" s="2"/>
      <c r="M1198" s="2"/>
      <c r="N1198" s="28"/>
      <c r="O1198" s="28"/>
    </row>
    <row r="1199" spans="1:15" ht="18.75" customHeight="1" x14ac:dyDescent="0.35">
      <c r="A1199" s="28"/>
      <c r="B1199" s="189">
        <f>IF(J1199="",0,COUNTIF($J$7:J1199,J1199))</f>
        <v>0</v>
      </c>
      <c r="C1199" s="189" t="str">
        <f t="shared" si="74"/>
        <v>0</v>
      </c>
      <c r="D1199" s="192">
        <f t="shared" si="75"/>
        <v>46021</v>
      </c>
      <c r="E1199" s="189">
        <f t="shared" si="76"/>
        <v>227</v>
      </c>
      <c r="F1199" s="28"/>
      <c r="G1199" s="157"/>
      <c r="H1199" s="3"/>
      <c r="I1199" s="7"/>
      <c r="J1199" s="3"/>
      <c r="K1199" s="32" t="str">
        <f t="shared" si="77"/>
        <v/>
      </c>
      <c r="L1199" s="2"/>
      <c r="M1199" s="2"/>
      <c r="N1199" s="28"/>
      <c r="O1199" s="28"/>
    </row>
    <row r="1200" spans="1:15" ht="18.75" customHeight="1" x14ac:dyDescent="0.35">
      <c r="A1200" s="28"/>
      <c r="B1200" s="189">
        <f>IF(J1200="",0,COUNTIF($J$7:J1200,J1200))</f>
        <v>0</v>
      </c>
      <c r="C1200" s="189" t="str">
        <f t="shared" si="74"/>
        <v>0</v>
      </c>
      <c r="D1200" s="192">
        <f t="shared" si="75"/>
        <v>46021</v>
      </c>
      <c r="E1200" s="189">
        <f t="shared" si="76"/>
        <v>227</v>
      </c>
      <c r="F1200" s="28"/>
      <c r="G1200" s="157"/>
      <c r="H1200" s="3"/>
      <c r="I1200" s="7"/>
      <c r="J1200" s="3"/>
      <c r="K1200" s="32" t="str">
        <f t="shared" si="77"/>
        <v/>
      </c>
      <c r="L1200" s="2"/>
      <c r="M1200" s="2"/>
      <c r="N1200" s="28"/>
      <c r="O1200" s="28"/>
    </row>
    <row r="1201" spans="1:15" ht="18.75" customHeight="1" x14ac:dyDescent="0.35">
      <c r="A1201" s="28"/>
      <c r="B1201" s="189">
        <f>IF(J1201="",0,COUNTIF($J$7:J1201,J1201))</f>
        <v>0</v>
      </c>
      <c r="C1201" s="189" t="str">
        <f t="shared" si="74"/>
        <v>0</v>
      </c>
      <c r="D1201" s="192">
        <f t="shared" si="75"/>
        <v>46021</v>
      </c>
      <c r="E1201" s="189">
        <f t="shared" si="76"/>
        <v>227</v>
      </c>
      <c r="F1201" s="28"/>
      <c r="G1201" s="157"/>
      <c r="H1201" s="3"/>
      <c r="I1201" s="7"/>
      <c r="J1201" s="3"/>
      <c r="K1201" s="32" t="str">
        <f t="shared" si="77"/>
        <v/>
      </c>
      <c r="L1201" s="2"/>
      <c r="M1201" s="2"/>
      <c r="N1201" s="28"/>
      <c r="O1201" s="28"/>
    </row>
    <row r="1202" spans="1:15" ht="18.75" customHeight="1" x14ac:dyDescent="0.35">
      <c r="A1202" s="28"/>
      <c r="B1202" s="189">
        <f>IF(J1202="",0,COUNTIF($J$7:J1202,J1202))</f>
        <v>0</v>
      </c>
      <c r="C1202" s="189" t="str">
        <f t="shared" si="74"/>
        <v>0</v>
      </c>
      <c r="D1202" s="192">
        <f t="shared" si="75"/>
        <v>46021</v>
      </c>
      <c r="E1202" s="189">
        <f t="shared" si="76"/>
        <v>227</v>
      </c>
      <c r="F1202" s="28"/>
      <c r="G1202" s="157"/>
      <c r="H1202" s="3"/>
      <c r="I1202" s="7"/>
      <c r="J1202" s="3"/>
      <c r="K1202" s="32" t="str">
        <f t="shared" si="77"/>
        <v/>
      </c>
      <c r="L1202" s="2"/>
      <c r="M1202" s="2"/>
      <c r="N1202" s="28"/>
      <c r="O1202" s="28"/>
    </row>
    <row r="1203" spans="1:15" ht="18.75" customHeight="1" x14ac:dyDescent="0.35">
      <c r="A1203" s="28"/>
      <c r="B1203" s="189">
        <f>IF(J1203="",0,COUNTIF($J$7:J1203,J1203))</f>
        <v>0</v>
      </c>
      <c r="C1203" s="189" t="str">
        <f t="shared" si="74"/>
        <v>0</v>
      </c>
      <c r="D1203" s="192">
        <f t="shared" si="75"/>
        <v>46021</v>
      </c>
      <c r="E1203" s="189">
        <f t="shared" si="76"/>
        <v>227</v>
      </c>
      <c r="F1203" s="28"/>
      <c r="G1203" s="157"/>
      <c r="H1203" s="3"/>
      <c r="I1203" s="7"/>
      <c r="J1203" s="3"/>
      <c r="K1203" s="32" t="str">
        <f t="shared" si="77"/>
        <v/>
      </c>
      <c r="L1203" s="2"/>
      <c r="M1203" s="2"/>
      <c r="N1203" s="28"/>
      <c r="O1203" s="28"/>
    </row>
    <row r="1204" spans="1:15" ht="18.75" customHeight="1" x14ac:dyDescent="0.35">
      <c r="A1204" s="28"/>
      <c r="B1204" s="189">
        <f>IF(J1204="",0,COUNTIF($J$7:J1204,J1204))</f>
        <v>0</v>
      </c>
      <c r="C1204" s="189" t="str">
        <f t="shared" si="74"/>
        <v>0</v>
      </c>
      <c r="D1204" s="192">
        <f t="shared" si="75"/>
        <v>46021</v>
      </c>
      <c r="E1204" s="189">
        <f t="shared" si="76"/>
        <v>227</v>
      </c>
      <c r="F1204" s="28"/>
      <c r="G1204" s="157"/>
      <c r="H1204" s="3"/>
      <c r="I1204" s="7"/>
      <c r="J1204" s="3"/>
      <c r="K1204" s="32" t="str">
        <f t="shared" si="77"/>
        <v/>
      </c>
      <c r="L1204" s="2"/>
      <c r="M1204" s="2"/>
      <c r="N1204" s="28"/>
      <c r="O1204" s="28"/>
    </row>
    <row r="1205" spans="1:15" ht="18.75" customHeight="1" x14ac:dyDescent="0.35">
      <c r="A1205" s="28"/>
      <c r="B1205" s="189">
        <f>IF(J1205="",0,COUNTIF($J$7:J1205,J1205))</f>
        <v>0</v>
      </c>
      <c r="C1205" s="189" t="str">
        <f t="shared" si="74"/>
        <v>0</v>
      </c>
      <c r="D1205" s="192">
        <f t="shared" si="75"/>
        <v>46021</v>
      </c>
      <c r="E1205" s="189">
        <f t="shared" si="76"/>
        <v>227</v>
      </c>
      <c r="F1205" s="28"/>
      <c r="G1205" s="157"/>
      <c r="H1205" s="3"/>
      <c r="I1205" s="7"/>
      <c r="J1205" s="3"/>
      <c r="K1205" s="32" t="str">
        <f t="shared" si="77"/>
        <v/>
      </c>
      <c r="L1205" s="2"/>
      <c r="M1205" s="2"/>
      <c r="N1205" s="28"/>
      <c r="O1205" s="28"/>
    </row>
    <row r="1206" spans="1:15" ht="18.75" customHeight="1" x14ac:dyDescent="0.35">
      <c r="A1206" s="28"/>
      <c r="B1206" s="189">
        <f>IF(J1206="",0,COUNTIF($J$7:J1206,J1206))</f>
        <v>0</v>
      </c>
      <c r="C1206" s="189" t="str">
        <f t="shared" si="74"/>
        <v>0</v>
      </c>
      <c r="D1206" s="192">
        <f t="shared" si="75"/>
        <v>46021</v>
      </c>
      <c r="E1206" s="189">
        <f t="shared" si="76"/>
        <v>227</v>
      </c>
      <c r="F1206" s="28"/>
      <c r="G1206" s="157"/>
      <c r="H1206" s="3"/>
      <c r="I1206" s="7"/>
      <c r="J1206" s="3"/>
      <c r="K1206" s="32" t="str">
        <f t="shared" si="77"/>
        <v/>
      </c>
      <c r="L1206" s="2"/>
      <c r="M1206" s="2"/>
      <c r="N1206" s="28"/>
      <c r="O1206" s="28"/>
    </row>
    <row r="1207" spans="1:15" ht="18.75" customHeight="1" x14ac:dyDescent="0.35">
      <c r="A1207" s="28"/>
      <c r="B1207" s="189">
        <f>IF(J1207="",0,COUNTIF($J$7:J1207,J1207))</f>
        <v>0</v>
      </c>
      <c r="C1207" s="189" t="str">
        <f t="shared" ref="C1207:C1270" si="78">B1207&amp;J1207</f>
        <v>0</v>
      </c>
      <c r="D1207" s="192">
        <f t="shared" ref="D1207:D1270" si="79">IF(G1207&lt;&gt;"",G1207,D1206)</f>
        <v>46021</v>
      </c>
      <c r="E1207" s="189">
        <f t="shared" ref="E1207:E1270" si="80">IF(H1207&lt;&gt;"",H1207,E1206)</f>
        <v>227</v>
      </c>
      <c r="F1207" s="28"/>
      <c r="G1207" s="157"/>
      <c r="H1207" s="3"/>
      <c r="I1207" s="7"/>
      <c r="J1207" s="3"/>
      <c r="K1207" s="32" t="str">
        <f t="shared" ref="K1207:K1270" si="81">IF(J1207&lt;&gt;"",VLOOKUP(J1207,DA,2,FALSE),"")</f>
        <v/>
      </c>
      <c r="L1207" s="2"/>
      <c r="M1207" s="2"/>
      <c r="N1207" s="28"/>
      <c r="O1207" s="28"/>
    </row>
    <row r="1208" spans="1:15" ht="18.75" customHeight="1" x14ac:dyDescent="0.35">
      <c r="A1208" s="28"/>
      <c r="B1208" s="189">
        <f>IF(J1208="",0,COUNTIF($J$7:J1208,J1208))</f>
        <v>0</v>
      </c>
      <c r="C1208" s="189" t="str">
        <f t="shared" si="78"/>
        <v>0</v>
      </c>
      <c r="D1208" s="192">
        <f t="shared" si="79"/>
        <v>46021</v>
      </c>
      <c r="E1208" s="189">
        <f t="shared" si="80"/>
        <v>227</v>
      </c>
      <c r="F1208" s="28"/>
      <c r="G1208" s="157"/>
      <c r="H1208" s="3"/>
      <c r="I1208" s="7"/>
      <c r="J1208" s="3"/>
      <c r="K1208" s="32" t="str">
        <f t="shared" si="81"/>
        <v/>
      </c>
      <c r="L1208" s="2"/>
      <c r="M1208" s="2"/>
      <c r="N1208" s="28"/>
      <c r="O1208" s="28"/>
    </row>
    <row r="1209" spans="1:15" ht="18.75" customHeight="1" x14ac:dyDescent="0.35">
      <c r="A1209" s="28"/>
      <c r="B1209" s="189">
        <f>IF(J1209="",0,COUNTIF($J$7:J1209,J1209))</f>
        <v>0</v>
      </c>
      <c r="C1209" s="189" t="str">
        <f t="shared" si="78"/>
        <v>0</v>
      </c>
      <c r="D1209" s="192">
        <f t="shared" si="79"/>
        <v>46021</v>
      </c>
      <c r="E1209" s="189">
        <f t="shared" si="80"/>
        <v>227</v>
      </c>
      <c r="F1209" s="28"/>
      <c r="G1209" s="157"/>
      <c r="H1209" s="3"/>
      <c r="I1209" s="7"/>
      <c r="J1209" s="3"/>
      <c r="K1209" s="32" t="str">
        <f t="shared" si="81"/>
        <v/>
      </c>
      <c r="L1209" s="2"/>
      <c r="M1209" s="2"/>
      <c r="N1209" s="28"/>
      <c r="O1209" s="28"/>
    </row>
    <row r="1210" spans="1:15" ht="18.75" customHeight="1" x14ac:dyDescent="0.35">
      <c r="A1210" s="28"/>
      <c r="B1210" s="189">
        <f>IF(J1210="",0,COUNTIF($J$7:J1210,J1210))</f>
        <v>0</v>
      </c>
      <c r="C1210" s="189" t="str">
        <f t="shared" si="78"/>
        <v>0</v>
      </c>
      <c r="D1210" s="192">
        <f t="shared" si="79"/>
        <v>46021</v>
      </c>
      <c r="E1210" s="189">
        <f t="shared" si="80"/>
        <v>227</v>
      </c>
      <c r="F1210" s="28"/>
      <c r="G1210" s="157"/>
      <c r="H1210" s="3"/>
      <c r="I1210" s="7"/>
      <c r="J1210" s="3"/>
      <c r="K1210" s="32" t="str">
        <f t="shared" si="81"/>
        <v/>
      </c>
      <c r="L1210" s="2"/>
      <c r="M1210" s="2"/>
      <c r="N1210" s="28"/>
      <c r="O1210" s="28"/>
    </row>
    <row r="1211" spans="1:15" ht="18.75" customHeight="1" x14ac:dyDescent="0.35">
      <c r="A1211" s="28"/>
      <c r="B1211" s="189">
        <f>IF(J1211="",0,COUNTIF($J$7:J1211,J1211))</f>
        <v>0</v>
      </c>
      <c r="C1211" s="189" t="str">
        <f t="shared" si="78"/>
        <v>0</v>
      </c>
      <c r="D1211" s="192">
        <f t="shared" si="79"/>
        <v>46021</v>
      </c>
      <c r="E1211" s="189">
        <f t="shared" si="80"/>
        <v>227</v>
      </c>
      <c r="F1211" s="28"/>
      <c r="G1211" s="157"/>
      <c r="H1211" s="3"/>
      <c r="I1211" s="7"/>
      <c r="J1211" s="3"/>
      <c r="K1211" s="32" t="str">
        <f t="shared" si="81"/>
        <v/>
      </c>
      <c r="L1211" s="2"/>
      <c r="M1211" s="2"/>
      <c r="N1211" s="28"/>
      <c r="O1211" s="28"/>
    </row>
    <row r="1212" spans="1:15" ht="18.75" customHeight="1" x14ac:dyDescent="0.35">
      <c r="A1212" s="28"/>
      <c r="B1212" s="189">
        <f>IF(J1212="",0,COUNTIF($J$7:J1212,J1212))</f>
        <v>0</v>
      </c>
      <c r="C1212" s="189" t="str">
        <f t="shared" si="78"/>
        <v>0</v>
      </c>
      <c r="D1212" s="192">
        <f t="shared" si="79"/>
        <v>46021</v>
      </c>
      <c r="E1212" s="189">
        <f t="shared" si="80"/>
        <v>227</v>
      </c>
      <c r="F1212" s="28"/>
      <c r="G1212" s="157"/>
      <c r="H1212" s="3"/>
      <c r="I1212" s="7"/>
      <c r="J1212" s="3"/>
      <c r="K1212" s="32" t="str">
        <f t="shared" si="81"/>
        <v/>
      </c>
      <c r="L1212" s="2"/>
      <c r="M1212" s="2"/>
      <c r="N1212" s="28"/>
      <c r="O1212" s="28"/>
    </row>
    <row r="1213" spans="1:15" ht="18.75" customHeight="1" x14ac:dyDescent="0.35">
      <c r="A1213" s="28"/>
      <c r="B1213" s="189">
        <f>IF(J1213="",0,COUNTIF($J$7:J1213,J1213))</f>
        <v>0</v>
      </c>
      <c r="C1213" s="189" t="str">
        <f t="shared" si="78"/>
        <v>0</v>
      </c>
      <c r="D1213" s="192">
        <f t="shared" si="79"/>
        <v>46021</v>
      </c>
      <c r="E1213" s="189">
        <f t="shared" si="80"/>
        <v>227</v>
      </c>
      <c r="F1213" s="28"/>
      <c r="G1213" s="157"/>
      <c r="H1213" s="3"/>
      <c r="I1213" s="7"/>
      <c r="J1213" s="3"/>
      <c r="K1213" s="32" t="str">
        <f t="shared" si="81"/>
        <v/>
      </c>
      <c r="L1213" s="2"/>
      <c r="M1213" s="2"/>
      <c r="N1213" s="28"/>
      <c r="O1213" s="28"/>
    </row>
    <row r="1214" spans="1:15" ht="18.75" customHeight="1" x14ac:dyDescent="0.35">
      <c r="A1214" s="28"/>
      <c r="B1214" s="189">
        <f>IF(J1214="",0,COUNTIF($J$7:J1214,J1214))</f>
        <v>0</v>
      </c>
      <c r="C1214" s="189" t="str">
        <f t="shared" si="78"/>
        <v>0</v>
      </c>
      <c r="D1214" s="192">
        <f t="shared" si="79"/>
        <v>46021</v>
      </c>
      <c r="E1214" s="189">
        <f t="shared" si="80"/>
        <v>227</v>
      </c>
      <c r="F1214" s="28"/>
      <c r="G1214" s="157"/>
      <c r="H1214" s="3"/>
      <c r="I1214" s="7"/>
      <c r="J1214" s="3"/>
      <c r="K1214" s="32" t="str">
        <f t="shared" si="81"/>
        <v/>
      </c>
      <c r="L1214" s="2"/>
      <c r="M1214" s="2"/>
      <c r="N1214" s="28"/>
      <c r="O1214" s="28"/>
    </row>
    <row r="1215" spans="1:15" ht="18.75" customHeight="1" x14ac:dyDescent="0.35">
      <c r="A1215" s="28"/>
      <c r="B1215" s="189">
        <f>IF(J1215="",0,COUNTIF($J$7:J1215,J1215))</f>
        <v>0</v>
      </c>
      <c r="C1215" s="189" t="str">
        <f t="shared" si="78"/>
        <v>0</v>
      </c>
      <c r="D1215" s="192">
        <f t="shared" si="79"/>
        <v>46021</v>
      </c>
      <c r="E1215" s="189">
        <f t="shared" si="80"/>
        <v>227</v>
      </c>
      <c r="F1215" s="28"/>
      <c r="G1215" s="157"/>
      <c r="H1215" s="3"/>
      <c r="I1215" s="7"/>
      <c r="J1215" s="3"/>
      <c r="K1215" s="32" t="str">
        <f t="shared" si="81"/>
        <v/>
      </c>
      <c r="L1215" s="2"/>
      <c r="M1215" s="2"/>
      <c r="N1215" s="28"/>
      <c r="O1215" s="28"/>
    </row>
    <row r="1216" spans="1:15" ht="18.75" customHeight="1" x14ac:dyDescent="0.35">
      <c r="A1216" s="28"/>
      <c r="B1216" s="189">
        <f>IF(J1216="",0,COUNTIF($J$7:J1216,J1216))</f>
        <v>0</v>
      </c>
      <c r="C1216" s="189" t="str">
        <f t="shared" si="78"/>
        <v>0</v>
      </c>
      <c r="D1216" s="192">
        <f t="shared" si="79"/>
        <v>46021</v>
      </c>
      <c r="E1216" s="189">
        <f t="shared" si="80"/>
        <v>227</v>
      </c>
      <c r="F1216" s="28"/>
      <c r="G1216" s="157"/>
      <c r="H1216" s="3"/>
      <c r="I1216" s="7"/>
      <c r="J1216" s="3"/>
      <c r="K1216" s="32" t="str">
        <f t="shared" si="81"/>
        <v/>
      </c>
      <c r="L1216" s="2"/>
      <c r="M1216" s="2"/>
      <c r="N1216" s="28"/>
      <c r="O1216" s="28"/>
    </row>
    <row r="1217" spans="1:15" ht="18.75" customHeight="1" x14ac:dyDescent="0.35">
      <c r="A1217" s="28"/>
      <c r="B1217" s="189">
        <f>IF(J1217="",0,COUNTIF($J$7:J1217,J1217))</f>
        <v>0</v>
      </c>
      <c r="C1217" s="189" t="str">
        <f t="shared" si="78"/>
        <v>0</v>
      </c>
      <c r="D1217" s="192">
        <f t="shared" si="79"/>
        <v>46021</v>
      </c>
      <c r="E1217" s="189">
        <f t="shared" si="80"/>
        <v>227</v>
      </c>
      <c r="F1217" s="28"/>
      <c r="G1217" s="157"/>
      <c r="H1217" s="3"/>
      <c r="I1217" s="7"/>
      <c r="J1217" s="3"/>
      <c r="K1217" s="32" t="str">
        <f t="shared" si="81"/>
        <v/>
      </c>
      <c r="L1217" s="2"/>
      <c r="M1217" s="2"/>
      <c r="N1217" s="28"/>
      <c r="O1217" s="28"/>
    </row>
    <row r="1218" spans="1:15" ht="18.75" customHeight="1" x14ac:dyDescent="0.35">
      <c r="A1218" s="28"/>
      <c r="B1218" s="189">
        <f>IF(J1218="",0,COUNTIF($J$7:J1218,J1218))</f>
        <v>0</v>
      </c>
      <c r="C1218" s="189" t="str">
        <f t="shared" si="78"/>
        <v>0</v>
      </c>
      <c r="D1218" s="192">
        <f t="shared" si="79"/>
        <v>46021</v>
      </c>
      <c r="E1218" s="189">
        <f t="shared" si="80"/>
        <v>227</v>
      </c>
      <c r="F1218" s="28"/>
      <c r="G1218" s="157"/>
      <c r="H1218" s="3"/>
      <c r="I1218" s="7"/>
      <c r="J1218" s="3"/>
      <c r="K1218" s="32" t="str">
        <f t="shared" si="81"/>
        <v/>
      </c>
      <c r="L1218" s="2"/>
      <c r="M1218" s="2"/>
      <c r="N1218" s="28"/>
      <c r="O1218" s="28"/>
    </row>
    <row r="1219" spans="1:15" ht="18.75" customHeight="1" x14ac:dyDescent="0.35">
      <c r="A1219" s="28"/>
      <c r="B1219" s="189">
        <f>IF(J1219="",0,COUNTIF($J$7:J1219,J1219))</f>
        <v>0</v>
      </c>
      <c r="C1219" s="189" t="str">
        <f t="shared" si="78"/>
        <v>0</v>
      </c>
      <c r="D1219" s="192">
        <f t="shared" si="79"/>
        <v>46021</v>
      </c>
      <c r="E1219" s="189">
        <f t="shared" si="80"/>
        <v>227</v>
      </c>
      <c r="F1219" s="28"/>
      <c r="G1219" s="157"/>
      <c r="H1219" s="3"/>
      <c r="I1219" s="7"/>
      <c r="J1219" s="3"/>
      <c r="K1219" s="32" t="str">
        <f t="shared" si="81"/>
        <v/>
      </c>
      <c r="L1219" s="2"/>
      <c r="M1219" s="2"/>
      <c r="N1219" s="28"/>
      <c r="O1219" s="28"/>
    </row>
    <row r="1220" spans="1:15" ht="18.75" customHeight="1" x14ac:dyDescent="0.35">
      <c r="A1220" s="28"/>
      <c r="B1220" s="189">
        <f>IF(J1220="",0,COUNTIF($J$7:J1220,J1220))</f>
        <v>0</v>
      </c>
      <c r="C1220" s="189" t="str">
        <f t="shared" si="78"/>
        <v>0</v>
      </c>
      <c r="D1220" s="192">
        <f t="shared" si="79"/>
        <v>46021</v>
      </c>
      <c r="E1220" s="189">
        <f t="shared" si="80"/>
        <v>227</v>
      </c>
      <c r="F1220" s="28"/>
      <c r="G1220" s="157"/>
      <c r="H1220" s="3"/>
      <c r="I1220" s="7"/>
      <c r="J1220" s="3"/>
      <c r="K1220" s="32" t="str">
        <f t="shared" si="81"/>
        <v/>
      </c>
      <c r="L1220" s="2"/>
      <c r="M1220" s="2"/>
      <c r="N1220" s="28"/>
      <c r="O1220" s="28"/>
    </row>
    <row r="1221" spans="1:15" ht="18.75" customHeight="1" x14ac:dyDescent="0.35">
      <c r="A1221" s="28"/>
      <c r="B1221" s="189">
        <f>IF(J1221="",0,COUNTIF($J$7:J1221,J1221))</f>
        <v>0</v>
      </c>
      <c r="C1221" s="189" t="str">
        <f t="shared" si="78"/>
        <v>0</v>
      </c>
      <c r="D1221" s="192">
        <f t="shared" si="79"/>
        <v>46021</v>
      </c>
      <c r="E1221" s="189">
        <f t="shared" si="80"/>
        <v>227</v>
      </c>
      <c r="F1221" s="28"/>
      <c r="G1221" s="157"/>
      <c r="H1221" s="3"/>
      <c r="I1221" s="7"/>
      <c r="J1221" s="3"/>
      <c r="K1221" s="32" t="str">
        <f t="shared" si="81"/>
        <v/>
      </c>
      <c r="L1221" s="2"/>
      <c r="M1221" s="2"/>
      <c r="N1221" s="28"/>
      <c r="O1221" s="28"/>
    </row>
    <row r="1222" spans="1:15" ht="18.75" customHeight="1" x14ac:dyDescent="0.35">
      <c r="A1222" s="28"/>
      <c r="B1222" s="189">
        <f>IF(J1222="",0,COUNTIF($J$7:J1222,J1222))</f>
        <v>0</v>
      </c>
      <c r="C1222" s="189" t="str">
        <f t="shared" si="78"/>
        <v>0</v>
      </c>
      <c r="D1222" s="192">
        <f t="shared" si="79"/>
        <v>46021</v>
      </c>
      <c r="E1222" s="189">
        <f t="shared" si="80"/>
        <v>227</v>
      </c>
      <c r="F1222" s="28"/>
      <c r="G1222" s="157"/>
      <c r="H1222" s="3"/>
      <c r="I1222" s="7"/>
      <c r="J1222" s="3"/>
      <c r="K1222" s="32" t="str">
        <f t="shared" si="81"/>
        <v/>
      </c>
      <c r="L1222" s="2"/>
      <c r="M1222" s="2"/>
      <c r="N1222" s="28"/>
      <c r="O1222" s="28"/>
    </row>
    <row r="1223" spans="1:15" ht="18.75" customHeight="1" x14ac:dyDescent="0.35">
      <c r="A1223" s="28"/>
      <c r="B1223" s="189">
        <f>IF(J1223="",0,COUNTIF($J$7:J1223,J1223))</f>
        <v>0</v>
      </c>
      <c r="C1223" s="189" t="str">
        <f t="shared" si="78"/>
        <v>0</v>
      </c>
      <c r="D1223" s="192">
        <f t="shared" si="79"/>
        <v>46021</v>
      </c>
      <c r="E1223" s="189">
        <f t="shared" si="80"/>
        <v>227</v>
      </c>
      <c r="F1223" s="28"/>
      <c r="G1223" s="157"/>
      <c r="H1223" s="3"/>
      <c r="I1223" s="7"/>
      <c r="J1223" s="3"/>
      <c r="K1223" s="32" t="str">
        <f t="shared" si="81"/>
        <v/>
      </c>
      <c r="L1223" s="2"/>
      <c r="M1223" s="2"/>
      <c r="N1223" s="28"/>
      <c r="O1223" s="28"/>
    </row>
    <row r="1224" spans="1:15" ht="18.75" customHeight="1" x14ac:dyDescent="0.35">
      <c r="A1224" s="28"/>
      <c r="B1224" s="189">
        <f>IF(J1224="",0,COUNTIF($J$7:J1224,J1224))</f>
        <v>0</v>
      </c>
      <c r="C1224" s="189" t="str">
        <f t="shared" si="78"/>
        <v>0</v>
      </c>
      <c r="D1224" s="192">
        <f t="shared" si="79"/>
        <v>46021</v>
      </c>
      <c r="E1224" s="189">
        <f t="shared" si="80"/>
        <v>227</v>
      </c>
      <c r="F1224" s="28"/>
      <c r="G1224" s="157"/>
      <c r="H1224" s="3"/>
      <c r="I1224" s="7"/>
      <c r="J1224" s="3"/>
      <c r="K1224" s="32" t="str">
        <f t="shared" si="81"/>
        <v/>
      </c>
      <c r="L1224" s="2"/>
      <c r="M1224" s="2"/>
      <c r="N1224" s="28"/>
      <c r="O1224" s="28"/>
    </row>
    <row r="1225" spans="1:15" ht="18.75" customHeight="1" x14ac:dyDescent="0.35">
      <c r="A1225" s="28"/>
      <c r="B1225" s="189">
        <f>IF(J1225="",0,COUNTIF($J$7:J1225,J1225))</f>
        <v>0</v>
      </c>
      <c r="C1225" s="189" t="str">
        <f t="shared" si="78"/>
        <v>0</v>
      </c>
      <c r="D1225" s="192">
        <f t="shared" si="79"/>
        <v>46021</v>
      </c>
      <c r="E1225" s="189">
        <f t="shared" si="80"/>
        <v>227</v>
      </c>
      <c r="F1225" s="28"/>
      <c r="G1225" s="157"/>
      <c r="H1225" s="3"/>
      <c r="I1225" s="7"/>
      <c r="J1225" s="3"/>
      <c r="K1225" s="32" t="str">
        <f t="shared" si="81"/>
        <v/>
      </c>
      <c r="L1225" s="2"/>
      <c r="M1225" s="2"/>
      <c r="N1225" s="28"/>
      <c r="O1225" s="28"/>
    </row>
    <row r="1226" spans="1:15" ht="18.75" customHeight="1" x14ac:dyDescent="0.35">
      <c r="A1226" s="28"/>
      <c r="B1226" s="189">
        <f>IF(J1226="",0,COUNTIF($J$7:J1226,J1226))</f>
        <v>0</v>
      </c>
      <c r="C1226" s="189" t="str">
        <f t="shared" si="78"/>
        <v>0</v>
      </c>
      <c r="D1226" s="192">
        <f t="shared" si="79"/>
        <v>46021</v>
      </c>
      <c r="E1226" s="189">
        <f t="shared" si="80"/>
        <v>227</v>
      </c>
      <c r="F1226" s="28"/>
      <c r="G1226" s="157"/>
      <c r="H1226" s="3"/>
      <c r="I1226" s="7"/>
      <c r="J1226" s="3"/>
      <c r="K1226" s="32" t="str">
        <f t="shared" si="81"/>
        <v/>
      </c>
      <c r="L1226" s="2"/>
      <c r="M1226" s="2"/>
      <c r="N1226" s="28"/>
      <c r="O1226" s="28"/>
    </row>
    <row r="1227" spans="1:15" ht="18.75" customHeight="1" x14ac:dyDescent="0.35">
      <c r="A1227" s="28"/>
      <c r="B1227" s="189">
        <f>IF(J1227="",0,COUNTIF($J$7:J1227,J1227))</f>
        <v>0</v>
      </c>
      <c r="C1227" s="189" t="str">
        <f t="shared" si="78"/>
        <v>0</v>
      </c>
      <c r="D1227" s="192">
        <f t="shared" si="79"/>
        <v>46021</v>
      </c>
      <c r="E1227" s="189">
        <f t="shared" si="80"/>
        <v>227</v>
      </c>
      <c r="F1227" s="28"/>
      <c r="G1227" s="157"/>
      <c r="H1227" s="3"/>
      <c r="I1227" s="7"/>
      <c r="J1227" s="3"/>
      <c r="K1227" s="32" t="str">
        <f t="shared" si="81"/>
        <v/>
      </c>
      <c r="L1227" s="2"/>
      <c r="M1227" s="2"/>
      <c r="N1227" s="28"/>
      <c r="O1227" s="28"/>
    </row>
    <row r="1228" spans="1:15" ht="18.75" customHeight="1" x14ac:dyDescent="0.35">
      <c r="A1228" s="28"/>
      <c r="B1228" s="189">
        <f>IF(J1228="",0,COUNTIF($J$7:J1228,J1228))</f>
        <v>0</v>
      </c>
      <c r="C1228" s="189" t="str">
        <f t="shared" si="78"/>
        <v>0</v>
      </c>
      <c r="D1228" s="192">
        <f t="shared" si="79"/>
        <v>46021</v>
      </c>
      <c r="E1228" s="189">
        <f t="shared" si="80"/>
        <v>227</v>
      </c>
      <c r="F1228" s="28"/>
      <c r="G1228" s="157"/>
      <c r="H1228" s="3"/>
      <c r="I1228" s="7"/>
      <c r="J1228" s="3"/>
      <c r="K1228" s="32" t="str">
        <f t="shared" si="81"/>
        <v/>
      </c>
      <c r="L1228" s="2"/>
      <c r="M1228" s="2"/>
      <c r="N1228" s="28"/>
      <c r="O1228" s="28"/>
    </row>
    <row r="1229" spans="1:15" ht="18.75" customHeight="1" x14ac:dyDescent="0.35">
      <c r="A1229" s="28"/>
      <c r="B1229" s="189">
        <f>IF(J1229="",0,COUNTIF($J$7:J1229,J1229))</f>
        <v>0</v>
      </c>
      <c r="C1229" s="189" t="str">
        <f t="shared" si="78"/>
        <v>0</v>
      </c>
      <c r="D1229" s="192">
        <f t="shared" si="79"/>
        <v>46021</v>
      </c>
      <c r="E1229" s="189">
        <f t="shared" si="80"/>
        <v>227</v>
      </c>
      <c r="F1229" s="28"/>
      <c r="G1229" s="157"/>
      <c r="H1229" s="3"/>
      <c r="I1229" s="7"/>
      <c r="J1229" s="3"/>
      <c r="K1229" s="32" t="str">
        <f t="shared" si="81"/>
        <v/>
      </c>
      <c r="L1229" s="2"/>
      <c r="M1229" s="2"/>
      <c r="N1229" s="28"/>
      <c r="O1229" s="28"/>
    </row>
    <row r="1230" spans="1:15" ht="18.75" customHeight="1" x14ac:dyDescent="0.35">
      <c r="A1230" s="28"/>
      <c r="B1230" s="189">
        <f>IF(J1230="",0,COUNTIF($J$7:J1230,J1230))</f>
        <v>0</v>
      </c>
      <c r="C1230" s="189" t="str">
        <f t="shared" si="78"/>
        <v>0</v>
      </c>
      <c r="D1230" s="192">
        <f t="shared" si="79"/>
        <v>46021</v>
      </c>
      <c r="E1230" s="189">
        <f t="shared" si="80"/>
        <v>227</v>
      </c>
      <c r="F1230" s="28"/>
      <c r="G1230" s="157"/>
      <c r="H1230" s="3"/>
      <c r="I1230" s="7"/>
      <c r="J1230" s="3"/>
      <c r="K1230" s="32" t="str">
        <f t="shared" si="81"/>
        <v/>
      </c>
      <c r="L1230" s="2"/>
      <c r="M1230" s="2"/>
      <c r="N1230" s="28"/>
      <c r="O1230" s="28"/>
    </row>
    <row r="1231" spans="1:15" ht="18.75" customHeight="1" x14ac:dyDescent="0.35">
      <c r="A1231" s="28"/>
      <c r="B1231" s="189">
        <f>IF(J1231="",0,COUNTIF($J$7:J1231,J1231))</f>
        <v>0</v>
      </c>
      <c r="C1231" s="189" t="str">
        <f t="shared" si="78"/>
        <v>0</v>
      </c>
      <c r="D1231" s="192">
        <f t="shared" si="79"/>
        <v>46021</v>
      </c>
      <c r="E1231" s="189">
        <f t="shared" si="80"/>
        <v>227</v>
      </c>
      <c r="F1231" s="28"/>
      <c r="G1231" s="157"/>
      <c r="H1231" s="3"/>
      <c r="I1231" s="7"/>
      <c r="J1231" s="3"/>
      <c r="K1231" s="32" t="str">
        <f t="shared" si="81"/>
        <v/>
      </c>
      <c r="L1231" s="2"/>
      <c r="M1231" s="2"/>
      <c r="N1231" s="28"/>
      <c r="O1231" s="28"/>
    </row>
    <row r="1232" spans="1:15" ht="18.75" customHeight="1" x14ac:dyDescent="0.35">
      <c r="A1232" s="28"/>
      <c r="B1232" s="189">
        <f>IF(J1232="",0,COUNTIF($J$7:J1232,J1232))</f>
        <v>0</v>
      </c>
      <c r="C1232" s="189" t="str">
        <f t="shared" si="78"/>
        <v>0</v>
      </c>
      <c r="D1232" s="192">
        <f t="shared" si="79"/>
        <v>46021</v>
      </c>
      <c r="E1232" s="189">
        <f t="shared" si="80"/>
        <v>227</v>
      </c>
      <c r="F1232" s="28"/>
      <c r="G1232" s="157"/>
      <c r="H1232" s="3"/>
      <c r="I1232" s="7"/>
      <c r="J1232" s="3"/>
      <c r="K1232" s="32" t="str">
        <f t="shared" si="81"/>
        <v/>
      </c>
      <c r="L1232" s="2"/>
      <c r="M1232" s="2"/>
      <c r="N1232" s="28"/>
      <c r="O1232" s="28"/>
    </row>
    <row r="1233" spans="1:15" ht="18.75" customHeight="1" x14ac:dyDescent="0.35">
      <c r="A1233" s="28"/>
      <c r="B1233" s="189">
        <f>IF(J1233="",0,COUNTIF($J$7:J1233,J1233))</f>
        <v>0</v>
      </c>
      <c r="C1233" s="189" t="str">
        <f t="shared" si="78"/>
        <v>0</v>
      </c>
      <c r="D1233" s="192">
        <f t="shared" si="79"/>
        <v>46021</v>
      </c>
      <c r="E1233" s="189">
        <f t="shared" si="80"/>
        <v>227</v>
      </c>
      <c r="F1233" s="28"/>
      <c r="G1233" s="157"/>
      <c r="H1233" s="3"/>
      <c r="I1233" s="7"/>
      <c r="J1233" s="3"/>
      <c r="K1233" s="32" t="str">
        <f t="shared" si="81"/>
        <v/>
      </c>
      <c r="L1233" s="2"/>
      <c r="M1233" s="2"/>
      <c r="N1233" s="28"/>
      <c r="O1233" s="28"/>
    </row>
    <row r="1234" spans="1:15" ht="18.75" customHeight="1" x14ac:dyDescent="0.35">
      <c r="A1234" s="28"/>
      <c r="B1234" s="189">
        <f>IF(J1234="",0,COUNTIF($J$7:J1234,J1234))</f>
        <v>0</v>
      </c>
      <c r="C1234" s="189" t="str">
        <f t="shared" si="78"/>
        <v>0</v>
      </c>
      <c r="D1234" s="192">
        <f t="shared" si="79"/>
        <v>46021</v>
      </c>
      <c r="E1234" s="189">
        <f t="shared" si="80"/>
        <v>227</v>
      </c>
      <c r="F1234" s="28"/>
      <c r="G1234" s="157"/>
      <c r="H1234" s="3"/>
      <c r="I1234" s="7"/>
      <c r="J1234" s="3"/>
      <c r="K1234" s="32" t="str">
        <f t="shared" si="81"/>
        <v/>
      </c>
      <c r="L1234" s="2"/>
      <c r="M1234" s="2"/>
      <c r="N1234" s="28"/>
      <c r="O1234" s="28"/>
    </row>
    <row r="1235" spans="1:15" ht="18.75" customHeight="1" x14ac:dyDescent="0.35">
      <c r="A1235" s="28"/>
      <c r="B1235" s="189">
        <f>IF(J1235="",0,COUNTIF($J$7:J1235,J1235))</f>
        <v>0</v>
      </c>
      <c r="C1235" s="189" t="str">
        <f t="shared" si="78"/>
        <v>0</v>
      </c>
      <c r="D1235" s="192">
        <f t="shared" si="79"/>
        <v>46021</v>
      </c>
      <c r="E1235" s="189">
        <f t="shared" si="80"/>
        <v>227</v>
      </c>
      <c r="F1235" s="28"/>
      <c r="G1235" s="157"/>
      <c r="H1235" s="3"/>
      <c r="I1235" s="7"/>
      <c r="J1235" s="3"/>
      <c r="K1235" s="32" t="str">
        <f t="shared" si="81"/>
        <v/>
      </c>
      <c r="L1235" s="2"/>
      <c r="M1235" s="2"/>
      <c r="N1235" s="28"/>
      <c r="O1235" s="28"/>
    </row>
    <row r="1236" spans="1:15" ht="18.75" customHeight="1" x14ac:dyDescent="0.35">
      <c r="A1236" s="28"/>
      <c r="B1236" s="189">
        <f>IF(J1236="",0,COUNTIF($J$7:J1236,J1236))</f>
        <v>0</v>
      </c>
      <c r="C1236" s="189" t="str">
        <f t="shared" si="78"/>
        <v>0</v>
      </c>
      <c r="D1236" s="192">
        <f t="shared" si="79"/>
        <v>46021</v>
      </c>
      <c r="E1236" s="189">
        <f t="shared" si="80"/>
        <v>227</v>
      </c>
      <c r="F1236" s="28"/>
      <c r="G1236" s="157"/>
      <c r="H1236" s="3"/>
      <c r="I1236" s="7"/>
      <c r="J1236" s="3"/>
      <c r="K1236" s="32" t="str">
        <f t="shared" si="81"/>
        <v/>
      </c>
      <c r="L1236" s="2"/>
      <c r="M1236" s="2"/>
      <c r="N1236" s="28"/>
      <c r="O1236" s="28"/>
    </row>
    <row r="1237" spans="1:15" ht="18.75" customHeight="1" x14ac:dyDescent="0.35">
      <c r="A1237" s="28"/>
      <c r="B1237" s="189">
        <f>IF(J1237="",0,COUNTIF($J$7:J1237,J1237))</f>
        <v>0</v>
      </c>
      <c r="C1237" s="189" t="str">
        <f t="shared" si="78"/>
        <v>0</v>
      </c>
      <c r="D1237" s="192">
        <f t="shared" si="79"/>
        <v>46021</v>
      </c>
      <c r="E1237" s="189">
        <f t="shared" si="80"/>
        <v>227</v>
      </c>
      <c r="F1237" s="28"/>
      <c r="G1237" s="157"/>
      <c r="H1237" s="3"/>
      <c r="I1237" s="7"/>
      <c r="J1237" s="3"/>
      <c r="K1237" s="32" t="str">
        <f t="shared" si="81"/>
        <v/>
      </c>
      <c r="L1237" s="2"/>
      <c r="M1237" s="2"/>
      <c r="N1237" s="28"/>
      <c r="O1237" s="28"/>
    </row>
    <row r="1238" spans="1:15" ht="18.75" customHeight="1" x14ac:dyDescent="0.35">
      <c r="A1238" s="28"/>
      <c r="B1238" s="189">
        <f>IF(J1238="",0,COUNTIF($J$7:J1238,J1238))</f>
        <v>0</v>
      </c>
      <c r="C1238" s="189" t="str">
        <f t="shared" si="78"/>
        <v>0</v>
      </c>
      <c r="D1238" s="192">
        <f t="shared" si="79"/>
        <v>46021</v>
      </c>
      <c r="E1238" s="189">
        <f t="shared" si="80"/>
        <v>227</v>
      </c>
      <c r="F1238" s="28"/>
      <c r="G1238" s="157"/>
      <c r="H1238" s="3"/>
      <c r="I1238" s="7"/>
      <c r="J1238" s="3"/>
      <c r="K1238" s="32" t="str">
        <f t="shared" si="81"/>
        <v/>
      </c>
      <c r="L1238" s="2"/>
      <c r="M1238" s="2"/>
      <c r="N1238" s="28"/>
      <c r="O1238" s="28"/>
    </row>
    <row r="1239" spans="1:15" ht="18.75" customHeight="1" x14ac:dyDescent="0.35">
      <c r="A1239" s="28"/>
      <c r="B1239" s="189">
        <f>IF(J1239="",0,COUNTIF($J$7:J1239,J1239))</f>
        <v>0</v>
      </c>
      <c r="C1239" s="189" t="str">
        <f t="shared" si="78"/>
        <v>0</v>
      </c>
      <c r="D1239" s="192">
        <f t="shared" si="79"/>
        <v>46021</v>
      </c>
      <c r="E1239" s="189">
        <f t="shared" si="80"/>
        <v>227</v>
      </c>
      <c r="F1239" s="28"/>
      <c r="G1239" s="157"/>
      <c r="H1239" s="3"/>
      <c r="I1239" s="7"/>
      <c r="J1239" s="3"/>
      <c r="K1239" s="32" t="str">
        <f t="shared" si="81"/>
        <v/>
      </c>
      <c r="L1239" s="2"/>
      <c r="M1239" s="2"/>
      <c r="N1239" s="28"/>
      <c r="O1239" s="28"/>
    </row>
    <row r="1240" spans="1:15" ht="18.75" customHeight="1" x14ac:dyDescent="0.35">
      <c r="A1240" s="28"/>
      <c r="B1240" s="189">
        <f>IF(J1240="",0,COUNTIF($J$7:J1240,J1240))</f>
        <v>0</v>
      </c>
      <c r="C1240" s="189" t="str">
        <f t="shared" si="78"/>
        <v>0</v>
      </c>
      <c r="D1240" s="192">
        <f t="shared" si="79"/>
        <v>46021</v>
      </c>
      <c r="E1240" s="189">
        <f t="shared" si="80"/>
        <v>227</v>
      </c>
      <c r="F1240" s="28"/>
      <c r="G1240" s="157"/>
      <c r="H1240" s="3"/>
      <c r="I1240" s="7"/>
      <c r="J1240" s="3"/>
      <c r="K1240" s="32" t="str">
        <f t="shared" si="81"/>
        <v/>
      </c>
      <c r="L1240" s="2"/>
      <c r="M1240" s="2"/>
      <c r="N1240" s="28"/>
      <c r="O1240" s="28"/>
    </row>
    <row r="1241" spans="1:15" ht="18.75" customHeight="1" x14ac:dyDescent="0.35">
      <c r="A1241" s="28"/>
      <c r="B1241" s="189">
        <f>IF(J1241="",0,COUNTIF($J$7:J1241,J1241))</f>
        <v>0</v>
      </c>
      <c r="C1241" s="189" t="str">
        <f t="shared" si="78"/>
        <v>0</v>
      </c>
      <c r="D1241" s="192">
        <f t="shared" si="79"/>
        <v>46021</v>
      </c>
      <c r="E1241" s="189">
        <f t="shared" si="80"/>
        <v>227</v>
      </c>
      <c r="F1241" s="28"/>
      <c r="G1241" s="157"/>
      <c r="H1241" s="3"/>
      <c r="I1241" s="7"/>
      <c r="J1241" s="3"/>
      <c r="K1241" s="32" t="str">
        <f t="shared" si="81"/>
        <v/>
      </c>
      <c r="L1241" s="2"/>
      <c r="M1241" s="2"/>
      <c r="N1241" s="28"/>
      <c r="O1241" s="28"/>
    </row>
    <row r="1242" spans="1:15" ht="18.75" customHeight="1" x14ac:dyDescent="0.35">
      <c r="A1242" s="28"/>
      <c r="B1242" s="189">
        <f>IF(J1242="",0,COUNTIF($J$7:J1242,J1242))</f>
        <v>0</v>
      </c>
      <c r="C1242" s="189" t="str">
        <f t="shared" si="78"/>
        <v>0</v>
      </c>
      <c r="D1242" s="192">
        <f t="shared" si="79"/>
        <v>46021</v>
      </c>
      <c r="E1242" s="189">
        <f t="shared" si="80"/>
        <v>227</v>
      </c>
      <c r="F1242" s="28"/>
      <c r="G1242" s="157"/>
      <c r="H1242" s="3"/>
      <c r="I1242" s="7"/>
      <c r="J1242" s="3"/>
      <c r="K1242" s="32" t="str">
        <f t="shared" si="81"/>
        <v/>
      </c>
      <c r="L1242" s="2"/>
      <c r="M1242" s="2"/>
      <c r="N1242" s="28"/>
      <c r="O1242" s="28"/>
    </row>
    <row r="1243" spans="1:15" ht="18.75" customHeight="1" x14ac:dyDescent="0.35">
      <c r="A1243" s="28"/>
      <c r="B1243" s="189">
        <f>IF(J1243="",0,COUNTIF($J$7:J1243,J1243))</f>
        <v>0</v>
      </c>
      <c r="C1243" s="189" t="str">
        <f t="shared" si="78"/>
        <v>0</v>
      </c>
      <c r="D1243" s="192">
        <f t="shared" si="79"/>
        <v>46021</v>
      </c>
      <c r="E1243" s="189">
        <f t="shared" si="80"/>
        <v>227</v>
      </c>
      <c r="F1243" s="28"/>
      <c r="G1243" s="157"/>
      <c r="H1243" s="3"/>
      <c r="I1243" s="7"/>
      <c r="J1243" s="3"/>
      <c r="K1243" s="32" t="str">
        <f t="shared" si="81"/>
        <v/>
      </c>
      <c r="L1243" s="2"/>
      <c r="M1243" s="2"/>
      <c r="N1243" s="28"/>
      <c r="O1243" s="28"/>
    </row>
    <row r="1244" spans="1:15" ht="18.75" customHeight="1" x14ac:dyDescent="0.35">
      <c r="A1244" s="28"/>
      <c r="B1244" s="189">
        <f>IF(J1244="",0,COUNTIF($J$7:J1244,J1244))</f>
        <v>0</v>
      </c>
      <c r="C1244" s="189" t="str">
        <f t="shared" si="78"/>
        <v>0</v>
      </c>
      <c r="D1244" s="192">
        <f t="shared" si="79"/>
        <v>46021</v>
      </c>
      <c r="E1244" s="189">
        <f t="shared" si="80"/>
        <v>227</v>
      </c>
      <c r="F1244" s="28"/>
      <c r="G1244" s="157"/>
      <c r="H1244" s="3"/>
      <c r="I1244" s="7"/>
      <c r="J1244" s="3"/>
      <c r="K1244" s="32" t="str">
        <f t="shared" si="81"/>
        <v/>
      </c>
      <c r="L1244" s="2"/>
      <c r="M1244" s="2"/>
      <c r="N1244" s="28"/>
      <c r="O1244" s="28"/>
    </row>
    <row r="1245" spans="1:15" ht="18.75" customHeight="1" x14ac:dyDescent="0.35">
      <c r="A1245" s="28"/>
      <c r="B1245" s="189">
        <f>IF(J1245="",0,COUNTIF($J$7:J1245,J1245))</f>
        <v>0</v>
      </c>
      <c r="C1245" s="189" t="str">
        <f t="shared" si="78"/>
        <v>0</v>
      </c>
      <c r="D1245" s="192">
        <f t="shared" si="79"/>
        <v>46021</v>
      </c>
      <c r="E1245" s="189">
        <f t="shared" si="80"/>
        <v>227</v>
      </c>
      <c r="F1245" s="28"/>
      <c r="G1245" s="157"/>
      <c r="H1245" s="3"/>
      <c r="I1245" s="7"/>
      <c r="J1245" s="3"/>
      <c r="K1245" s="32" t="str">
        <f t="shared" si="81"/>
        <v/>
      </c>
      <c r="L1245" s="2"/>
      <c r="M1245" s="2"/>
      <c r="N1245" s="28"/>
      <c r="O1245" s="28"/>
    </row>
    <row r="1246" spans="1:15" ht="18.75" customHeight="1" x14ac:dyDescent="0.35">
      <c r="A1246" s="28"/>
      <c r="B1246" s="189">
        <f>IF(J1246="",0,COUNTIF($J$7:J1246,J1246))</f>
        <v>0</v>
      </c>
      <c r="C1246" s="189" t="str">
        <f t="shared" si="78"/>
        <v>0</v>
      </c>
      <c r="D1246" s="192">
        <f t="shared" si="79"/>
        <v>46021</v>
      </c>
      <c r="E1246" s="189">
        <f t="shared" si="80"/>
        <v>227</v>
      </c>
      <c r="F1246" s="28"/>
      <c r="G1246" s="157"/>
      <c r="H1246" s="3"/>
      <c r="I1246" s="7"/>
      <c r="J1246" s="3"/>
      <c r="K1246" s="32" t="str">
        <f t="shared" si="81"/>
        <v/>
      </c>
      <c r="L1246" s="2"/>
      <c r="M1246" s="2"/>
      <c r="N1246" s="28"/>
      <c r="O1246" s="28"/>
    </row>
    <row r="1247" spans="1:15" ht="18.75" customHeight="1" x14ac:dyDescent="0.35">
      <c r="A1247" s="28"/>
      <c r="B1247" s="189">
        <f>IF(J1247="",0,COUNTIF($J$7:J1247,J1247))</f>
        <v>0</v>
      </c>
      <c r="C1247" s="189" t="str">
        <f t="shared" si="78"/>
        <v>0</v>
      </c>
      <c r="D1247" s="192">
        <f t="shared" si="79"/>
        <v>46021</v>
      </c>
      <c r="E1247" s="189">
        <f t="shared" si="80"/>
        <v>227</v>
      </c>
      <c r="F1247" s="28"/>
      <c r="G1247" s="157"/>
      <c r="H1247" s="3"/>
      <c r="I1247" s="7"/>
      <c r="J1247" s="3"/>
      <c r="K1247" s="32" t="str">
        <f t="shared" si="81"/>
        <v/>
      </c>
      <c r="L1247" s="2"/>
      <c r="M1247" s="2"/>
      <c r="N1247" s="28"/>
      <c r="O1247" s="28"/>
    </row>
    <row r="1248" spans="1:15" ht="18.75" customHeight="1" x14ac:dyDescent="0.35">
      <c r="A1248" s="28"/>
      <c r="B1248" s="189">
        <f>IF(J1248="",0,COUNTIF($J$7:J1248,J1248))</f>
        <v>0</v>
      </c>
      <c r="C1248" s="189" t="str">
        <f t="shared" si="78"/>
        <v>0</v>
      </c>
      <c r="D1248" s="192">
        <f t="shared" si="79"/>
        <v>46021</v>
      </c>
      <c r="E1248" s="189">
        <f t="shared" si="80"/>
        <v>227</v>
      </c>
      <c r="F1248" s="28"/>
      <c r="G1248" s="157"/>
      <c r="H1248" s="3"/>
      <c r="I1248" s="7"/>
      <c r="J1248" s="3"/>
      <c r="K1248" s="32" t="str">
        <f t="shared" si="81"/>
        <v/>
      </c>
      <c r="L1248" s="2"/>
      <c r="M1248" s="2"/>
      <c r="N1248" s="28"/>
      <c r="O1248" s="28"/>
    </row>
    <row r="1249" spans="1:15" ht="18.75" customHeight="1" x14ac:dyDescent="0.35">
      <c r="A1249" s="28"/>
      <c r="B1249" s="189">
        <f>IF(J1249="",0,COUNTIF($J$7:J1249,J1249))</f>
        <v>0</v>
      </c>
      <c r="C1249" s="189" t="str">
        <f t="shared" si="78"/>
        <v>0</v>
      </c>
      <c r="D1249" s="192">
        <f t="shared" si="79"/>
        <v>46021</v>
      </c>
      <c r="E1249" s="189">
        <f t="shared" si="80"/>
        <v>227</v>
      </c>
      <c r="F1249" s="28"/>
      <c r="G1249" s="157"/>
      <c r="H1249" s="3"/>
      <c r="I1249" s="7"/>
      <c r="J1249" s="3"/>
      <c r="K1249" s="32" t="str">
        <f t="shared" si="81"/>
        <v/>
      </c>
      <c r="L1249" s="2"/>
      <c r="M1249" s="2"/>
      <c r="N1249" s="28"/>
      <c r="O1249" s="28"/>
    </row>
    <row r="1250" spans="1:15" ht="18.75" customHeight="1" x14ac:dyDescent="0.35">
      <c r="A1250" s="28"/>
      <c r="B1250" s="189">
        <f>IF(J1250="",0,COUNTIF($J$7:J1250,J1250))</f>
        <v>0</v>
      </c>
      <c r="C1250" s="189" t="str">
        <f t="shared" si="78"/>
        <v>0</v>
      </c>
      <c r="D1250" s="192">
        <f t="shared" si="79"/>
        <v>46021</v>
      </c>
      <c r="E1250" s="189">
        <f t="shared" si="80"/>
        <v>227</v>
      </c>
      <c r="F1250" s="28"/>
      <c r="G1250" s="157"/>
      <c r="H1250" s="3"/>
      <c r="I1250" s="7"/>
      <c r="J1250" s="3"/>
      <c r="K1250" s="32" t="str">
        <f t="shared" si="81"/>
        <v/>
      </c>
      <c r="L1250" s="2"/>
      <c r="M1250" s="2"/>
      <c r="N1250" s="28"/>
      <c r="O1250" s="28"/>
    </row>
    <row r="1251" spans="1:15" ht="18.75" customHeight="1" x14ac:dyDescent="0.35">
      <c r="A1251" s="28"/>
      <c r="B1251" s="189">
        <f>IF(J1251="",0,COUNTIF($J$7:J1251,J1251))</f>
        <v>0</v>
      </c>
      <c r="C1251" s="189" t="str">
        <f t="shared" si="78"/>
        <v>0</v>
      </c>
      <c r="D1251" s="192">
        <f t="shared" si="79"/>
        <v>46021</v>
      </c>
      <c r="E1251" s="189">
        <f t="shared" si="80"/>
        <v>227</v>
      </c>
      <c r="F1251" s="28"/>
      <c r="G1251" s="157"/>
      <c r="H1251" s="3"/>
      <c r="I1251" s="7"/>
      <c r="J1251" s="3"/>
      <c r="K1251" s="32" t="str">
        <f t="shared" si="81"/>
        <v/>
      </c>
      <c r="L1251" s="2"/>
      <c r="M1251" s="2"/>
      <c r="N1251" s="28"/>
      <c r="O1251" s="28"/>
    </row>
    <row r="1252" spans="1:15" ht="18.75" customHeight="1" x14ac:dyDescent="0.35">
      <c r="A1252" s="28"/>
      <c r="B1252" s="189">
        <f>IF(J1252="",0,COUNTIF($J$7:J1252,J1252))</f>
        <v>0</v>
      </c>
      <c r="C1252" s="189" t="str">
        <f t="shared" si="78"/>
        <v>0</v>
      </c>
      <c r="D1252" s="192">
        <f t="shared" si="79"/>
        <v>46021</v>
      </c>
      <c r="E1252" s="189">
        <f t="shared" si="80"/>
        <v>227</v>
      </c>
      <c r="F1252" s="28"/>
      <c r="G1252" s="157"/>
      <c r="H1252" s="3"/>
      <c r="I1252" s="7"/>
      <c r="J1252" s="3"/>
      <c r="K1252" s="32" t="str">
        <f t="shared" si="81"/>
        <v/>
      </c>
      <c r="L1252" s="2"/>
      <c r="M1252" s="2"/>
      <c r="N1252" s="28"/>
      <c r="O1252" s="28"/>
    </row>
    <row r="1253" spans="1:15" ht="18.75" customHeight="1" x14ac:dyDescent="0.35">
      <c r="A1253" s="28"/>
      <c r="B1253" s="189">
        <f>IF(J1253="",0,COUNTIF($J$7:J1253,J1253))</f>
        <v>0</v>
      </c>
      <c r="C1253" s="189" t="str">
        <f t="shared" si="78"/>
        <v>0</v>
      </c>
      <c r="D1253" s="192">
        <f t="shared" si="79"/>
        <v>46021</v>
      </c>
      <c r="E1253" s="189">
        <f t="shared" si="80"/>
        <v>227</v>
      </c>
      <c r="F1253" s="28"/>
      <c r="G1253" s="157"/>
      <c r="H1253" s="3"/>
      <c r="I1253" s="7"/>
      <c r="J1253" s="3"/>
      <c r="K1253" s="32" t="str">
        <f t="shared" si="81"/>
        <v/>
      </c>
      <c r="L1253" s="2"/>
      <c r="M1253" s="2"/>
      <c r="N1253" s="28"/>
      <c r="O1253" s="28"/>
    </row>
    <row r="1254" spans="1:15" ht="18.75" customHeight="1" x14ac:dyDescent="0.35">
      <c r="A1254" s="28"/>
      <c r="B1254" s="189">
        <f>IF(J1254="",0,COUNTIF($J$7:J1254,J1254))</f>
        <v>0</v>
      </c>
      <c r="C1254" s="189" t="str">
        <f t="shared" si="78"/>
        <v>0</v>
      </c>
      <c r="D1254" s="192">
        <f t="shared" si="79"/>
        <v>46021</v>
      </c>
      <c r="E1254" s="189">
        <f t="shared" si="80"/>
        <v>227</v>
      </c>
      <c r="F1254" s="28"/>
      <c r="G1254" s="157"/>
      <c r="H1254" s="3"/>
      <c r="I1254" s="7"/>
      <c r="J1254" s="3"/>
      <c r="K1254" s="32" t="str">
        <f t="shared" si="81"/>
        <v/>
      </c>
      <c r="L1254" s="2"/>
      <c r="M1254" s="2"/>
      <c r="N1254" s="28"/>
      <c r="O1254" s="28"/>
    </row>
    <row r="1255" spans="1:15" ht="18.75" customHeight="1" x14ac:dyDescent="0.35">
      <c r="A1255" s="28"/>
      <c r="B1255" s="189">
        <f>IF(J1255="",0,COUNTIF($J$7:J1255,J1255))</f>
        <v>0</v>
      </c>
      <c r="C1255" s="189" t="str">
        <f t="shared" si="78"/>
        <v>0</v>
      </c>
      <c r="D1255" s="192">
        <f t="shared" si="79"/>
        <v>46021</v>
      </c>
      <c r="E1255" s="189">
        <f t="shared" si="80"/>
        <v>227</v>
      </c>
      <c r="F1255" s="28"/>
      <c r="G1255" s="157"/>
      <c r="H1255" s="3"/>
      <c r="I1255" s="7"/>
      <c r="J1255" s="3"/>
      <c r="K1255" s="32" t="str">
        <f t="shared" si="81"/>
        <v/>
      </c>
      <c r="L1255" s="2"/>
      <c r="M1255" s="2"/>
      <c r="N1255" s="28"/>
      <c r="O1255" s="28"/>
    </row>
    <row r="1256" spans="1:15" ht="18.75" customHeight="1" x14ac:dyDescent="0.35">
      <c r="A1256" s="28"/>
      <c r="B1256" s="189">
        <f>IF(J1256="",0,COUNTIF($J$7:J1256,J1256))</f>
        <v>0</v>
      </c>
      <c r="C1256" s="189" t="str">
        <f t="shared" si="78"/>
        <v>0</v>
      </c>
      <c r="D1256" s="192">
        <f t="shared" si="79"/>
        <v>46021</v>
      </c>
      <c r="E1256" s="189">
        <f t="shared" si="80"/>
        <v>227</v>
      </c>
      <c r="F1256" s="28"/>
      <c r="G1256" s="157"/>
      <c r="H1256" s="3"/>
      <c r="I1256" s="7"/>
      <c r="J1256" s="3"/>
      <c r="K1256" s="32" t="str">
        <f t="shared" si="81"/>
        <v/>
      </c>
      <c r="L1256" s="2"/>
      <c r="M1256" s="2"/>
      <c r="N1256" s="28"/>
      <c r="O1256" s="28"/>
    </row>
    <row r="1257" spans="1:15" ht="18.75" customHeight="1" x14ac:dyDescent="0.35">
      <c r="A1257" s="28"/>
      <c r="B1257" s="189">
        <f>IF(J1257="",0,COUNTIF($J$7:J1257,J1257))</f>
        <v>0</v>
      </c>
      <c r="C1257" s="189" t="str">
        <f t="shared" si="78"/>
        <v>0</v>
      </c>
      <c r="D1257" s="192">
        <f t="shared" si="79"/>
        <v>46021</v>
      </c>
      <c r="E1257" s="189">
        <f t="shared" si="80"/>
        <v>227</v>
      </c>
      <c r="F1257" s="28"/>
      <c r="G1257" s="157"/>
      <c r="H1257" s="3"/>
      <c r="I1257" s="7"/>
      <c r="J1257" s="3"/>
      <c r="K1257" s="32" t="str">
        <f t="shared" si="81"/>
        <v/>
      </c>
      <c r="L1257" s="2"/>
      <c r="M1257" s="2"/>
      <c r="N1257" s="28"/>
      <c r="O1257" s="28"/>
    </row>
    <row r="1258" spans="1:15" ht="18.75" customHeight="1" x14ac:dyDescent="0.35">
      <c r="A1258" s="28"/>
      <c r="B1258" s="189">
        <f>IF(J1258="",0,COUNTIF($J$7:J1258,J1258))</f>
        <v>0</v>
      </c>
      <c r="C1258" s="189" t="str">
        <f t="shared" si="78"/>
        <v>0</v>
      </c>
      <c r="D1258" s="192">
        <f t="shared" si="79"/>
        <v>46021</v>
      </c>
      <c r="E1258" s="189">
        <f t="shared" si="80"/>
        <v>227</v>
      </c>
      <c r="F1258" s="28"/>
      <c r="G1258" s="157"/>
      <c r="H1258" s="3"/>
      <c r="I1258" s="7"/>
      <c r="J1258" s="3"/>
      <c r="K1258" s="32" t="str">
        <f t="shared" si="81"/>
        <v/>
      </c>
      <c r="L1258" s="2"/>
      <c r="M1258" s="2"/>
      <c r="N1258" s="28"/>
      <c r="O1258" s="28"/>
    </row>
    <row r="1259" spans="1:15" ht="18.75" customHeight="1" x14ac:dyDescent="0.35">
      <c r="A1259" s="28"/>
      <c r="B1259" s="189">
        <f>IF(J1259="",0,COUNTIF($J$7:J1259,J1259))</f>
        <v>0</v>
      </c>
      <c r="C1259" s="189" t="str">
        <f t="shared" si="78"/>
        <v>0</v>
      </c>
      <c r="D1259" s="192">
        <f t="shared" si="79"/>
        <v>46021</v>
      </c>
      <c r="E1259" s="189">
        <f t="shared" si="80"/>
        <v>227</v>
      </c>
      <c r="F1259" s="28"/>
      <c r="G1259" s="157"/>
      <c r="H1259" s="3"/>
      <c r="I1259" s="7"/>
      <c r="J1259" s="3"/>
      <c r="K1259" s="32" t="str">
        <f t="shared" si="81"/>
        <v/>
      </c>
      <c r="L1259" s="2"/>
      <c r="M1259" s="2"/>
      <c r="N1259" s="28"/>
      <c r="O1259" s="28"/>
    </row>
    <row r="1260" spans="1:15" ht="18.75" customHeight="1" x14ac:dyDescent="0.35">
      <c r="A1260" s="28"/>
      <c r="B1260" s="189">
        <f>IF(J1260="",0,COUNTIF($J$7:J1260,J1260))</f>
        <v>0</v>
      </c>
      <c r="C1260" s="189" t="str">
        <f t="shared" si="78"/>
        <v>0</v>
      </c>
      <c r="D1260" s="192">
        <f t="shared" si="79"/>
        <v>46021</v>
      </c>
      <c r="E1260" s="189">
        <f t="shared" si="80"/>
        <v>227</v>
      </c>
      <c r="F1260" s="28"/>
      <c r="G1260" s="157"/>
      <c r="H1260" s="3"/>
      <c r="I1260" s="7"/>
      <c r="J1260" s="3"/>
      <c r="K1260" s="32" t="str">
        <f t="shared" si="81"/>
        <v/>
      </c>
      <c r="L1260" s="2"/>
      <c r="M1260" s="2"/>
      <c r="N1260" s="28"/>
      <c r="O1260" s="28"/>
    </row>
    <row r="1261" spans="1:15" ht="18.75" customHeight="1" x14ac:dyDescent="0.35">
      <c r="A1261" s="28"/>
      <c r="B1261" s="189">
        <f>IF(J1261="",0,COUNTIF($J$7:J1261,J1261))</f>
        <v>0</v>
      </c>
      <c r="C1261" s="189" t="str">
        <f t="shared" si="78"/>
        <v>0</v>
      </c>
      <c r="D1261" s="192">
        <f t="shared" si="79"/>
        <v>46021</v>
      </c>
      <c r="E1261" s="189">
        <f t="shared" si="80"/>
        <v>227</v>
      </c>
      <c r="F1261" s="28"/>
      <c r="G1261" s="157"/>
      <c r="H1261" s="3"/>
      <c r="I1261" s="7"/>
      <c r="J1261" s="3"/>
      <c r="K1261" s="32" t="str">
        <f t="shared" si="81"/>
        <v/>
      </c>
      <c r="L1261" s="2"/>
      <c r="M1261" s="2"/>
      <c r="N1261" s="28"/>
      <c r="O1261" s="28"/>
    </row>
    <row r="1262" spans="1:15" ht="18.75" customHeight="1" x14ac:dyDescent="0.35">
      <c r="A1262" s="28"/>
      <c r="B1262" s="189">
        <f>IF(J1262="",0,COUNTIF($J$7:J1262,J1262))</f>
        <v>0</v>
      </c>
      <c r="C1262" s="189" t="str">
        <f t="shared" si="78"/>
        <v>0</v>
      </c>
      <c r="D1262" s="192">
        <f t="shared" si="79"/>
        <v>46021</v>
      </c>
      <c r="E1262" s="189">
        <f t="shared" si="80"/>
        <v>227</v>
      </c>
      <c r="F1262" s="28"/>
      <c r="G1262" s="157"/>
      <c r="H1262" s="3"/>
      <c r="I1262" s="7"/>
      <c r="J1262" s="3"/>
      <c r="K1262" s="32" t="str">
        <f t="shared" si="81"/>
        <v/>
      </c>
      <c r="L1262" s="2"/>
      <c r="M1262" s="2"/>
      <c r="N1262" s="28"/>
      <c r="O1262" s="28"/>
    </row>
    <row r="1263" spans="1:15" ht="18.75" customHeight="1" x14ac:dyDescent="0.35">
      <c r="A1263" s="28"/>
      <c r="B1263" s="189">
        <f>IF(J1263="",0,COUNTIF($J$7:J1263,J1263))</f>
        <v>0</v>
      </c>
      <c r="C1263" s="189" t="str">
        <f t="shared" si="78"/>
        <v>0</v>
      </c>
      <c r="D1263" s="192">
        <f t="shared" si="79"/>
        <v>46021</v>
      </c>
      <c r="E1263" s="189">
        <f t="shared" si="80"/>
        <v>227</v>
      </c>
      <c r="F1263" s="28"/>
      <c r="G1263" s="157"/>
      <c r="H1263" s="3"/>
      <c r="I1263" s="7"/>
      <c r="J1263" s="3"/>
      <c r="K1263" s="32" t="str">
        <f t="shared" si="81"/>
        <v/>
      </c>
      <c r="L1263" s="2"/>
      <c r="M1263" s="2"/>
      <c r="N1263" s="28"/>
      <c r="O1263" s="28"/>
    </row>
    <row r="1264" spans="1:15" ht="18.75" customHeight="1" x14ac:dyDescent="0.35">
      <c r="A1264" s="28"/>
      <c r="B1264" s="189">
        <f>IF(J1264="",0,COUNTIF($J$7:J1264,J1264))</f>
        <v>0</v>
      </c>
      <c r="C1264" s="189" t="str">
        <f t="shared" si="78"/>
        <v>0</v>
      </c>
      <c r="D1264" s="192">
        <f t="shared" si="79"/>
        <v>46021</v>
      </c>
      <c r="E1264" s="189">
        <f t="shared" si="80"/>
        <v>227</v>
      </c>
      <c r="F1264" s="28"/>
      <c r="G1264" s="157"/>
      <c r="H1264" s="3"/>
      <c r="I1264" s="7"/>
      <c r="J1264" s="3"/>
      <c r="K1264" s="32" t="str">
        <f t="shared" si="81"/>
        <v/>
      </c>
      <c r="L1264" s="2"/>
      <c r="M1264" s="2"/>
      <c r="N1264" s="28"/>
      <c r="O1264" s="28"/>
    </row>
    <row r="1265" spans="1:15" ht="18.75" customHeight="1" x14ac:dyDescent="0.35">
      <c r="A1265" s="28"/>
      <c r="B1265" s="189">
        <f>IF(J1265="",0,COUNTIF($J$7:J1265,J1265))</f>
        <v>0</v>
      </c>
      <c r="C1265" s="189" t="str">
        <f t="shared" si="78"/>
        <v>0</v>
      </c>
      <c r="D1265" s="192">
        <f t="shared" si="79"/>
        <v>46021</v>
      </c>
      <c r="E1265" s="189">
        <f t="shared" si="80"/>
        <v>227</v>
      </c>
      <c r="F1265" s="28"/>
      <c r="G1265" s="157"/>
      <c r="H1265" s="3"/>
      <c r="I1265" s="7"/>
      <c r="J1265" s="3"/>
      <c r="K1265" s="32" t="str">
        <f t="shared" si="81"/>
        <v/>
      </c>
      <c r="L1265" s="2"/>
      <c r="M1265" s="2"/>
      <c r="N1265" s="28"/>
      <c r="O1265" s="28"/>
    </row>
    <row r="1266" spans="1:15" ht="18.75" customHeight="1" x14ac:dyDescent="0.35">
      <c r="A1266" s="28"/>
      <c r="B1266" s="189">
        <f>IF(J1266="",0,COUNTIF($J$7:J1266,J1266))</f>
        <v>0</v>
      </c>
      <c r="C1266" s="189" t="str">
        <f t="shared" si="78"/>
        <v>0</v>
      </c>
      <c r="D1266" s="192">
        <f t="shared" si="79"/>
        <v>46021</v>
      </c>
      <c r="E1266" s="189">
        <f t="shared" si="80"/>
        <v>227</v>
      </c>
      <c r="F1266" s="28"/>
      <c r="G1266" s="157"/>
      <c r="H1266" s="3"/>
      <c r="I1266" s="7"/>
      <c r="J1266" s="3"/>
      <c r="K1266" s="32" t="str">
        <f t="shared" si="81"/>
        <v/>
      </c>
      <c r="L1266" s="2"/>
      <c r="M1266" s="2"/>
      <c r="N1266" s="28"/>
      <c r="O1266" s="28"/>
    </row>
    <row r="1267" spans="1:15" ht="18.75" customHeight="1" x14ac:dyDescent="0.35">
      <c r="A1267" s="28"/>
      <c r="B1267" s="189">
        <f>IF(J1267="",0,COUNTIF($J$7:J1267,J1267))</f>
        <v>0</v>
      </c>
      <c r="C1267" s="189" t="str">
        <f t="shared" si="78"/>
        <v>0</v>
      </c>
      <c r="D1267" s="192">
        <f t="shared" si="79"/>
        <v>46021</v>
      </c>
      <c r="E1267" s="189">
        <f t="shared" si="80"/>
        <v>227</v>
      </c>
      <c r="F1267" s="28"/>
      <c r="G1267" s="157"/>
      <c r="H1267" s="3"/>
      <c r="I1267" s="7"/>
      <c r="J1267" s="3"/>
      <c r="K1267" s="32" t="str">
        <f t="shared" si="81"/>
        <v/>
      </c>
      <c r="L1267" s="2"/>
      <c r="M1267" s="2"/>
      <c r="N1267" s="28"/>
      <c r="O1267" s="28"/>
    </row>
    <row r="1268" spans="1:15" ht="18.75" customHeight="1" x14ac:dyDescent="0.35">
      <c r="A1268" s="28"/>
      <c r="B1268" s="189">
        <f>IF(J1268="",0,COUNTIF($J$7:J1268,J1268))</f>
        <v>0</v>
      </c>
      <c r="C1268" s="189" t="str">
        <f t="shared" si="78"/>
        <v>0</v>
      </c>
      <c r="D1268" s="192">
        <f t="shared" si="79"/>
        <v>46021</v>
      </c>
      <c r="E1268" s="189">
        <f t="shared" si="80"/>
        <v>227</v>
      </c>
      <c r="F1268" s="28"/>
      <c r="G1268" s="157"/>
      <c r="H1268" s="3"/>
      <c r="I1268" s="7"/>
      <c r="J1268" s="3"/>
      <c r="K1268" s="32" t="str">
        <f t="shared" si="81"/>
        <v/>
      </c>
      <c r="L1268" s="2"/>
      <c r="M1268" s="2"/>
      <c r="N1268" s="28"/>
      <c r="O1268" s="28"/>
    </row>
    <row r="1269" spans="1:15" ht="18.75" customHeight="1" x14ac:dyDescent="0.35">
      <c r="A1269" s="28"/>
      <c r="B1269" s="189">
        <f>IF(J1269="",0,COUNTIF($J$7:J1269,J1269))</f>
        <v>0</v>
      </c>
      <c r="C1269" s="189" t="str">
        <f t="shared" si="78"/>
        <v>0</v>
      </c>
      <c r="D1269" s="192">
        <f t="shared" si="79"/>
        <v>46021</v>
      </c>
      <c r="E1269" s="189">
        <f t="shared" si="80"/>
        <v>227</v>
      </c>
      <c r="F1269" s="28"/>
      <c r="G1269" s="157"/>
      <c r="H1269" s="3"/>
      <c r="I1269" s="7"/>
      <c r="J1269" s="3"/>
      <c r="K1269" s="32" t="str">
        <f t="shared" si="81"/>
        <v/>
      </c>
      <c r="L1269" s="2"/>
      <c r="M1269" s="2"/>
      <c r="N1269" s="28"/>
      <c r="O1269" s="28"/>
    </row>
    <row r="1270" spans="1:15" ht="18.75" customHeight="1" x14ac:dyDescent="0.35">
      <c r="A1270" s="28"/>
      <c r="B1270" s="189">
        <f>IF(J1270="",0,COUNTIF($J$7:J1270,J1270))</f>
        <v>0</v>
      </c>
      <c r="C1270" s="189" t="str">
        <f t="shared" si="78"/>
        <v>0</v>
      </c>
      <c r="D1270" s="192">
        <f t="shared" si="79"/>
        <v>46021</v>
      </c>
      <c r="E1270" s="189">
        <f t="shared" si="80"/>
        <v>227</v>
      </c>
      <c r="F1270" s="28"/>
      <c r="G1270" s="157"/>
      <c r="H1270" s="3"/>
      <c r="I1270" s="7"/>
      <c r="J1270" s="3"/>
      <c r="K1270" s="32" t="str">
        <f t="shared" si="81"/>
        <v/>
      </c>
      <c r="L1270" s="2"/>
      <c r="M1270" s="2"/>
      <c r="N1270" s="28"/>
      <c r="O1270" s="28"/>
    </row>
    <row r="1271" spans="1:15" ht="18.75" customHeight="1" x14ac:dyDescent="0.35">
      <c r="A1271" s="28"/>
      <c r="B1271" s="189">
        <f>IF(J1271="",0,COUNTIF($J$7:J1271,J1271))</f>
        <v>0</v>
      </c>
      <c r="C1271" s="189" t="str">
        <f t="shared" ref="C1271:C1334" si="82">B1271&amp;J1271</f>
        <v>0</v>
      </c>
      <c r="D1271" s="192">
        <f t="shared" ref="D1271:D1334" si="83">IF(G1271&lt;&gt;"",G1271,D1270)</f>
        <v>46021</v>
      </c>
      <c r="E1271" s="189">
        <f t="shared" ref="E1271:E1334" si="84">IF(H1271&lt;&gt;"",H1271,E1270)</f>
        <v>227</v>
      </c>
      <c r="F1271" s="28"/>
      <c r="G1271" s="157"/>
      <c r="H1271" s="3"/>
      <c r="I1271" s="7"/>
      <c r="J1271" s="3"/>
      <c r="K1271" s="32" t="str">
        <f t="shared" ref="K1271:K1334" si="85">IF(J1271&lt;&gt;"",VLOOKUP(J1271,DA,2,FALSE),"")</f>
        <v/>
      </c>
      <c r="L1271" s="2"/>
      <c r="M1271" s="2"/>
      <c r="N1271" s="28"/>
      <c r="O1271" s="28"/>
    </row>
    <row r="1272" spans="1:15" ht="18.75" customHeight="1" x14ac:dyDescent="0.35">
      <c r="A1272" s="28"/>
      <c r="B1272" s="189">
        <f>IF(J1272="",0,COUNTIF($J$7:J1272,J1272))</f>
        <v>0</v>
      </c>
      <c r="C1272" s="189" t="str">
        <f t="shared" si="82"/>
        <v>0</v>
      </c>
      <c r="D1272" s="192">
        <f t="shared" si="83"/>
        <v>46021</v>
      </c>
      <c r="E1272" s="189">
        <f t="shared" si="84"/>
        <v>227</v>
      </c>
      <c r="F1272" s="28"/>
      <c r="G1272" s="157"/>
      <c r="H1272" s="3"/>
      <c r="I1272" s="7"/>
      <c r="J1272" s="3"/>
      <c r="K1272" s="32" t="str">
        <f t="shared" si="85"/>
        <v/>
      </c>
      <c r="L1272" s="2"/>
      <c r="M1272" s="2"/>
      <c r="N1272" s="28"/>
      <c r="O1272" s="28"/>
    </row>
    <row r="1273" spans="1:15" ht="18.75" customHeight="1" x14ac:dyDescent="0.35">
      <c r="A1273" s="28"/>
      <c r="B1273" s="189">
        <f>IF(J1273="",0,COUNTIF($J$7:J1273,J1273))</f>
        <v>0</v>
      </c>
      <c r="C1273" s="189" t="str">
        <f t="shared" si="82"/>
        <v>0</v>
      </c>
      <c r="D1273" s="192">
        <f t="shared" si="83"/>
        <v>46021</v>
      </c>
      <c r="E1273" s="189">
        <f t="shared" si="84"/>
        <v>227</v>
      </c>
      <c r="F1273" s="28"/>
      <c r="G1273" s="157"/>
      <c r="H1273" s="3"/>
      <c r="I1273" s="7"/>
      <c r="J1273" s="3"/>
      <c r="K1273" s="32" t="str">
        <f t="shared" si="85"/>
        <v/>
      </c>
      <c r="L1273" s="2"/>
      <c r="M1273" s="2"/>
      <c r="N1273" s="28"/>
      <c r="O1273" s="28"/>
    </row>
    <row r="1274" spans="1:15" ht="18.75" customHeight="1" x14ac:dyDescent="0.35">
      <c r="A1274" s="28"/>
      <c r="B1274" s="189">
        <f>IF(J1274="",0,COUNTIF($J$7:J1274,J1274))</f>
        <v>0</v>
      </c>
      <c r="C1274" s="189" t="str">
        <f t="shared" si="82"/>
        <v>0</v>
      </c>
      <c r="D1274" s="192">
        <f t="shared" si="83"/>
        <v>46021</v>
      </c>
      <c r="E1274" s="189">
        <f t="shared" si="84"/>
        <v>227</v>
      </c>
      <c r="F1274" s="28"/>
      <c r="G1274" s="157"/>
      <c r="H1274" s="3"/>
      <c r="I1274" s="7"/>
      <c r="J1274" s="3"/>
      <c r="K1274" s="32" t="str">
        <f t="shared" si="85"/>
        <v/>
      </c>
      <c r="L1274" s="2"/>
      <c r="M1274" s="2"/>
      <c r="N1274" s="28"/>
      <c r="O1274" s="28"/>
    </row>
    <row r="1275" spans="1:15" ht="18.75" customHeight="1" x14ac:dyDescent="0.35">
      <c r="A1275" s="28"/>
      <c r="B1275" s="189">
        <f>IF(J1275="",0,COUNTIF($J$7:J1275,J1275))</f>
        <v>0</v>
      </c>
      <c r="C1275" s="189" t="str">
        <f t="shared" si="82"/>
        <v>0</v>
      </c>
      <c r="D1275" s="192">
        <f t="shared" si="83"/>
        <v>46021</v>
      </c>
      <c r="E1275" s="189">
        <f t="shared" si="84"/>
        <v>227</v>
      </c>
      <c r="F1275" s="28"/>
      <c r="G1275" s="157"/>
      <c r="H1275" s="3"/>
      <c r="I1275" s="7"/>
      <c r="J1275" s="3"/>
      <c r="K1275" s="32" t="str">
        <f t="shared" si="85"/>
        <v/>
      </c>
      <c r="L1275" s="2"/>
      <c r="M1275" s="2"/>
      <c r="N1275" s="28"/>
      <c r="O1275" s="28"/>
    </row>
    <row r="1276" spans="1:15" ht="18.75" customHeight="1" x14ac:dyDescent="0.35">
      <c r="A1276" s="28"/>
      <c r="B1276" s="189">
        <f>IF(J1276="",0,COUNTIF($J$7:J1276,J1276))</f>
        <v>0</v>
      </c>
      <c r="C1276" s="189" t="str">
        <f t="shared" si="82"/>
        <v>0</v>
      </c>
      <c r="D1276" s="192">
        <f t="shared" si="83"/>
        <v>46021</v>
      </c>
      <c r="E1276" s="189">
        <f t="shared" si="84"/>
        <v>227</v>
      </c>
      <c r="F1276" s="28"/>
      <c r="G1276" s="157"/>
      <c r="H1276" s="3"/>
      <c r="I1276" s="7"/>
      <c r="J1276" s="3"/>
      <c r="K1276" s="32" t="str">
        <f t="shared" si="85"/>
        <v/>
      </c>
      <c r="L1276" s="2"/>
      <c r="M1276" s="2"/>
      <c r="N1276" s="28"/>
      <c r="O1276" s="28"/>
    </row>
    <row r="1277" spans="1:15" ht="18.75" customHeight="1" x14ac:dyDescent="0.35">
      <c r="A1277" s="28"/>
      <c r="B1277" s="189">
        <f>IF(J1277="",0,COUNTIF($J$7:J1277,J1277))</f>
        <v>0</v>
      </c>
      <c r="C1277" s="189" t="str">
        <f t="shared" si="82"/>
        <v>0</v>
      </c>
      <c r="D1277" s="192">
        <f t="shared" si="83"/>
        <v>46021</v>
      </c>
      <c r="E1277" s="189">
        <f t="shared" si="84"/>
        <v>227</v>
      </c>
      <c r="F1277" s="28"/>
      <c r="G1277" s="157"/>
      <c r="H1277" s="3"/>
      <c r="I1277" s="7"/>
      <c r="J1277" s="3"/>
      <c r="K1277" s="32" t="str">
        <f t="shared" si="85"/>
        <v/>
      </c>
      <c r="L1277" s="2"/>
      <c r="M1277" s="2"/>
      <c r="N1277" s="28"/>
      <c r="O1277" s="28"/>
    </row>
    <row r="1278" spans="1:15" ht="18.75" customHeight="1" x14ac:dyDescent="0.35">
      <c r="A1278" s="28"/>
      <c r="B1278" s="189">
        <f>IF(J1278="",0,COUNTIF($J$7:J1278,J1278))</f>
        <v>0</v>
      </c>
      <c r="C1278" s="189" t="str">
        <f t="shared" si="82"/>
        <v>0</v>
      </c>
      <c r="D1278" s="192">
        <f t="shared" si="83"/>
        <v>46021</v>
      </c>
      <c r="E1278" s="189">
        <f t="shared" si="84"/>
        <v>227</v>
      </c>
      <c r="F1278" s="28"/>
      <c r="G1278" s="157"/>
      <c r="H1278" s="3"/>
      <c r="I1278" s="7"/>
      <c r="J1278" s="3"/>
      <c r="K1278" s="32" t="str">
        <f t="shared" si="85"/>
        <v/>
      </c>
      <c r="L1278" s="2"/>
      <c r="M1278" s="2"/>
      <c r="N1278" s="28"/>
      <c r="O1278" s="28"/>
    </row>
    <row r="1279" spans="1:15" ht="18.75" customHeight="1" x14ac:dyDescent="0.35">
      <c r="A1279" s="28"/>
      <c r="B1279" s="189">
        <f>IF(J1279="",0,COUNTIF($J$7:J1279,J1279))</f>
        <v>0</v>
      </c>
      <c r="C1279" s="189" t="str">
        <f t="shared" si="82"/>
        <v>0</v>
      </c>
      <c r="D1279" s="192">
        <f t="shared" si="83"/>
        <v>46021</v>
      </c>
      <c r="E1279" s="189">
        <f t="shared" si="84"/>
        <v>227</v>
      </c>
      <c r="F1279" s="28"/>
      <c r="G1279" s="157"/>
      <c r="H1279" s="3"/>
      <c r="I1279" s="7"/>
      <c r="J1279" s="3"/>
      <c r="K1279" s="32" t="str">
        <f t="shared" si="85"/>
        <v/>
      </c>
      <c r="L1279" s="2"/>
      <c r="M1279" s="2"/>
      <c r="N1279" s="28"/>
      <c r="O1279" s="28"/>
    </row>
    <row r="1280" spans="1:15" ht="18.75" customHeight="1" x14ac:dyDescent="0.35">
      <c r="A1280" s="28"/>
      <c r="B1280" s="189">
        <f>IF(J1280="",0,COUNTIF($J$7:J1280,J1280))</f>
        <v>0</v>
      </c>
      <c r="C1280" s="189" t="str">
        <f t="shared" si="82"/>
        <v>0</v>
      </c>
      <c r="D1280" s="192">
        <f t="shared" si="83"/>
        <v>46021</v>
      </c>
      <c r="E1280" s="189">
        <f t="shared" si="84"/>
        <v>227</v>
      </c>
      <c r="F1280" s="28"/>
      <c r="G1280" s="157"/>
      <c r="H1280" s="3"/>
      <c r="I1280" s="7"/>
      <c r="J1280" s="3"/>
      <c r="K1280" s="32" t="str">
        <f t="shared" si="85"/>
        <v/>
      </c>
      <c r="L1280" s="2"/>
      <c r="M1280" s="2"/>
      <c r="N1280" s="28"/>
      <c r="O1280" s="28"/>
    </row>
    <row r="1281" spans="1:15" ht="18.75" customHeight="1" x14ac:dyDescent="0.35">
      <c r="A1281" s="28"/>
      <c r="B1281" s="189">
        <f>IF(J1281="",0,COUNTIF($J$7:J1281,J1281))</f>
        <v>0</v>
      </c>
      <c r="C1281" s="189" t="str">
        <f t="shared" si="82"/>
        <v>0</v>
      </c>
      <c r="D1281" s="192">
        <f t="shared" si="83"/>
        <v>46021</v>
      </c>
      <c r="E1281" s="189">
        <f t="shared" si="84"/>
        <v>227</v>
      </c>
      <c r="F1281" s="28"/>
      <c r="G1281" s="157"/>
      <c r="H1281" s="3"/>
      <c r="I1281" s="7"/>
      <c r="J1281" s="3"/>
      <c r="K1281" s="32" t="str">
        <f t="shared" si="85"/>
        <v/>
      </c>
      <c r="L1281" s="2"/>
      <c r="M1281" s="2"/>
      <c r="N1281" s="28"/>
      <c r="O1281" s="28"/>
    </row>
    <row r="1282" spans="1:15" ht="18.75" customHeight="1" x14ac:dyDescent="0.35">
      <c r="A1282" s="28"/>
      <c r="B1282" s="189">
        <f>IF(J1282="",0,COUNTIF($J$7:J1282,J1282))</f>
        <v>0</v>
      </c>
      <c r="C1282" s="189" t="str">
        <f t="shared" si="82"/>
        <v>0</v>
      </c>
      <c r="D1282" s="192">
        <f t="shared" si="83"/>
        <v>46021</v>
      </c>
      <c r="E1282" s="189">
        <f t="shared" si="84"/>
        <v>227</v>
      </c>
      <c r="F1282" s="28"/>
      <c r="G1282" s="157"/>
      <c r="H1282" s="3"/>
      <c r="I1282" s="7"/>
      <c r="J1282" s="3"/>
      <c r="K1282" s="32" t="str">
        <f t="shared" si="85"/>
        <v/>
      </c>
      <c r="L1282" s="2"/>
      <c r="M1282" s="2"/>
      <c r="N1282" s="28"/>
      <c r="O1282" s="28"/>
    </row>
    <row r="1283" spans="1:15" ht="18.75" customHeight="1" x14ac:dyDescent="0.35">
      <c r="A1283" s="28"/>
      <c r="B1283" s="189">
        <f>IF(J1283="",0,COUNTIF($J$7:J1283,J1283))</f>
        <v>0</v>
      </c>
      <c r="C1283" s="189" t="str">
        <f t="shared" si="82"/>
        <v>0</v>
      </c>
      <c r="D1283" s="192">
        <f t="shared" si="83"/>
        <v>46021</v>
      </c>
      <c r="E1283" s="189">
        <f t="shared" si="84"/>
        <v>227</v>
      </c>
      <c r="F1283" s="28"/>
      <c r="G1283" s="157"/>
      <c r="H1283" s="3"/>
      <c r="I1283" s="7"/>
      <c r="J1283" s="3"/>
      <c r="K1283" s="32" t="str">
        <f t="shared" si="85"/>
        <v/>
      </c>
      <c r="L1283" s="2"/>
      <c r="M1283" s="2"/>
      <c r="N1283" s="28"/>
      <c r="O1283" s="28"/>
    </row>
    <row r="1284" spans="1:15" ht="18.75" customHeight="1" x14ac:dyDescent="0.35">
      <c r="A1284" s="28"/>
      <c r="B1284" s="189">
        <f>IF(J1284="",0,COUNTIF($J$7:J1284,J1284))</f>
        <v>0</v>
      </c>
      <c r="C1284" s="189" t="str">
        <f t="shared" si="82"/>
        <v>0</v>
      </c>
      <c r="D1284" s="192">
        <f t="shared" si="83"/>
        <v>46021</v>
      </c>
      <c r="E1284" s="189">
        <f t="shared" si="84"/>
        <v>227</v>
      </c>
      <c r="F1284" s="28"/>
      <c r="G1284" s="157"/>
      <c r="H1284" s="3"/>
      <c r="I1284" s="7"/>
      <c r="J1284" s="3"/>
      <c r="K1284" s="32" t="str">
        <f t="shared" si="85"/>
        <v/>
      </c>
      <c r="L1284" s="2"/>
      <c r="M1284" s="2"/>
      <c r="N1284" s="28"/>
      <c r="O1284" s="28"/>
    </row>
    <row r="1285" spans="1:15" ht="18.75" customHeight="1" x14ac:dyDescent="0.35">
      <c r="A1285" s="28"/>
      <c r="B1285" s="189">
        <f>IF(J1285="",0,COUNTIF($J$7:J1285,J1285))</f>
        <v>0</v>
      </c>
      <c r="C1285" s="189" t="str">
        <f t="shared" si="82"/>
        <v>0</v>
      </c>
      <c r="D1285" s="192">
        <f t="shared" si="83"/>
        <v>46021</v>
      </c>
      <c r="E1285" s="189">
        <f t="shared" si="84"/>
        <v>227</v>
      </c>
      <c r="F1285" s="28"/>
      <c r="G1285" s="157"/>
      <c r="H1285" s="3"/>
      <c r="I1285" s="7"/>
      <c r="J1285" s="3"/>
      <c r="K1285" s="32" t="str">
        <f t="shared" si="85"/>
        <v/>
      </c>
      <c r="L1285" s="2"/>
      <c r="M1285" s="2"/>
      <c r="N1285" s="28"/>
      <c r="O1285" s="28"/>
    </row>
    <row r="1286" spans="1:15" ht="18.75" customHeight="1" x14ac:dyDescent="0.35">
      <c r="A1286" s="28"/>
      <c r="B1286" s="189">
        <f>IF(J1286="",0,COUNTIF($J$7:J1286,J1286))</f>
        <v>0</v>
      </c>
      <c r="C1286" s="189" t="str">
        <f t="shared" si="82"/>
        <v>0</v>
      </c>
      <c r="D1286" s="192">
        <f t="shared" si="83"/>
        <v>46021</v>
      </c>
      <c r="E1286" s="189">
        <f t="shared" si="84"/>
        <v>227</v>
      </c>
      <c r="F1286" s="28"/>
      <c r="G1286" s="157"/>
      <c r="H1286" s="3"/>
      <c r="I1286" s="7"/>
      <c r="J1286" s="3"/>
      <c r="K1286" s="32" t="str">
        <f t="shared" si="85"/>
        <v/>
      </c>
      <c r="L1286" s="2"/>
      <c r="M1286" s="2"/>
      <c r="N1286" s="28"/>
      <c r="O1286" s="28"/>
    </row>
    <row r="1287" spans="1:15" ht="18.75" customHeight="1" x14ac:dyDescent="0.35">
      <c r="A1287" s="28"/>
      <c r="B1287" s="189">
        <f>IF(J1287="",0,COUNTIF($J$7:J1287,J1287))</f>
        <v>0</v>
      </c>
      <c r="C1287" s="189" t="str">
        <f t="shared" si="82"/>
        <v>0</v>
      </c>
      <c r="D1287" s="192">
        <f t="shared" si="83"/>
        <v>46021</v>
      </c>
      <c r="E1287" s="189">
        <f t="shared" si="84"/>
        <v>227</v>
      </c>
      <c r="F1287" s="28"/>
      <c r="G1287" s="157"/>
      <c r="H1287" s="3"/>
      <c r="I1287" s="7"/>
      <c r="J1287" s="3"/>
      <c r="K1287" s="32" t="str">
        <f t="shared" si="85"/>
        <v/>
      </c>
      <c r="L1287" s="2"/>
      <c r="M1287" s="2"/>
      <c r="N1287" s="28"/>
      <c r="O1287" s="28"/>
    </row>
    <row r="1288" spans="1:15" ht="18.75" customHeight="1" x14ac:dyDescent="0.35">
      <c r="A1288" s="28"/>
      <c r="B1288" s="189">
        <f>IF(J1288="",0,COUNTIF($J$7:J1288,J1288))</f>
        <v>0</v>
      </c>
      <c r="C1288" s="189" t="str">
        <f t="shared" si="82"/>
        <v>0</v>
      </c>
      <c r="D1288" s="192">
        <f t="shared" si="83"/>
        <v>46021</v>
      </c>
      <c r="E1288" s="189">
        <f t="shared" si="84"/>
        <v>227</v>
      </c>
      <c r="F1288" s="28"/>
      <c r="G1288" s="157"/>
      <c r="H1288" s="3"/>
      <c r="I1288" s="7"/>
      <c r="J1288" s="3"/>
      <c r="K1288" s="32" t="str">
        <f t="shared" si="85"/>
        <v/>
      </c>
      <c r="L1288" s="2"/>
      <c r="M1288" s="2"/>
      <c r="N1288" s="28"/>
      <c r="O1288" s="28"/>
    </row>
    <row r="1289" spans="1:15" ht="18.75" customHeight="1" x14ac:dyDescent="0.35">
      <c r="A1289" s="28"/>
      <c r="B1289" s="189">
        <f>IF(J1289="",0,COUNTIF($J$7:J1289,J1289))</f>
        <v>0</v>
      </c>
      <c r="C1289" s="189" t="str">
        <f t="shared" si="82"/>
        <v>0</v>
      </c>
      <c r="D1289" s="192">
        <f t="shared" si="83"/>
        <v>46021</v>
      </c>
      <c r="E1289" s="189">
        <f t="shared" si="84"/>
        <v>227</v>
      </c>
      <c r="F1289" s="28"/>
      <c r="G1289" s="157"/>
      <c r="H1289" s="3"/>
      <c r="I1289" s="7"/>
      <c r="J1289" s="3"/>
      <c r="K1289" s="32" t="str">
        <f t="shared" si="85"/>
        <v/>
      </c>
      <c r="L1289" s="2"/>
      <c r="M1289" s="2"/>
      <c r="N1289" s="28"/>
      <c r="O1289" s="28"/>
    </row>
    <row r="1290" spans="1:15" ht="18.75" customHeight="1" x14ac:dyDescent="0.35">
      <c r="A1290" s="28"/>
      <c r="B1290" s="189">
        <f>IF(J1290="",0,COUNTIF($J$7:J1290,J1290))</f>
        <v>0</v>
      </c>
      <c r="C1290" s="189" t="str">
        <f t="shared" si="82"/>
        <v>0</v>
      </c>
      <c r="D1290" s="192">
        <f t="shared" si="83"/>
        <v>46021</v>
      </c>
      <c r="E1290" s="189">
        <f t="shared" si="84"/>
        <v>227</v>
      </c>
      <c r="F1290" s="28"/>
      <c r="G1290" s="157"/>
      <c r="H1290" s="3"/>
      <c r="I1290" s="7"/>
      <c r="J1290" s="3"/>
      <c r="K1290" s="32" t="str">
        <f t="shared" si="85"/>
        <v/>
      </c>
      <c r="L1290" s="2"/>
      <c r="M1290" s="2"/>
      <c r="N1290" s="28"/>
      <c r="O1290" s="28"/>
    </row>
    <row r="1291" spans="1:15" ht="18.75" customHeight="1" x14ac:dyDescent="0.35">
      <c r="A1291" s="28"/>
      <c r="B1291" s="189">
        <f>IF(J1291="",0,COUNTIF($J$7:J1291,J1291))</f>
        <v>0</v>
      </c>
      <c r="C1291" s="189" t="str">
        <f t="shared" si="82"/>
        <v>0</v>
      </c>
      <c r="D1291" s="192">
        <f t="shared" si="83"/>
        <v>46021</v>
      </c>
      <c r="E1291" s="189">
        <f t="shared" si="84"/>
        <v>227</v>
      </c>
      <c r="F1291" s="28"/>
      <c r="G1291" s="157"/>
      <c r="H1291" s="3"/>
      <c r="I1291" s="7"/>
      <c r="J1291" s="3"/>
      <c r="K1291" s="32" t="str">
        <f t="shared" si="85"/>
        <v/>
      </c>
      <c r="L1291" s="2"/>
      <c r="M1291" s="2"/>
      <c r="N1291" s="28"/>
      <c r="O1291" s="28"/>
    </row>
    <row r="1292" spans="1:15" ht="18.75" customHeight="1" x14ac:dyDescent="0.35">
      <c r="A1292" s="28"/>
      <c r="B1292" s="189">
        <f>IF(J1292="",0,COUNTIF($J$7:J1292,J1292))</f>
        <v>0</v>
      </c>
      <c r="C1292" s="189" t="str">
        <f t="shared" si="82"/>
        <v>0</v>
      </c>
      <c r="D1292" s="192">
        <f t="shared" si="83"/>
        <v>46021</v>
      </c>
      <c r="E1292" s="189">
        <f t="shared" si="84"/>
        <v>227</v>
      </c>
      <c r="F1292" s="28"/>
      <c r="G1292" s="157"/>
      <c r="H1292" s="3"/>
      <c r="I1292" s="7"/>
      <c r="J1292" s="3"/>
      <c r="K1292" s="32" t="str">
        <f t="shared" si="85"/>
        <v/>
      </c>
      <c r="L1292" s="2"/>
      <c r="M1292" s="2"/>
      <c r="N1292" s="28"/>
      <c r="O1292" s="28"/>
    </row>
    <row r="1293" spans="1:15" ht="18.75" customHeight="1" x14ac:dyDescent="0.35">
      <c r="A1293" s="28"/>
      <c r="B1293" s="189">
        <f>IF(J1293="",0,COUNTIF($J$7:J1293,J1293))</f>
        <v>0</v>
      </c>
      <c r="C1293" s="189" t="str">
        <f t="shared" si="82"/>
        <v>0</v>
      </c>
      <c r="D1293" s="192">
        <f t="shared" si="83"/>
        <v>46021</v>
      </c>
      <c r="E1293" s="189">
        <f t="shared" si="84"/>
        <v>227</v>
      </c>
      <c r="F1293" s="28"/>
      <c r="G1293" s="157"/>
      <c r="H1293" s="3"/>
      <c r="I1293" s="7"/>
      <c r="J1293" s="3"/>
      <c r="K1293" s="32" t="str">
        <f t="shared" si="85"/>
        <v/>
      </c>
      <c r="L1293" s="2"/>
      <c r="M1293" s="2"/>
      <c r="N1293" s="28"/>
      <c r="O1293" s="28"/>
    </row>
    <row r="1294" spans="1:15" ht="18.75" customHeight="1" x14ac:dyDescent="0.35">
      <c r="A1294" s="28"/>
      <c r="B1294" s="189">
        <f>IF(J1294="",0,COUNTIF($J$7:J1294,J1294))</f>
        <v>0</v>
      </c>
      <c r="C1294" s="189" t="str">
        <f t="shared" si="82"/>
        <v>0</v>
      </c>
      <c r="D1294" s="192">
        <f t="shared" si="83"/>
        <v>46021</v>
      </c>
      <c r="E1294" s="189">
        <f t="shared" si="84"/>
        <v>227</v>
      </c>
      <c r="F1294" s="28"/>
      <c r="G1294" s="157"/>
      <c r="H1294" s="3"/>
      <c r="I1294" s="7"/>
      <c r="J1294" s="3"/>
      <c r="K1294" s="32" t="str">
        <f t="shared" si="85"/>
        <v/>
      </c>
      <c r="L1294" s="2"/>
      <c r="M1294" s="2"/>
      <c r="N1294" s="28"/>
      <c r="O1294" s="28"/>
    </row>
    <row r="1295" spans="1:15" ht="18.75" customHeight="1" x14ac:dyDescent="0.35">
      <c r="A1295" s="28"/>
      <c r="B1295" s="189">
        <f>IF(J1295="",0,COUNTIF($J$7:J1295,J1295))</f>
        <v>0</v>
      </c>
      <c r="C1295" s="189" t="str">
        <f t="shared" si="82"/>
        <v>0</v>
      </c>
      <c r="D1295" s="192">
        <f t="shared" si="83"/>
        <v>46021</v>
      </c>
      <c r="E1295" s="189">
        <f t="shared" si="84"/>
        <v>227</v>
      </c>
      <c r="F1295" s="28"/>
      <c r="G1295" s="157"/>
      <c r="H1295" s="3"/>
      <c r="I1295" s="7"/>
      <c r="J1295" s="3"/>
      <c r="K1295" s="32" t="str">
        <f t="shared" si="85"/>
        <v/>
      </c>
      <c r="L1295" s="2"/>
      <c r="M1295" s="2"/>
      <c r="N1295" s="28"/>
      <c r="O1295" s="28"/>
    </row>
    <row r="1296" spans="1:15" ht="18.75" customHeight="1" x14ac:dyDescent="0.35">
      <c r="A1296" s="28"/>
      <c r="B1296" s="189">
        <f>IF(J1296="",0,COUNTIF($J$7:J1296,J1296))</f>
        <v>0</v>
      </c>
      <c r="C1296" s="189" t="str">
        <f t="shared" si="82"/>
        <v>0</v>
      </c>
      <c r="D1296" s="192">
        <f t="shared" si="83"/>
        <v>46021</v>
      </c>
      <c r="E1296" s="189">
        <f t="shared" si="84"/>
        <v>227</v>
      </c>
      <c r="F1296" s="28"/>
      <c r="G1296" s="157"/>
      <c r="H1296" s="3"/>
      <c r="I1296" s="7"/>
      <c r="J1296" s="3"/>
      <c r="K1296" s="32" t="str">
        <f t="shared" si="85"/>
        <v/>
      </c>
      <c r="L1296" s="2"/>
      <c r="M1296" s="2"/>
      <c r="N1296" s="28"/>
      <c r="O1296" s="28"/>
    </row>
    <row r="1297" spans="1:15" ht="18.75" customHeight="1" x14ac:dyDescent="0.35">
      <c r="A1297" s="28"/>
      <c r="B1297" s="189">
        <f>IF(J1297="",0,COUNTIF($J$7:J1297,J1297))</f>
        <v>0</v>
      </c>
      <c r="C1297" s="189" t="str">
        <f t="shared" si="82"/>
        <v>0</v>
      </c>
      <c r="D1297" s="192">
        <f t="shared" si="83"/>
        <v>46021</v>
      </c>
      <c r="E1297" s="189">
        <f t="shared" si="84"/>
        <v>227</v>
      </c>
      <c r="F1297" s="28"/>
      <c r="G1297" s="157"/>
      <c r="H1297" s="3"/>
      <c r="I1297" s="7"/>
      <c r="J1297" s="3"/>
      <c r="K1297" s="32" t="str">
        <f t="shared" si="85"/>
        <v/>
      </c>
      <c r="L1297" s="2"/>
      <c r="M1297" s="2"/>
      <c r="N1297" s="28"/>
      <c r="O1297" s="28"/>
    </row>
    <row r="1298" spans="1:15" ht="18.75" customHeight="1" x14ac:dyDescent="0.35">
      <c r="A1298" s="28"/>
      <c r="B1298" s="189">
        <f>IF(J1298="",0,COUNTIF($J$7:J1298,J1298))</f>
        <v>0</v>
      </c>
      <c r="C1298" s="189" t="str">
        <f t="shared" si="82"/>
        <v>0</v>
      </c>
      <c r="D1298" s="192">
        <f t="shared" si="83"/>
        <v>46021</v>
      </c>
      <c r="E1298" s="189">
        <f t="shared" si="84"/>
        <v>227</v>
      </c>
      <c r="F1298" s="28"/>
      <c r="G1298" s="157"/>
      <c r="H1298" s="3"/>
      <c r="I1298" s="7"/>
      <c r="J1298" s="3"/>
      <c r="K1298" s="32" t="str">
        <f t="shared" si="85"/>
        <v/>
      </c>
      <c r="L1298" s="2"/>
      <c r="M1298" s="2"/>
      <c r="N1298" s="28"/>
      <c r="O1298" s="28"/>
    </row>
    <row r="1299" spans="1:15" ht="18.75" customHeight="1" x14ac:dyDescent="0.35">
      <c r="A1299" s="28"/>
      <c r="B1299" s="189">
        <f>IF(J1299="",0,COUNTIF($J$7:J1299,J1299))</f>
        <v>0</v>
      </c>
      <c r="C1299" s="189" t="str">
        <f t="shared" si="82"/>
        <v>0</v>
      </c>
      <c r="D1299" s="192">
        <f t="shared" si="83"/>
        <v>46021</v>
      </c>
      <c r="E1299" s="189">
        <f t="shared" si="84"/>
        <v>227</v>
      </c>
      <c r="F1299" s="28"/>
      <c r="G1299" s="157"/>
      <c r="H1299" s="3"/>
      <c r="I1299" s="7"/>
      <c r="J1299" s="3"/>
      <c r="K1299" s="32" t="str">
        <f t="shared" si="85"/>
        <v/>
      </c>
      <c r="L1299" s="2"/>
      <c r="M1299" s="2"/>
      <c r="N1299" s="28"/>
      <c r="O1299" s="28"/>
    </row>
    <row r="1300" spans="1:15" ht="18.75" customHeight="1" x14ac:dyDescent="0.35">
      <c r="A1300" s="28"/>
      <c r="B1300" s="189">
        <f>IF(J1300="",0,COUNTIF($J$7:J1300,J1300))</f>
        <v>0</v>
      </c>
      <c r="C1300" s="189" t="str">
        <f t="shared" si="82"/>
        <v>0</v>
      </c>
      <c r="D1300" s="192">
        <f t="shared" si="83"/>
        <v>46021</v>
      </c>
      <c r="E1300" s="189">
        <f t="shared" si="84"/>
        <v>227</v>
      </c>
      <c r="F1300" s="28"/>
      <c r="G1300" s="157"/>
      <c r="H1300" s="3"/>
      <c r="I1300" s="7"/>
      <c r="J1300" s="3"/>
      <c r="K1300" s="32" t="str">
        <f t="shared" si="85"/>
        <v/>
      </c>
      <c r="L1300" s="2"/>
      <c r="M1300" s="2"/>
      <c r="N1300" s="28"/>
      <c r="O1300" s="28"/>
    </row>
    <row r="1301" spans="1:15" ht="18.75" customHeight="1" x14ac:dyDescent="0.35">
      <c r="A1301" s="28"/>
      <c r="B1301" s="189">
        <f>IF(J1301="",0,COUNTIF($J$7:J1301,J1301))</f>
        <v>0</v>
      </c>
      <c r="C1301" s="189" t="str">
        <f t="shared" si="82"/>
        <v>0</v>
      </c>
      <c r="D1301" s="192">
        <f t="shared" si="83"/>
        <v>46021</v>
      </c>
      <c r="E1301" s="189">
        <f t="shared" si="84"/>
        <v>227</v>
      </c>
      <c r="F1301" s="28"/>
      <c r="G1301" s="157"/>
      <c r="H1301" s="3"/>
      <c r="I1301" s="7"/>
      <c r="J1301" s="3"/>
      <c r="K1301" s="32" t="str">
        <f t="shared" si="85"/>
        <v/>
      </c>
      <c r="L1301" s="2"/>
      <c r="M1301" s="2"/>
      <c r="N1301" s="28"/>
      <c r="O1301" s="28"/>
    </row>
    <row r="1302" spans="1:15" ht="18.75" customHeight="1" x14ac:dyDescent="0.35">
      <c r="A1302" s="28"/>
      <c r="B1302" s="189">
        <f>IF(J1302="",0,COUNTIF($J$7:J1302,J1302))</f>
        <v>0</v>
      </c>
      <c r="C1302" s="189" t="str">
        <f t="shared" si="82"/>
        <v>0</v>
      </c>
      <c r="D1302" s="192">
        <f t="shared" si="83"/>
        <v>46021</v>
      </c>
      <c r="E1302" s="189">
        <f t="shared" si="84"/>
        <v>227</v>
      </c>
      <c r="F1302" s="28"/>
      <c r="G1302" s="157"/>
      <c r="H1302" s="3"/>
      <c r="I1302" s="7"/>
      <c r="J1302" s="3"/>
      <c r="K1302" s="32" t="str">
        <f t="shared" si="85"/>
        <v/>
      </c>
      <c r="L1302" s="2"/>
      <c r="M1302" s="2"/>
      <c r="N1302" s="28"/>
      <c r="O1302" s="28"/>
    </row>
    <row r="1303" spans="1:15" ht="18.75" customHeight="1" x14ac:dyDescent="0.35">
      <c r="A1303" s="28"/>
      <c r="B1303" s="189">
        <f>IF(J1303="",0,COUNTIF($J$7:J1303,J1303))</f>
        <v>0</v>
      </c>
      <c r="C1303" s="189" t="str">
        <f t="shared" si="82"/>
        <v>0</v>
      </c>
      <c r="D1303" s="192">
        <f t="shared" si="83"/>
        <v>46021</v>
      </c>
      <c r="E1303" s="189">
        <f t="shared" si="84"/>
        <v>227</v>
      </c>
      <c r="F1303" s="28"/>
      <c r="G1303" s="157"/>
      <c r="H1303" s="3"/>
      <c r="I1303" s="7"/>
      <c r="J1303" s="3"/>
      <c r="K1303" s="32" t="str">
        <f t="shared" si="85"/>
        <v/>
      </c>
      <c r="L1303" s="2"/>
      <c r="M1303" s="2"/>
      <c r="N1303" s="28"/>
      <c r="O1303" s="28"/>
    </row>
    <row r="1304" spans="1:15" ht="18.75" customHeight="1" x14ac:dyDescent="0.35">
      <c r="A1304" s="28"/>
      <c r="B1304" s="189">
        <f>IF(J1304="",0,COUNTIF($J$7:J1304,J1304))</f>
        <v>0</v>
      </c>
      <c r="C1304" s="189" t="str">
        <f t="shared" si="82"/>
        <v>0</v>
      </c>
      <c r="D1304" s="192">
        <f t="shared" si="83"/>
        <v>46021</v>
      </c>
      <c r="E1304" s="189">
        <f t="shared" si="84"/>
        <v>227</v>
      </c>
      <c r="F1304" s="28"/>
      <c r="G1304" s="157"/>
      <c r="H1304" s="3"/>
      <c r="I1304" s="7"/>
      <c r="J1304" s="3"/>
      <c r="K1304" s="32" t="str">
        <f t="shared" si="85"/>
        <v/>
      </c>
      <c r="L1304" s="2"/>
      <c r="M1304" s="2"/>
      <c r="N1304" s="28"/>
      <c r="O1304" s="28"/>
    </row>
    <row r="1305" spans="1:15" ht="18.75" customHeight="1" x14ac:dyDescent="0.35">
      <c r="A1305" s="28"/>
      <c r="B1305" s="189">
        <f>IF(J1305="",0,COUNTIF($J$7:J1305,J1305))</f>
        <v>0</v>
      </c>
      <c r="C1305" s="189" t="str">
        <f t="shared" si="82"/>
        <v>0</v>
      </c>
      <c r="D1305" s="192">
        <f t="shared" si="83"/>
        <v>46021</v>
      </c>
      <c r="E1305" s="189">
        <f t="shared" si="84"/>
        <v>227</v>
      </c>
      <c r="F1305" s="28"/>
      <c r="G1305" s="157"/>
      <c r="H1305" s="3"/>
      <c r="I1305" s="7"/>
      <c r="J1305" s="3"/>
      <c r="K1305" s="32" t="str">
        <f t="shared" si="85"/>
        <v/>
      </c>
      <c r="L1305" s="2"/>
      <c r="M1305" s="2"/>
      <c r="N1305" s="28"/>
      <c r="O1305" s="28"/>
    </row>
    <row r="1306" spans="1:15" ht="18.75" customHeight="1" x14ac:dyDescent="0.35">
      <c r="A1306" s="28"/>
      <c r="B1306" s="189">
        <f>IF(J1306="",0,COUNTIF($J$7:J1306,J1306))</f>
        <v>0</v>
      </c>
      <c r="C1306" s="189" t="str">
        <f t="shared" si="82"/>
        <v>0</v>
      </c>
      <c r="D1306" s="192">
        <f t="shared" si="83"/>
        <v>46021</v>
      </c>
      <c r="E1306" s="189">
        <f t="shared" si="84"/>
        <v>227</v>
      </c>
      <c r="F1306" s="28"/>
      <c r="G1306" s="157"/>
      <c r="H1306" s="3"/>
      <c r="I1306" s="7"/>
      <c r="J1306" s="3"/>
      <c r="K1306" s="32" t="str">
        <f t="shared" si="85"/>
        <v/>
      </c>
      <c r="L1306" s="2"/>
      <c r="M1306" s="2"/>
      <c r="N1306" s="28"/>
      <c r="O1306" s="28"/>
    </row>
    <row r="1307" spans="1:15" ht="18.75" customHeight="1" x14ac:dyDescent="0.35">
      <c r="A1307" s="28"/>
      <c r="B1307" s="189">
        <f>IF(J1307="",0,COUNTIF($J$7:J1307,J1307))</f>
        <v>0</v>
      </c>
      <c r="C1307" s="189" t="str">
        <f t="shared" si="82"/>
        <v>0</v>
      </c>
      <c r="D1307" s="192">
        <f t="shared" si="83"/>
        <v>46021</v>
      </c>
      <c r="E1307" s="189">
        <f t="shared" si="84"/>
        <v>227</v>
      </c>
      <c r="F1307" s="28"/>
      <c r="G1307" s="157"/>
      <c r="H1307" s="3"/>
      <c r="I1307" s="7"/>
      <c r="J1307" s="3"/>
      <c r="K1307" s="32" t="str">
        <f t="shared" si="85"/>
        <v/>
      </c>
      <c r="L1307" s="2"/>
      <c r="M1307" s="2"/>
      <c r="N1307" s="28"/>
      <c r="O1307" s="28"/>
    </row>
    <row r="1308" spans="1:15" ht="18.75" customHeight="1" x14ac:dyDescent="0.35">
      <c r="A1308" s="28"/>
      <c r="B1308" s="189">
        <f>IF(J1308="",0,COUNTIF($J$7:J1308,J1308))</f>
        <v>0</v>
      </c>
      <c r="C1308" s="189" t="str">
        <f t="shared" si="82"/>
        <v>0</v>
      </c>
      <c r="D1308" s="192">
        <f t="shared" si="83"/>
        <v>46021</v>
      </c>
      <c r="E1308" s="189">
        <f t="shared" si="84"/>
        <v>227</v>
      </c>
      <c r="F1308" s="28"/>
      <c r="G1308" s="157"/>
      <c r="H1308" s="3"/>
      <c r="I1308" s="7"/>
      <c r="J1308" s="3"/>
      <c r="K1308" s="32" t="str">
        <f t="shared" si="85"/>
        <v/>
      </c>
      <c r="L1308" s="2"/>
      <c r="M1308" s="2"/>
      <c r="N1308" s="28"/>
      <c r="O1308" s="28"/>
    </row>
    <row r="1309" spans="1:15" ht="18.75" customHeight="1" x14ac:dyDescent="0.35">
      <c r="A1309" s="28"/>
      <c r="B1309" s="189">
        <f>IF(J1309="",0,COUNTIF($J$7:J1309,J1309))</f>
        <v>0</v>
      </c>
      <c r="C1309" s="189" t="str">
        <f t="shared" si="82"/>
        <v>0</v>
      </c>
      <c r="D1309" s="192">
        <f t="shared" si="83"/>
        <v>46021</v>
      </c>
      <c r="E1309" s="189">
        <f t="shared" si="84"/>
        <v>227</v>
      </c>
      <c r="F1309" s="28"/>
      <c r="G1309" s="157"/>
      <c r="H1309" s="3"/>
      <c r="I1309" s="7"/>
      <c r="J1309" s="3"/>
      <c r="K1309" s="32" t="str">
        <f t="shared" si="85"/>
        <v/>
      </c>
      <c r="L1309" s="2"/>
      <c r="M1309" s="2"/>
      <c r="N1309" s="28"/>
      <c r="O1309" s="28"/>
    </row>
    <row r="1310" spans="1:15" ht="18.75" customHeight="1" x14ac:dyDescent="0.35">
      <c r="A1310" s="28"/>
      <c r="B1310" s="189">
        <f>IF(J1310="",0,COUNTIF($J$7:J1310,J1310))</f>
        <v>0</v>
      </c>
      <c r="C1310" s="189" t="str">
        <f t="shared" si="82"/>
        <v>0</v>
      </c>
      <c r="D1310" s="192">
        <f t="shared" si="83"/>
        <v>46021</v>
      </c>
      <c r="E1310" s="189">
        <f t="shared" si="84"/>
        <v>227</v>
      </c>
      <c r="F1310" s="28"/>
      <c r="G1310" s="157"/>
      <c r="H1310" s="3"/>
      <c r="I1310" s="7"/>
      <c r="J1310" s="3"/>
      <c r="K1310" s="32" t="str">
        <f t="shared" si="85"/>
        <v/>
      </c>
      <c r="L1310" s="2"/>
      <c r="M1310" s="2"/>
      <c r="N1310" s="28"/>
      <c r="O1310" s="28"/>
    </row>
    <row r="1311" spans="1:15" ht="18.75" customHeight="1" x14ac:dyDescent="0.35">
      <c r="A1311" s="28"/>
      <c r="B1311" s="189">
        <f>IF(J1311="",0,COUNTIF($J$7:J1311,J1311))</f>
        <v>0</v>
      </c>
      <c r="C1311" s="189" t="str">
        <f t="shared" si="82"/>
        <v>0</v>
      </c>
      <c r="D1311" s="192">
        <f t="shared" si="83"/>
        <v>46021</v>
      </c>
      <c r="E1311" s="189">
        <f t="shared" si="84"/>
        <v>227</v>
      </c>
      <c r="F1311" s="28"/>
      <c r="G1311" s="157"/>
      <c r="H1311" s="3"/>
      <c r="I1311" s="7"/>
      <c r="J1311" s="3"/>
      <c r="K1311" s="32" t="str">
        <f t="shared" si="85"/>
        <v/>
      </c>
      <c r="L1311" s="2"/>
      <c r="M1311" s="2"/>
      <c r="N1311" s="28"/>
      <c r="O1311" s="28"/>
    </row>
    <row r="1312" spans="1:15" ht="18.75" customHeight="1" x14ac:dyDescent="0.35">
      <c r="A1312" s="28"/>
      <c r="B1312" s="189">
        <f>IF(J1312="",0,COUNTIF($J$7:J1312,J1312))</f>
        <v>0</v>
      </c>
      <c r="C1312" s="189" t="str">
        <f t="shared" si="82"/>
        <v>0</v>
      </c>
      <c r="D1312" s="192">
        <f t="shared" si="83"/>
        <v>46021</v>
      </c>
      <c r="E1312" s="189">
        <f t="shared" si="84"/>
        <v>227</v>
      </c>
      <c r="F1312" s="28"/>
      <c r="G1312" s="157"/>
      <c r="H1312" s="3"/>
      <c r="I1312" s="7"/>
      <c r="J1312" s="3"/>
      <c r="K1312" s="32" t="str">
        <f t="shared" si="85"/>
        <v/>
      </c>
      <c r="L1312" s="2"/>
      <c r="M1312" s="2"/>
      <c r="N1312" s="28"/>
      <c r="O1312" s="28"/>
    </row>
    <row r="1313" spans="1:15" ht="18.75" customHeight="1" x14ac:dyDescent="0.35">
      <c r="A1313" s="28"/>
      <c r="B1313" s="189">
        <f>IF(J1313="",0,COUNTIF($J$7:J1313,J1313))</f>
        <v>0</v>
      </c>
      <c r="C1313" s="189" t="str">
        <f t="shared" si="82"/>
        <v>0</v>
      </c>
      <c r="D1313" s="192">
        <f t="shared" si="83"/>
        <v>46021</v>
      </c>
      <c r="E1313" s="189">
        <f t="shared" si="84"/>
        <v>227</v>
      </c>
      <c r="F1313" s="28"/>
      <c r="G1313" s="157"/>
      <c r="H1313" s="3"/>
      <c r="I1313" s="7"/>
      <c r="J1313" s="3"/>
      <c r="K1313" s="32" t="str">
        <f t="shared" si="85"/>
        <v/>
      </c>
      <c r="L1313" s="2"/>
      <c r="M1313" s="2"/>
      <c r="N1313" s="28"/>
      <c r="O1313" s="28"/>
    </row>
    <row r="1314" spans="1:15" ht="18.75" customHeight="1" x14ac:dyDescent="0.35">
      <c r="A1314" s="28"/>
      <c r="B1314" s="189">
        <f>IF(J1314="",0,COUNTIF($J$7:J1314,J1314))</f>
        <v>0</v>
      </c>
      <c r="C1314" s="189" t="str">
        <f t="shared" si="82"/>
        <v>0</v>
      </c>
      <c r="D1314" s="192">
        <f t="shared" si="83"/>
        <v>46021</v>
      </c>
      <c r="E1314" s="189">
        <f t="shared" si="84"/>
        <v>227</v>
      </c>
      <c r="F1314" s="28"/>
      <c r="G1314" s="157"/>
      <c r="H1314" s="3"/>
      <c r="I1314" s="7"/>
      <c r="J1314" s="3"/>
      <c r="K1314" s="32" t="str">
        <f t="shared" si="85"/>
        <v/>
      </c>
      <c r="L1314" s="2"/>
      <c r="M1314" s="2"/>
      <c r="N1314" s="28"/>
      <c r="O1314" s="28"/>
    </row>
    <row r="1315" spans="1:15" ht="18.75" customHeight="1" x14ac:dyDescent="0.35">
      <c r="A1315" s="28"/>
      <c r="B1315" s="189">
        <f>IF(J1315="",0,COUNTIF($J$7:J1315,J1315))</f>
        <v>0</v>
      </c>
      <c r="C1315" s="189" t="str">
        <f t="shared" si="82"/>
        <v>0</v>
      </c>
      <c r="D1315" s="192">
        <f t="shared" si="83"/>
        <v>46021</v>
      </c>
      <c r="E1315" s="189">
        <f t="shared" si="84"/>
        <v>227</v>
      </c>
      <c r="F1315" s="28"/>
      <c r="G1315" s="157"/>
      <c r="H1315" s="3"/>
      <c r="I1315" s="7"/>
      <c r="J1315" s="3"/>
      <c r="K1315" s="32" t="str">
        <f t="shared" si="85"/>
        <v/>
      </c>
      <c r="L1315" s="2"/>
      <c r="M1315" s="2"/>
      <c r="N1315" s="28"/>
      <c r="O1315" s="28"/>
    </row>
    <row r="1316" spans="1:15" ht="18.75" customHeight="1" x14ac:dyDescent="0.35">
      <c r="A1316" s="28"/>
      <c r="B1316" s="189">
        <f>IF(J1316="",0,COUNTIF($J$7:J1316,J1316))</f>
        <v>0</v>
      </c>
      <c r="C1316" s="189" t="str">
        <f t="shared" si="82"/>
        <v>0</v>
      </c>
      <c r="D1316" s="192">
        <f t="shared" si="83"/>
        <v>46021</v>
      </c>
      <c r="E1316" s="189">
        <f t="shared" si="84"/>
        <v>227</v>
      </c>
      <c r="F1316" s="28"/>
      <c r="G1316" s="157"/>
      <c r="H1316" s="3"/>
      <c r="I1316" s="7"/>
      <c r="J1316" s="3"/>
      <c r="K1316" s="32" t="str">
        <f t="shared" si="85"/>
        <v/>
      </c>
      <c r="L1316" s="2"/>
      <c r="M1316" s="2"/>
      <c r="N1316" s="28"/>
      <c r="O1316" s="28"/>
    </row>
    <row r="1317" spans="1:15" ht="18.75" customHeight="1" x14ac:dyDescent="0.35">
      <c r="A1317" s="28"/>
      <c r="B1317" s="189">
        <f>IF(J1317="",0,COUNTIF($J$7:J1317,J1317))</f>
        <v>0</v>
      </c>
      <c r="C1317" s="189" t="str">
        <f t="shared" si="82"/>
        <v>0</v>
      </c>
      <c r="D1317" s="192">
        <f t="shared" si="83"/>
        <v>46021</v>
      </c>
      <c r="E1317" s="189">
        <f t="shared" si="84"/>
        <v>227</v>
      </c>
      <c r="F1317" s="28"/>
      <c r="G1317" s="157"/>
      <c r="H1317" s="3"/>
      <c r="I1317" s="7"/>
      <c r="J1317" s="3"/>
      <c r="K1317" s="32" t="str">
        <f t="shared" si="85"/>
        <v/>
      </c>
      <c r="L1317" s="2"/>
      <c r="M1317" s="2"/>
      <c r="N1317" s="28"/>
      <c r="O1317" s="28"/>
    </row>
    <row r="1318" spans="1:15" ht="18.75" customHeight="1" x14ac:dyDescent="0.35">
      <c r="A1318" s="28"/>
      <c r="B1318" s="189">
        <f>IF(J1318="",0,COUNTIF($J$7:J1318,J1318))</f>
        <v>0</v>
      </c>
      <c r="C1318" s="189" t="str">
        <f t="shared" si="82"/>
        <v>0</v>
      </c>
      <c r="D1318" s="192">
        <f t="shared" si="83"/>
        <v>46021</v>
      </c>
      <c r="E1318" s="189">
        <f t="shared" si="84"/>
        <v>227</v>
      </c>
      <c r="F1318" s="28"/>
      <c r="G1318" s="157"/>
      <c r="H1318" s="3"/>
      <c r="I1318" s="7"/>
      <c r="J1318" s="3"/>
      <c r="K1318" s="32" t="str">
        <f t="shared" si="85"/>
        <v/>
      </c>
      <c r="L1318" s="2"/>
      <c r="M1318" s="2"/>
      <c r="N1318" s="28"/>
      <c r="O1318" s="28"/>
    </row>
    <row r="1319" spans="1:15" ht="18.75" customHeight="1" x14ac:dyDescent="0.35">
      <c r="A1319" s="28"/>
      <c r="B1319" s="189">
        <f>IF(J1319="",0,COUNTIF($J$7:J1319,J1319))</f>
        <v>0</v>
      </c>
      <c r="C1319" s="189" t="str">
        <f t="shared" si="82"/>
        <v>0</v>
      </c>
      <c r="D1319" s="192">
        <f t="shared" si="83"/>
        <v>46021</v>
      </c>
      <c r="E1319" s="189">
        <f t="shared" si="84"/>
        <v>227</v>
      </c>
      <c r="F1319" s="28"/>
      <c r="G1319" s="157"/>
      <c r="H1319" s="3"/>
      <c r="I1319" s="7"/>
      <c r="J1319" s="3"/>
      <c r="K1319" s="32" t="str">
        <f t="shared" si="85"/>
        <v/>
      </c>
      <c r="L1319" s="2"/>
      <c r="M1319" s="2"/>
      <c r="N1319" s="28"/>
      <c r="O1319" s="28"/>
    </row>
    <row r="1320" spans="1:15" ht="18.75" customHeight="1" x14ac:dyDescent="0.35">
      <c r="A1320" s="28"/>
      <c r="B1320" s="189">
        <f>IF(J1320="",0,COUNTIF($J$7:J1320,J1320))</f>
        <v>0</v>
      </c>
      <c r="C1320" s="189" t="str">
        <f t="shared" si="82"/>
        <v>0</v>
      </c>
      <c r="D1320" s="192">
        <f t="shared" si="83"/>
        <v>46021</v>
      </c>
      <c r="E1320" s="189">
        <f t="shared" si="84"/>
        <v>227</v>
      </c>
      <c r="F1320" s="28"/>
      <c r="G1320" s="157"/>
      <c r="H1320" s="3"/>
      <c r="I1320" s="7"/>
      <c r="J1320" s="3"/>
      <c r="K1320" s="32" t="str">
        <f t="shared" si="85"/>
        <v/>
      </c>
      <c r="L1320" s="2"/>
      <c r="M1320" s="2"/>
      <c r="N1320" s="28"/>
      <c r="O1320" s="28"/>
    </row>
    <row r="1321" spans="1:15" ht="18.75" customHeight="1" x14ac:dyDescent="0.35">
      <c r="A1321" s="28"/>
      <c r="B1321" s="189">
        <f>IF(J1321="",0,COUNTIF($J$7:J1321,J1321))</f>
        <v>0</v>
      </c>
      <c r="C1321" s="189" t="str">
        <f t="shared" si="82"/>
        <v>0</v>
      </c>
      <c r="D1321" s="192">
        <f t="shared" si="83"/>
        <v>46021</v>
      </c>
      <c r="E1321" s="189">
        <f t="shared" si="84"/>
        <v>227</v>
      </c>
      <c r="F1321" s="28"/>
      <c r="G1321" s="157"/>
      <c r="H1321" s="3"/>
      <c r="I1321" s="7"/>
      <c r="J1321" s="3"/>
      <c r="K1321" s="32" t="str">
        <f t="shared" si="85"/>
        <v/>
      </c>
      <c r="L1321" s="2"/>
      <c r="M1321" s="2"/>
      <c r="N1321" s="28"/>
      <c r="O1321" s="28"/>
    </row>
    <row r="1322" spans="1:15" ht="18.75" customHeight="1" x14ac:dyDescent="0.35">
      <c r="A1322" s="28"/>
      <c r="B1322" s="189">
        <f>IF(J1322="",0,COUNTIF($J$7:J1322,J1322))</f>
        <v>0</v>
      </c>
      <c r="C1322" s="189" t="str">
        <f t="shared" si="82"/>
        <v>0</v>
      </c>
      <c r="D1322" s="192">
        <f t="shared" si="83"/>
        <v>46021</v>
      </c>
      <c r="E1322" s="189">
        <f t="shared" si="84"/>
        <v>227</v>
      </c>
      <c r="F1322" s="28"/>
      <c r="G1322" s="157"/>
      <c r="H1322" s="3"/>
      <c r="I1322" s="7"/>
      <c r="J1322" s="3"/>
      <c r="K1322" s="32" t="str">
        <f t="shared" si="85"/>
        <v/>
      </c>
      <c r="L1322" s="2"/>
      <c r="M1322" s="2"/>
      <c r="N1322" s="28"/>
      <c r="O1322" s="28"/>
    </row>
    <row r="1323" spans="1:15" ht="18.75" customHeight="1" x14ac:dyDescent="0.35">
      <c r="A1323" s="28"/>
      <c r="B1323" s="189">
        <f>IF(J1323="",0,COUNTIF($J$7:J1323,J1323))</f>
        <v>0</v>
      </c>
      <c r="C1323" s="189" t="str">
        <f t="shared" si="82"/>
        <v>0</v>
      </c>
      <c r="D1323" s="192">
        <f t="shared" si="83"/>
        <v>46021</v>
      </c>
      <c r="E1323" s="189">
        <f t="shared" si="84"/>
        <v>227</v>
      </c>
      <c r="F1323" s="28"/>
      <c r="G1323" s="157"/>
      <c r="H1323" s="3"/>
      <c r="I1323" s="7"/>
      <c r="J1323" s="3"/>
      <c r="K1323" s="32" t="str">
        <f t="shared" si="85"/>
        <v/>
      </c>
      <c r="L1323" s="2"/>
      <c r="M1323" s="2"/>
      <c r="N1323" s="28"/>
      <c r="O1323" s="28"/>
    </row>
    <row r="1324" spans="1:15" ht="18.75" customHeight="1" x14ac:dyDescent="0.35">
      <c r="A1324" s="28"/>
      <c r="B1324" s="189">
        <f>IF(J1324="",0,COUNTIF($J$7:J1324,J1324))</f>
        <v>0</v>
      </c>
      <c r="C1324" s="189" t="str">
        <f t="shared" si="82"/>
        <v>0</v>
      </c>
      <c r="D1324" s="192">
        <f t="shared" si="83"/>
        <v>46021</v>
      </c>
      <c r="E1324" s="189">
        <f t="shared" si="84"/>
        <v>227</v>
      </c>
      <c r="F1324" s="28"/>
      <c r="G1324" s="157"/>
      <c r="H1324" s="3"/>
      <c r="I1324" s="7"/>
      <c r="J1324" s="3"/>
      <c r="K1324" s="32" t="str">
        <f t="shared" si="85"/>
        <v/>
      </c>
      <c r="L1324" s="2"/>
      <c r="M1324" s="2"/>
      <c r="N1324" s="28"/>
      <c r="O1324" s="28"/>
    </row>
    <row r="1325" spans="1:15" ht="18.75" customHeight="1" x14ac:dyDescent="0.35">
      <c r="A1325" s="28"/>
      <c r="B1325" s="189">
        <f>IF(J1325="",0,COUNTIF($J$7:J1325,J1325))</f>
        <v>0</v>
      </c>
      <c r="C1325" s="189" t="str">
        <f t="shared" si="82"/>
        <v>0</v>
      </c>
      <c r="D1325" s="192">
        <f t="shared" si="83"/>
        <v>46021</v>
      </c>
      <c r="E1325" s="189">
        <f t="shared" si="84"/>
        <v>227</v>
      </c>
      <c r="F1325" s="28"/>
      <c r="G1325" s="157"/>
      <c r="H1325" s="3"/>
      <c r="I1325" s="7"/>
      <c r="J1325" s="3"/>
      <c r="K1325" s="32" t="str">
        <f t="shared" si="85"/>
        <v/>
      </c>
      <c r="L1325" s="2"/>
      <c r="M1325" s="2"/>
      <c r="N1325" s="28"/>
      <c r="O1325" s="28"/>
    </row>
    <row r="1326" spans="1:15" ht="18.75" customHeight="1" x14ac:dyDescent="0.35">
      <c r="A1326" s="28"/>
      <c r="B1326" s="189">
        <f>IF(J1326="",0,COUNTIF($J$7:J1326,J1326))</f>
        <v>0</v>
      </c>
      <c r="C1326" s="189" t="str">
        <f t="shared" si="82"/>
        <v>0</v>
      </c>
      <c r="D1326" s="192">
        <f t="shared" si="83"/>
        <v>46021</v>
      </c>
      <c r="E1326" s="189">
        <f t="shared" si="84"/>
        <v>227</v>
      </c>
      <c r="F1326" s="28"/>
      <c r="G1326" s="157"/>
      <c r="H1326" s="3"/>
      <c r="I1326" s="7"/>
      <c r="J1326" s="3"/>
      <c r="K1326" s="32" t="str">
        <f t="shared" si="85"/>
        <v/>
      </c>
      <c r="L1326" s="2"/>
      <c r="M1326" s="2"/>
      <c r="N1326" s="28"/>
      <c r="O1326" s="28"/>
    </row>
    <row r="1327" spans="1:15" ht="18.75" customHeight="1" x14ac:dyDescent="0.35">
      <c r="A1327" s="28"/>
      <c r="B1327" s="189">
        <f>IF(J1327="",0,COUNTIF($J$7:J1327,J1327))</f>
        <v>0</v>
      </c>
      <c r="C1327" s="189" t="str">
        <f t="shared" si="82"/>
        <v>0</v>
      </c>
      <c r="D1327" s="192">
        <f t="shared" si="83"/>
        <v>46021</v>
      </c>
      <c r="E1327" s="189">
        <f t="shared" si="84"/>
        <v>227</v>
      </c>
      <c r="F1327" s="28"/>
      <c r="G1327" s="157"/>
      <c r="H1327" s="3"/>
      <c r="I1327" s="7"/>
      <c r="J1327" s="3"/>
      <c r="K1327" s="32" t="str">
        <f t="shared" si="85"/>
        <v/>
      </c>
      <c r="L1327" s="2"/>
      <c r="M1327" s="2"/>
      <c r="N1327" s="28"/>
      <c r="O1327" s="28"/>
    </row>
    <row r="1328" spans="1:15" ht="18.75" customHeight="1" x14ac:dyDescent="0.35">
      <c r="A1328" s="28"/>
      <c r="B1328" s="189">
        <f>IF(J1328="",0,COUNTIF($J$7:J1328,J1328))</f>
        <v>0</v>
      </c>
      <c r="C1328" s="189" t="str">
        <f t="shared" si="82"/>
        <v>0</v>
      </c>
      <c r="D1328" s="192">
        <f t="shared" si="83"/>
        <v>46021</v>
      </c>
      <c r="E1328" s="189">
        <f t="shared" si="84"/>
        <v>227</v>
      </c>
      <c r="F1328" s="28"/>
      <c r="G1328" s="157"/>
      <c r="H1328" s="3"/>
      <c r="I1328" s="7"/>
      <c r="J1328" s="3"/>
      <c r="K1328" s="32" t="str">
        <f t="shared" si="85"/>
        <v/>
      </c>
      <c r="L1328" s="2"/>
      <c r="M1328" s="2"/>
      <c r="N1328" s="28"/>
      <c r="O1328" s="28"/>
    </row>
    <row r="1329" spans="1:15" ht="18.75" customHeight="1" x14ac:dyDescent="0.35">
      <c r="A1329" s="28"/>
      <c r="B1329" s="189">
        <f>IF(J1329="",0,COUNTIF($J$7:J1329,J1329))</f>
        <v>0</v>
      </c>
      <c r="C1329" s="189" t="str">
        <f t="shared" si="82"/>
        <v>0</v>
      </c>
      <c r="D1329" s="192">
        <f t="shared" si="83"/>
        <v>46021</v>
      </c>
      <c r="E1329" s="189">
        <f t="shared" si="84"/>
        <v>227</v>
      </c>
      <c r="F1329" s="28"/>
      <c r="G1329" s="157"/>
      <c r="H1329" s="3"/>
      <c r="I1329" s="7"/>
      <c r="J1329" s="3"/>
      <c r="K1329" s="32" t="str">
        <f t="shared" si="85"/>
        <v/>
      </c>
      <c r="L1329" s="2"/>
      <c r="M1329" s="2"/>
      <c r="N1329" s="28"/>
      <c r="O1329" s="28"/>
    </row>
    <row r="1330" spans="1:15" ht="18.75" customHeight="1" x14ac:dyDescent="0.35">
      <c r="A1330" s="28"/>
      <c r="B1330" s="189">
        <f>IF(J1330="",0,COUNTIF($J$7:J1330,J1330))</f>
        <v>0</v>
      </c>
      <c r="C1330" s="189" t="str">
        <f t="shared" si="82"/>
        <v>0</v>
      </c>
      <c r="D1330" s="192">
        <f t="shared" si="83"/>
        <v>46021</v>
      </c>
      <c r="E1330" s="189">
        <f t="shared" si="84"/>
        <v>227</v>
      </c>
      <c r="F1330" s="28"/>
      <c r="G1330" s="157"/>
      <c r="H1330" s="3"/>
      <c r="I1330" s="7"/>
      <c r="J1330" s="3"/>
      <c r="K1330" s="32" t="str">
        <f t="shared" si="85"/>
        <v/>
      </c>
      <c r="L1330" s="2"/>
      <c r="M1330" s="2"/>
      <c r="N1330" s="28"/>
      <c r="O1330" s="28"/>
    </row>
    <row r="1331" spans="1:15" ht="18.75" customHeight="1" x14ac:dyDescent="0.35">
      <c r="A1331" s="28"/>
      <c r="B1331" s="189">
        <f>IF(J1331="",0,COUNTIF($J$7:J1331,J1331))</f>
        <v>0</v>
      </c>
      <c r="C1331" s="189" t="str">
        <f t="shared" si="82"/>
        <v>0</v>
      </c>
      <c r="D1331" s="192">
        <f t="shared" si="83"/>
        <v>46021</v>
      </c>
      <c r="E1331" s="189">
        <f t="shared" si="84"/>
        <v>227</v>
      </c>
      <c r="F1331" s="28"/>
      <c r="G1331" s="157"/>
      <c r="H1331" s="3"/>
      <c r="I1331" s="7"/>
      <c r="J1331" s="3"/>
      <c r="K1331" s="32" t="str">
        <f t="shared" si="85"/>
        <v/>
      </c>
      <c r="L1331" s="2"/>
      <c r="M1331" s="2"/>
      <c r="N1331" s="28"/>
      <c r="O1331" s="28"/>
    </row>
    <row r="1332" spans="1:15" ht="18.75" customHeight="1" x14ac:dyDescent="0.35">
      <c r="A1332" s="28"/>
      <c r="B1332" s="189">
        <f>IF(J1332="",0,COUNTIF($J$7:J1332,J1332))</f>
        <v>0</v>
      </c>
      <c r="C1332" s="189" t="str">
        <f t="shared" si="82"/>
        <v>0</v>
      </c>
      <c r="D1332" s="192">
        <f t="shared" si="83"/>
        <v>46021</v>
      </c>
      <c r="E1332" s="189">
        <f t="shared" si="84"/>
        <v>227</v>
      </c>
      <c r="F1332" s="28"/>
      <c r="G1332" s="157"/>
      <c r="H1332" s="3"/>
      <c r="I1332" s="7"/>
      <c r="J1332" s="3"/>
      <c r="K1332" s="32" t="str">
        <f t="shared" si="85"/>
        <v/>
      </c>
      <c r="L1332" s="2"/>
      <c r="M1332" s="2"/>
      <c r="N1332" s="28"/>
      <c r="O1332" s="28"/>
    </row>
    <row r="1333" spans="1:15" ht="18.75" customHeight="1" x14ac:dyDescent="0.35">
      <c r="A1333" s="28"/>
      <c r="B1333" s="189">
        <f>IF(J1333="",0,COUNTIF($J$7:J1333,J1333))</f>
        <v>0</v>
      </c>
      <c r="C1333" s="189" t="str">
        <f t="shared" si="82"/>
        <v>0</v>
      </c>
      <c r="D1333" s="192">
        <f t="shared" si="83"/>
        <v>46021</v>
      </c>
      <c r="E1333" s="189">
        <f t="shared" si="84"/>
        <v>227</v>
      </c>
      <c r="F1333" s="28"/>
      <c r="G1333" s="157"/>
      <c r="H1333" s="3"/>
      <c r="I1333" s="7"/>
      <c r="J1333" s="3"/>
      <c r="K1333" s="32" t="str">
        <f t="shared" si="85"/>
        <v/>
      </c>
      <c r="L1333" s="2"/>
      <c r="M1333" s="2"/>
      <c r="N1333" s="28"/>
      <c r="O1333" s="28"/>
    </row>
    <row r="1334" spans="1:15" ht="18.75" customHeight="1" x14ac:dyDescent="0.35">
      <c r="A1334" s="28"/>
      <c r="B1334" s="189">
        <f>IF(J1334="",0,COUNTIF($J$7:J1334,J1334))</f>
        <v>0</v>
      </c>
      <c r="C1334" s="189" t="str">
        <f t="shared" si="82"/>
        <v>0</v>
      </c>
      <c r="D1334" s="192">
        <f t="shared" si="83"/>
        <v>46021</v>
      </c>
      <c r="E1334" s="189">
        <f t="shared" si="84"/>
        <v>227</v>
      </c>
      <c r="F1334" s="28"/>
      <c r="G1334" s="157"/>
      <c r="H1334" s="3"/>
      <c r="I1334" s="7"/>
      <c r="J1334" s="3"/>
      <c r="K1334" s="32" t="str">
        <f t="shared" si="85"/>
        <v/>
      </c>
      <c r="L1334" s="2"/>
      <c r="M1334" s="2"/>
      <c r="N1334" s="28"/>
      <c r="O1334" s="28"/>
    </row>
    <row r="1335" spans="1:15" ht="18.75" customHeight="1" x14ac:dyDescent="0.35">
      <c r="A1335" s="28"/>
      <c r="B1335" s="189">
        <f>IF(J1335="",0,COUNTIF($J$7:J1335,J1335))</f>
        <v>0</v>
      </c>
      <c r="C1335" s="189" t="str">
        <f t="shared" ref="C1335:C1398" si="86">B1335&amp;J1335</f>
        <v>0</v>
      </c>
      <c r="D1335" s="192">
        <f t="shared" ref="D1335:D1398" si="87">IF(G1335&lt;&gt;"",G1335,D1334)</f>
        <v>46021</v>
      </c>
      <c r="E1335" s="189">
        <f t="shared" ref="E1335:E1398" si="88">IF(H1335&lt;&gt;"",H1335,E1334)</f>
        <v>227</v>
      </c>
      <c r="F1335" s="28"/>
      <c r="G1335" s="157"/>
      <c r="H1335" s="3"/>
      <c r="I1335" s="7"/>
      <c r="J1335" s="3"/>
      <c r="K1335" s="32" t="str">
        <f t="shared" ref="K1335:K1398" si="89">IF(J1335&lt;&gt;"",VLOOKUP(J1335,DA,2,FALSE),"")</f>
        <v/>
      </c>
      <c r="L1335" s="2"/>
      <c r="M1335" s="2"/>
      <c r="N1335" s="28"/>
      <c r="O1335" s="28"/>
    </row>
    <row r="1336" spans="1:15" ht="18.75" customHeight="1" x14ac:dyDescent="0.35">
      <c r="A1336" s="28"/>
      <c r="B1336" s="189">
        <f>IF(J1336="",0,COUNTIF($J$7:J1336,J1336))</f>
        <v>0</v>
      </c>
      <c r="C1336" s="189" t="str">
        <f t="shared" si="86"/>
        <v>0</v>
      </c>
      <c r="D1336" s="192">
        <f t="shared" si="87"/>
        <v>46021</v>
      </c>
      <c r="E1336" s="189">
        <f t="shared" si="88"/>
        <v>227</v>
      </c>
      <c r="F1336" s="28"/>
      <c r="G1336" s="157"/>
      <c r="H1336" s="3"/>
      <c r="I1336" s="7"/>
      <c r="J1336" s="3"/>
      <c r="K1336" s="32" t="str">
        <f t="shared" si="89"/>
        <v/>
      </c>
      <c r="L1336" s="2"/>
      <c r="M1336" s="2"/>
      <c r="N1336" s="28"/>
      <c r="O1336" s="28"/>
    </row>
    <row r="1337" spans="1:15" ht="18.75" customHeight="1" x14ac:dyDescent="0.35">
      <c r="A1337" s="28"/>
      <c r="B1337" s="189">
        <f>IF(J1337="",0,COUNTIF($J$7:J1337,J1337))</f>
        <v>0</v>
      </c>
      <c r="C1337" s="189" t="str">
        <f t="shared" si="86"/>
        <v>0</v>
      </c>
      <c r="D1337" s="192">
        <f t="shared" si="87"/>
        <v>46021</v>
      </c>
      <c r="E1337" s="189">
        <f t="shared" si="88"/>
        <v>227</v>
      </c>
      <c r="F1337" s="28"/>
      <c r="G1337" s="157"/>
      <c r="H1337" s="3"/>
      <c r="I1337" s="7"/>
      <c r="J1337" s="3"/>
      <c r="K1337" s="32" t="str">
        <f t="shared" si="89"/>
        <v/>
      </c>
      <c r="L1337" s="2"/>
      <c r="M1337" s="2"/>
      <c r="N1337" s="28"/>
      <c r="O1337" s="28"/>
    </row>
    <row r="1338" spans="1:15" ht="18.75" customHeight="1" x14ac:dyDescent="0.35">
      <c r="A1338" s="28"/>
      <c r="B1338" s="189">
        <f>IF(J1338="",0,COUNTIF($J$7:J1338,J1338))</f>
        <v>0</v>
      </c>
      <c r="C1338" s="189" t="str">
        <f t="shared" si="86"/>
        <v>0</v>
      </c>
      <c r="D1338" s="192">
        <f t="shared" si="87"/>
        <v>46021</v>
      </c>
      <c r="E1338" s="189">
        <f t="shared" si="88"/>
        <v>227</v>
      </c>
      <c r="F1338" s="28"/>
      <c r="G1338" s="157"/>
      <c r="H1338" s="3"/>
      <c r="I1338" s="7"/>
      <c r="J1338" s="3"/>
      <c r="K1338" s="32" t="str">
        <f t="shared" si="89"/>
        <v/>
      </c>
      <c r="L1338" s="2"/>
      <c r="M1338" s="2"/>
      <c r="N1338" s="28"/>
      <c r="O1338" s="28"/>
    </row>
    <row r="1339" spans="1:15" ht="18.75" customHeight="1" x14ac:dyDescent="0.35">
      <c r="A1339" s="28"/>
      <c r="B1339" s="189">
        <f>IF(J1339="",0,COUNTIF($J$7:J1339,J1339))</f>
        <v>0</v>
      </c>
      <c r="C1339" s="189" t="str">
        <f t="shared" si="86"/>
        <v>0</v>
      </c>
      <c r="D1339" s="192">
        <f t="shared" si="87"/>
        <v>46021</v>
      </c>
      <c r="E1339" s="189">
        <f t="shared" si="88"/>
        <v>227</v>
      </c>
      <c r="F1339" s="28"/>
      <c r="G1339" s="157"/>
      <c r="H1339" s="3"/>
      <c r="I1339" s="7"/>
      <c r="J1339" s="3"/>
      <c r="K1339" s="32" t="str">
        <f t="shared" si="89"/>
        <v/>
      </c>
      <c r="L1339" s="2"/>
      <c r="M1339" s="2"/>
      <c r="N1339" s="28"/>
      <c r="O1339" s="28"/>
    </row>
    <row r="1340" spans="1:15" ht="18.75" customHeight="1" x14ac:dyDescent="0.35">
      <c r="A1340" s="28"/>
      <c r="B1340" s="189">
        <f>IF(J1340="",0,COUNTIF($J$7:J1340,J1340))</f>
        <v>0</v>
      </c>
      <c r="C1340" s="189" t="str">
        <f t="shared" si="86"/>
        <v>0</v>
      </c>
      <c r="D1340" s="192">
        <f t="shared" si="87"/>
        <v>46021</v>
      </c>
      <c r="E1340" s="189">
        <f t="shared" si="88"/>
        <v>227</v>
      </c>
      <c r="F1340" s="28"/>
      <c r="G1340" s="157"/>
      <c r="H1340" s="3"/>
      <c r="I1340" s="7"/>
      <c r="J1340" s="3"/>
      <c r="K1340" s="32" t="str">
        <f t="shared" si="89"/>
        <v/>
      </c>
      <c r="L1340" s="2"/>
      <c r="M1340" s="2"/>
      <c r="N1340" s="28"/>
      <c r="O1340" s="28"/>
    </row>
    <row r="1341" spans="1:15" ht="18.75" customHeight="1" x14ac:dyDescent="0.35">
      <c r="A1341" s="28"/>
      <c r="B1341" s="189">
        <f>IF(J1341="",0,COUNTIF($J$7:J1341,J1341))</f>
        <v>0</v>
      </c>
      <c r="C1341" s="189" t="str">
        <f t="shared" si="86"/>
        <v>0</v>
      </c>
      <c r="D1341" s="192">
        <f t="shared" si="87"/>
        <v>46021</v>
      </c>
      <c r="E1341" s="189">
        <f t="shared" si="88"/>
        <v>227</v>
      </c>
      <c r="F1341" s="28"/>
      <c r="G1341" s="157"/>
      <c r="H1341" s="3"/>
      <c r="I1341" s="7"/>
      <c r="J1341" s="3"/>
      <c r="K1341" s="32" t="str">
        <f t="shared" si="89"/>
        <v/>
      </c>
      <c r="L1341" s="2"/>
      <c r="M1341" s="2"/>
      <c r="N1341" s="28"/>
      <c r="O1341" s="28"/>
    </row>
    <row r="1342" spans="1:15" ht="18.75" customHeight="1" x14ac:dyDescent="0.35">
      <c r="A1342" s="28"/>
      <c r="B1342" s="189">
        <f>IF(J1342="",0,COUNTIF($J$7:J1342,J1342))</f>
        <v>0</v>
      </c>
      <c r="C1342" s="189" t="str">
        <f t="shared" si="86"/>
        <v>0</v>
      </c>
      <c r="D1342" s="192">
        <f t="shared" si="87"/>
        <v>46021</v>
      </c>
      <c r="E1342" s="189">
        <f t="shared" si="88"/>
        <v>227</v>
      </c>
      <c r="F1342" s="28"/>
      <c r="G1342" s="157"/>
      <c r="H1342" s="3"/>
      <c r="I1342" s="7"/>
      <c r="J1342" s="3"/>
      <c r="K1342" s="32" t="str">
        <f t="shared" si="89"/>
        <v/>
      </c>
      <c r="L1342" s="2"/>
      <c r="M1342" s="2"/>
      <c r="N1342" s="28"/>
      <c r="O1342" s="28"/>
    </row>
    <row r="1343" spans="1:15" ht="18.75" customHeight="1" x14ac:dyDescent="0.35">
      <c r="A1343" s="28"/>
      <c r="B1343" s="189">
        <f>IF(J1343="",0,COUNTIF($J$7:J1343,J1343))</f>
        <v>0</v>
      </c>
      <c r="C1343" s="189" t="str">
        <f t="shared" si="86"/>
        <v>0</v>
      </c>
      <c r="D1343" s="192">
        <f t="shared" si="87"/>
        <v>46021</v>
      </c>
      <c r="E1343" s="189">
        <f t="shared" si="88"/>
        <v>227</v>
      </c>
      <c r="F1343" s="28"/>
      <c r="G1343" s="157"/>
      <c r="H1343" s="3"/>
      <c r="I1343" s="7"/>
      <c r="J1343" s="3"/>
      <c r="K1343" s="32" t="str">
        <f t="shared" si="89"/>
        <v/>
      </c>
      <c r="L1343" s="2"/>
      <c r="M1343" s="2"/>
      <c r="N1343" s="28"/>
      <c r="O1343" s="28"/>
    </row>
    <row r="1344" spans="1:15" ht="18.75" customHeight="1" x14ac:dyDescent="0.35">
      <c r="A1344" s="28"/>
      <c r="B1344" s="189">
        <f>IF(J1344="",0,COUNTIF($J$7:J1344,J1344))</f>
        <v>0</v>
      </c>
      <c r="C1344" s="189" t="str">
        <f t="shared" si="86"/>
        <v>0</v>
      </c>
      <c r="D1344" s="192">
        <f t="shared" si="87"/>
        <v>46021</v>
      </c>
      <c r="E1344" s="189">
        <f t="shared" si="88"/>
        <v>227</v>
      </c>
      <c r="F1344" s="28"/>
      <c r="G1344" s="157"/>
      <c r="H1344" s="3"/>
      <c r="I1344" s="7"/>
      <c r="J1344" s="3"/>
      <c r="K1344" s="32" t="str">
        <f t="shared" si="89"/>
        <v/>
      </c>
      <c r="L1344" s="2"/>
      <c r="M1344" s="2"/>
      <c r="N1344" s="28"/>
      <c r="O1344" s="28"/>
    </row>
    <row r="1345" spans="1:15" ht="18.75" customHeight="1" x14ac:dyDescent="0.35">
      <c r="A1345" s="28"/>
      <c r="B1345" s="189">
        <f>IF(J1345="",0,COUNTIF($J$7:J1345,J1345))</f>
        <v>0</v>
      </c>
      <c r="C1345" s="189" t="str">
        <f t="shared" si="86"/>
        <v>0</v>
      </c>
      <c r="D1345" s="192">
        <f t="shared" si="87"/>
        <v>46021</v>
      </c>
      <c r="E1345" s="189">
        <f t="shared" si="88"/>
        <v>227</v>
      </c>
      <c r="F1345" s="28"/>
      <c r="G1345" s="157"/>
      <c r="H1345" s="3"/>
      <c r="I1345" s="7"/>
      <c r="J1345" s="3"/>
      <c r="K1345" s="32" t="str">
        <f t="shared" si="89"/>
        <v/>
      </c>
      <c r="L1345" s="2"/>
      <c r="M1345" s="2"/>
      <c r="N1345" s="28"/>
      <c r="O1345" s="28"/>
    </row>
    <row r="1346" spans="1:15" ht="18.75" customHeight="1" x14ac:dyDescent="0.35">
      <c r="A1346" s="28"/>
      <c r="B1346" s="189">
        <f>IF(J1346="",0,COUNTIF($J$7:J1346,J1346))</f>
        <v>0</v>
      </c>
      <c r="C1346" s="189" t="str">
        <f t="shared" si="86"/>
        <v>0</v>
      </c>
      <c r="D1346" s="192">
        <f t="shared" si="87"/>
        <v>46021</v>
      </c>
      <c r="E1346" s="189">
        <f t="shared" si="88"/>
        <v>227</v>
      </c>
      <c r="F1346" s="28"/>
      <c r="G1346" s="157"/>
      <c r="H1346" s="3"/>
      <c r="I1346" s="7"/>
      <c r="J1346" s="3"/>
      <c r="K1346" s="32" t="str">
        <f t="shared" si="89"/>
        <v/>
      </c>
      <c r="L1346" s="2"/>
      <c r="M1346" s="2"/>
      <c r="N1346" s="28"/>
      <c r="O1346" s="28"/>
    </row>
    <row r="1347" spans="1:15" ht="18.75" customHeight="1" x14ac:dyDescent="0.35">
      <c r="A1347" s="28"/>
      <c r="B1347" s="189">
        <f>IF(J1347="",0,COUNTIF($J$7:J1347,J1347))</f>
        <v>0</v>
      </c>
      <c r="C1347" s="189" t="str">
        <f t="shared" si="86"/>
        <v>0</v>
      </c>
      <c r="D1347" s="192">
        <f t="shared" si="87"/>
        <v>46021</v>
      </c>
      <c r="E1347" s="189">
        <f t="shared" si="88"/>
        <v>227</v>
      </c>
      <c r="F1347" s="28"/>
      <c r="G1347" s="157"/>
      <c r="H1347" s="3"/>
      <c r="I1347" s="7"/>
      <c r="J1347" s="3"/>
      <c r="K1347" s="32" t="str">
        <f t="shared" si="89"/>
        <v/>
      </c>
      <c r="L1347" s="2"/>
      <c r="M1347" s="2"/>
      <c r="N1347" s="28"/>
      <c r="O1347" s="28"/>
    </row>
    <row r="1348" spans="1:15" ht="18.75" customHeight="1" x14ac:dyDescent="0.35">
      <c r="A1348" s="28"/>
      <c r="B1348" s="189">
        <f>IF(J1348="",0,COUNTIF($J$7:J1348,J1348))</f>
        <v>0</v>
      </c>
      <c r="C1348" s="189" t="str">
        <f t="shared" si="86"/>
        <v>0</v>
      </c>
      <c r="D1348" s="192">
        <f t="shared" si="87"/>
        <v>46021</v>
      </c>
      <c r="E1348" s="189">
        <f t="shared" si="88"/>
        <v>227</v>
      </c>
      <c r="F1348" s="28"/>
      <c r="G1348" s="157"/>
      <c r="H1348" s="3"/>
      <c r="I1348" s="7"/>
      <c r="J1348" s="3"/>
      <c r="K1348" s="32" t="str">
        <f t="shared" si="89"/>
        <v/>
      </c>
      <c r="L1348" s="2"/>
      <c r="M1348" s="2"/>
      <c r="N1348" s="28"/>
      <c r="O1348" s="28"/>
    </row>
    <row r="1349" spans="1:15" ht="18.75" customHeight="1" x14ac:dyDescent="0.35">
      <c r="A1349" s="28"/>
      <c r="B1349" s="189">
        <f>IF(J1349="",0,COUNTIF($J$7:J1349,J1349))</f>
        <v>0</v>
      </c>
      <c r="C1349" s="189" t="str">
        <f t="shared" si="86"/>
        <v>0</v>
      </c>
      <c r="D1349" s="192">
        <f t="shared" si="87"/>
        <v>46021</v>
      </c>
      <c r="E1349" s="189">
        <f t="shared" si="88"/>
        <v>227</v>
      </c>
      <c r="F1349" s="28"/>
      <c r="G1349" s="157"/>
      <c r="H1349" s="3"/>
      <c r="I1349" s="7"/>
      <c r="J1349" s="3"/>
      <c r="K1349" s="32" t="str">
        <f t="shared" si="89"/>
        <v/>
      </c>
      <c r="L1349" s="2"/>
      <c r="M1349" s="2"/>
      <c r="N1349" s="28"/>
      <c r="O1349" s="28"/>
    </row>
    <row r="1350" spans="1:15" ht="18.75" customHeight="1" x14ac:dyDescent="0.35">
      <c r="A1350" s="28"/>
      <c r="B1350" s="189">
        <f>IF(J1350="",0,COUNTIF($J$7:J1350,J1350))</f>
        <v>0</v>
      </c>
      <c r="C1350" s="189" t="str">
        <f t="shared" si="86"/>
        <v>0</v>
      </c>
      <c r="D1350" s="192">
        <f t="shared" si="87"/>
        <v>46021</v>
      </c>
      <c r="E1350" s="189">
        <f t="shared" si="88"/>
        <v>227</v>
      </c>
      <c r="F1350" s="28"/>
      <c r="G1350" s="157"/>
      <c r="H1350" s="3"/>
      <c r="I1350" s="7"/>
      <c r="J1350" s="3"/>
      <c r="K1350" s="32" t="str">
        <f t="shared" si="89"/>
        <v/>
      </c>
      <c r="L1350" s="2"/>
      <c r="M1350" s="2"/>
      <c r="N1350" s="28"/>
      <c r="O1350" s="28"/>
    </row>
    <row r="1351" spans="1:15" ht="18.75" customHeight="1" x14ac:dyDescent="0.35">
      <c r="A1351" s="28"/>
      <c r="B1351" s="189">
        <f>IF(J1351="",0,COUNTIF($J$7:J1351,J1351))</f>
        <v>0</v>
      </c>
      <c r="C1351" s="189" t="str">
        <f t="shared" si="86"/>
        <v>0</v>
      </c>
      <c r="D1351" s="192">
        <f t="shared" si="87"/>
        <v>46021</v>
      </c>
      <c r="E1351" s="189">
        <f t="shared" si="88"/>
        <v>227</v>
      </c>
      <c r="F1351" s="28"/>
      <c r="G1351" s="157"/>
      <c r="H1351" s="3"/>
      <c r="I1351" s="7"/>
      <c r="J1351" s="3"/>
      <c r="K1351" s="32" t="str">
        <f t="shared" si="89"/>
        <v/>
      </c>
      <c r="L1351" s="2"/>
      <c r="M1351" s="2"/>
      <c r="N1351" s="28"/>
      <c r="O1351" s="28"/>
    </row>
    <row r="1352" spans="1:15" ht="18.75" customHeight="1" x14ac:dyDescent="0.35">
      <c r="A1352" s="28"/>
      <c r="B1352" s="189">
        <f>IF(J1352="",0,COUNTIF($J$7:J1352,J1352))</f>
        <v>0</v>
      </c>
      <c r="C1352" s="189" t="str">
        <f t="shared" si="86"/>
        <v>0</v>
      </c>
      <c r="D1352" s="192">
        <f t="shared" si="87"/>
        <v>46021</v>
      </c>
      <c r="E1352" s="189">
        <f t="shared" si="88"/>
        <v>227</v>
      </c>
      <c r="F1352" s="28"/>
      <c r="G1352" s="157"/>
      <c r="H1352" s="3"/>
      <c r="I1352" s="7"/>
      <c r="J1352" s="3"/>
      <c r="K1352" s="32" t="str">
        <f t="shared" si="89"/>
        <v/>
      </c>
      <c r="L1352" s="2"/>
      <c r="M1352" s="2"/>
      <c r="N1352" s="28"/>
      <c r="O1352" s="28"/>
    </row>
    <row r="1353" spans="1:15" ht="18.75" customHeight="1" x14ac:dyDescent="0.35">
      <c r="A1353" s="28"/>
      <c r="B1353" s="189">
        <f>IF(J1353="",0,COUNTIF($J$7:J1353,J1353))</f>
        <v>0</v>
      </c>
      <c r="C1353" s="189" t="str">
        <f t="shared" si="86"/>
        <v>0</v>
      </c>
      <c r="D1353" s="192">
        <f t="shared" si="87"/>
        <v>46021</v>
      </c>
      <c r="E1353" s="189">
        <f t="shared" si="88"/>
        <v>227</v>
      </c>
      <c r="F1353" s="28"/>
      <c r="G1353" s="157"/>
      <c r="H1353" s="3"/>
      <c r="I1353" s="7"/>
      <c r="J1353" s="3"/>
      <c r="K1353" s="32" t="str">
        <f t="shared" si="89"/>
        <v/>
      </c>
      <c r="L1353" s="2"/>
      <c r="M1353" s="2"/>
      <c r="N1353" s="28"/>
      <c r="O1353" s="28"/>
    </row>
    <row r="1354" spans="1:15" ht="18.75" customHeight="1" x14ac:dyDescent="0.35">
      <c r="A1354" s="28"/>
      <c r="B1354" s="189">
        <f>IF(J1354="",0,COUNTIF($J$7:J1354,J1354))</f>
        <v>0</v>
      </c>
      <c r="C1354" s="189" t="str">
        <f t="shared" si="86"/>
        <v>0</v>
      </c>
      <c r="D1354" s="192">
        <f t="shared" si="87"/>
        <v>46021</v>
      </c>
      <c r="E1354" s="189">
        <f t="shared" si="88"/>
        <v>227</v>
      </c>
      <c r="F1354" s="28"/>
      <c r="G1354" s="157"/>
      <c r="H1354" s="3"/>
      <c r="I1354" s="7"/>
      <c r="J1354" s="3"/>
      <c r="K1354" s="32" t="str">
        <f t="shared" si="89"/>
        <v/>
      </c>
      <c r="L1354" s="2"/>
      <c r="M1354" s="2"/>
      <c r="N1354" s="28"/>
      <c r="O1354" s="28"/>
    </row>
    <row r="1355" spans="1:15" ht="18.75" customHeight="1" x14ac:dyDescent="0.35">
      <c r="A1355" s="28"/>
      <c r="B1355" s="189">
        <f>IF(J1355="",0,COUNTIF($J$7:J1355,J1355))</f>
        <v>0</v>
      </c>
      <c r="C1355" s="189" t="str">
        <f t="shared" si="86"/>
        <v>0</v>
      </c>
      <c r="D1355" s="192">
        <f t="shared" si="87"/>
        <v>46021</v>
      </c>
      <c r="E1355" s="189">
        <f t="shared" si="88"/>
        <v>227</v>
      </c>
      <c r="F1355" s="28"/>
      <c r="G1355" s="157"/>
      <c r="H1355" s="3"/>
      <c r="I1355" s="7"/>
      <c r="J1355" s="3"/>
      <c r="K1355" s="32" t="str">
        <f t="shared" si="89"/>
        <v/>
      </c>
      <c r="L1355" s="2"/>
      <c r="M1355" s="2"/>
      <c r="N1355" s="28"/>
      <c r="O1355" s="28"/>
    </row>
    <row r="1356" spans="1:15" ht="18.75" customHeight="1" x14ac:dyDescent="0.35">
      <c r="A1356" s="28"/>
      <c r="B1356" s="189">
        <f>IF(J1356="",0,COUNTIF($J$7:J1356,J1356))</f>
        <v>0</v>
      </c>
      <c r="C1356" s="189" t="str">
        <f t="shared" si="86"/>
        <v>0</v>
      </c>
      <c r="D1356" s="192">
        <f t="shared" si="87"/>
        <v>46021</v>
      </c>
      <c r="E1356" s="189">
        <f t="shared" si="88"/>
        <v>227</v>
      </c>
      <c r="F1356" s="28"/>
      <c r="G1356" s="157"/>
      <c r="H1356" s="3"/>
      <c r="I1356" s="7"/>
      <c r="J1356" s="3"/>
      <c r="K1356" s="32" t="str">
        <f t="shared" si="89"/>
        <v/>
      </c>
      <c r="L1356" s="2"/>
      <c r="M1356" s="2"/>
      <c r="N1356" s="28"/>
      <c r="O1356" s="28"/>
    </row>
    <row r="1357" spans="1:15" ht="18.75" customHeight="1" x14ac:dyDescent="0.35">
      <c r="A1357" s="28"/>
      <c r="B1357" s="189">
        <f>IF(J1357="",0,COUNTIF($J$7:J1357,J1357))</f>
        <v>0</v>
      </c>
      <c r="C1357" s="189" t="str">
        <f t="shared" si="86"/>
        <v>0</v>
      </c>
      <c r="D1357" s="192">
        <f t="shared" si="87"/>
        <v>46021</v>
      </c>
      <c r="E1357" s="189">
        <f t="shared" si="88"/>
        <v>227</v>
      </c>
      <c r="F1357" s="28"/>
      <c r="G1357" s="157"/>
      <c r="H1357" s="3"/>
      <c r="I1357" s="7"/>
      <c r="J1357" s="3"/>
      <c r="K1357" s="32" t="str">
        <f t="shared" si="89"/>
        <v/>
      </c>
      <c r="L1357" s="2"/>
      <c r="M1357" s="2"/>
      <c r="N1357" s="28"/>
      <c r="O1357" s="28"/>
    </row>
    <row r="1358" spans="1:15" ht="18.75" customHeight="1" x14ac:dyDescent="0.35">
      <c r="A1358" s="28"/>
      <c r="B1358" s="189">
        <f>IF(J1358="",0,COUNTIF($J$7:J1358,J1358))</f>
        <v>0</v>
      </c>
      <c r="C1358" s="189" t="str">
        <f t="shared" si="86"/>
        <v>0</v>
      </c>
      <c r="D1358" s="192">
        <f t="shared" si="87"/>
        <v>46021</v>
      </c>
      <c r="E1358" s="189">
        <f t="shared" si="88"/>
        <v>227</v>
      </c>
      <c r="F1358" s="28"/>
      <c r="G1358" s="157"/>
      <c r="H1358" s="3"/>
      <c r="I1358" s="7"/>
      <c r="J1358" s="3"/>
      <c r="K1358" s="32" t="str">
        <f t="shared" si="89"/>
        <v/>
      </c>
      <c r="L1358" s="2"/>
      <c r="M1358" s="2"/>
      <c r="N1358" s="28"/>
      <c r="O1358" s="28"/>
    </row>
    <row r="1359" spans="1:15" ht="18.75" customHeight="1" x14ac:dyDescent="0.35">
      <c r="A1359" s="28"/>
      <c r="B1359" s="189">
        <f>IF(J1359="",0,COUNTIF($J$7:J1359,J1359))</f>
        <v>0</v>
      </c>
      <c r="C1359" s="189" t="str">
        <f t="shared" si="86"/>
        <v>0</v>
      </c>
      <c r="D1359" s="192">
        <f t="shared" si="87"/>
        <v>46021</v>
      </c>
      <c r="E1359" s="189">
        <f t="shared" si="88"/>
        <v>227</v>
      </c>
      <c r="F1359" s="28"/>
      <c r="G1359" s="157"/>
      <c r="H1359" s="3"/>
      <c r="I1359" s="7"/>
      <c r="J1359" s="3"/>
      <c r="K1359" s="32" t="str">
        <f t="shared" si="89"/>
        <v/>
      </c>
      <c r="L1359" s="2"/>
      <c r="M1359" s="2"/>
      <c r="N1359" s="28"/>
      <c r="O1359" s="28"/>
    </row>
    <row r="1360" spans="1:15" ht="18.75" customHeight="1" x14ac:dyDescent="0.35">
      <c r="A1360" s="28"/>
      <c r="B1360" s="189">
        <f>IF(J1360="",0,COUNTIF($J$7:J1360,J1360))</f>
        <v>0</v>
      </c>
      <c r="C1360" s="189" t="str">
        <f t="shared" si="86"/>
        <v>0</v>
      </c>
      <c r="D1360" s="192">
        <f t="shared" si="87"/>
        <v>46021</v>
      </c>
      <c r="E1360" s="189">
        <f t="shared" si="88"/>
        <v>227</v>
      </c>
      <c r="F1360" s="28"/>
      <c r="G1360" s="157"/>
      <c r="H1360" s="3"/>
      <c r="I1360" s="7"/>
      <c r="J1360" s="3"/>
      <c r="K1360" s="32" t="str">
        <f t="shared" si="89"/>
        <v/>
      </c>
      <c r="L1360" s="2"/>
      <c r="M1360" s="2"/>
      <c r="N1360" s="28"/>
      <c r="O1360" s="28"/>
    </row>
    <row r="1361" spans="1:15" ht="18.75" customHeight="1" x14ac:dyDescent="0.35">
      <c r="A1361" s="28"/>
      <c r="B1361" s="189">
        <f>IF(J1361="",0,COUNTIF($J$7:J1361,J1361))</f>
        <v>0</v>
      </c>
      <c r="C1361" s="189" t="str">
        <f t="shared" si="86"/>
        <v>0</v>
      </c>
      <c r="D1361" s="192">
        <f t="shared" si="87"/>
        <v>46021</v>
      </c>
      <c r="E1361" s="189">
        <f t="shared" si="88"/>
        <v>227</v>
      </c>
      <c r="F1361" s="28"/>
      <c r="G1361" s="157"/>
      <c r="H1361" s="3"/>
      <c r="I1361" s="7"/>
      <c r="J1361" s="3"/>
      <c r="K1361" s="32" t="str">
        <f t="shared" si="89"/>
        <v/>
      </c>
      <c r="L1361" s="2"/>
      <c r="M1361" s="2"/>
      <c r="N1361" s="28"/>
      <c r="O1361" s="28"/>
    </row>
    <row r="1362" spans="1:15" ht="18.75" customHeight="1" x14ac:dyDescent="0.35">
      <c r="A1362" s="28"/>
      <c r="B1362" s="189">
        <f>IF(J1362="",0,COUNTIF($J$7:J1362,J1362))</f>
        <v>0</v>
      </c>
      <c r="C1362" s="189" t="str">
        <f t="shared" si="86"/>
        <v>0</v>
      </c>
      <c r="D1362" s="192">
        <f t="shared" si="87"/>
        <v>46021</v>
      </c>
      <c r="E1362" s="189">
        <f t="shared" si="88"/>
        <v>227</v>
      </c>
      <c r="F1362" s="28"/>
      <c r="G1362" s="157"/>
      <c r="H1362" s="3"/>
      <c r="I1362" s="7"/>
      <c r="J1362" s="3"/>
      <c r="K1362" s="32" t="str">
        <f t="shared" si="89"/>
        <v/>
      </c>
      <c r="L1362" s="2"/>
      <c r="M1362" s="2"/>
      <c r="N1362" s="28"/>
      <c r="O1362" s="28"/>
    </row>
    <row r="1363" spans="1:15" ht="18.75" customHeight="1" x14ac:dyDescent="0.35">
      <c r="A1363" s="28"/>
      <c r="B1363" s="189">
        <f>IF(J1363="",0,COUNTIF($J$7:J1363,J1363))</f>
        <v>0</v>
      </c>
      <c r="C1363" s="189" t="str">
        <f t="shared" si="86"/>
        <v>0</v>
      </c>
      <c r="D1363" s="192">
        <f t="shared" si="87"/>
        <v>46021</v>
      </c>
      <c r="E1363" s="189">
        <f t="shared" si="88"/>
        <v>227</v>
      </c>
      <c r="F1363" s="28"/>
      <c r="G1363" s="157"/>
      <c r="H1363" s="3"/>
      <c r="I1363" s="7"/>
      <c r="J1363" s="3"/>
      <c r="K1363" s="32" t="str">
        <f t="shared" si="89"/>
        <v/>
      </c>
      <c r="L1363" s="2"/>
      <c r="M1363" s="2"/>
      <c r="N1363" s="28"/>
      <c r="O1363" s="28"/>
    </row>
    <row r="1364" spans="1:15" ht="18.75" customHeight="1" x14ac:dyDescent="0.35">
      <c r="A1364" s="28"/>
      <c r="B1364" s="189">
        <f>IF(J1364="",0,COUNTIF($J$7:J1364,J1364))</f>
        <v>0</v>
      </c>
      <c r="C1364" s="189" t="str">
        <f t="shared" si="86"/>
        <v>0</v>
      </c>
      <c r="D1364" s="192">
        <f t="shared" si="87"/>
        <v>46021</v>
      </c>
      <c r="E1364" s="189">
        <f t="shared" si="88"/>
        <v>227</v>
      </c>
      <c r="F1364" s="28"/>
      <c r="G1364" s="157"/>
      <c r="H1364" s="3"/>
      <c r="I1364" s="7"/>
      <c r="J1364" s="3"/>
      <c r="K1364" s="32" t="str">
        <f t="shared" si="89"/>
        <v/>
      </c>
      <c r="L1364" s="2"/>
      <c r="M1364" s="2"/>
      <c r="N1364" s="28"/>
      <c r="O1364" s="28"/>
    </row>
    <row r="1365" spans="1:15" ht="18.75" customHeight="1" x14ac:dyDescent="0.35">
      <c r="A1365" s="28"/>
      <c r="B1365" s="189">
        <f>IF(J1365="",0,COUNTIF($J$7:J1365,J1365))</f>
        <v>0</v>
      </c>
      <c r="C1365" s="189" t="str">
        <f t="shared" si="86"/>
        <v>0</v>
      </c>
      <c r="D1365" s="192">
        <f t="shared" si="87"/>
        <v>46021</v>
      </c>
      <c r="E1365" s="189">
        <f t="shared" si="88"/>
        <v>227</v>
      </c>
      <c r="F1365" s="28"/>
      <c r="G1365" s="157"/>
      <c r="H1365" s="3"/>
      <c r="I1365" s="7"/>
      <c r="J1365" s="3"/>
      <c r="K1365" s="32" t="str">
        <f t="shared" si="89"/>
        <v/>
      </c>
      <c r="L1365" s="2"/>
      <c r="M1365" s="2"/>
      <c r="N1365" s="28"/>
      <c r="O1365" s="28"/>
    </row>
    <row r="1366" spans="1:15" ht="18.75" customHeight="1" x14ac:dyDescent="0.35">
      <c r="A1366" s="28"/>
      <c r="B1366" s="189">
        <f>IF(J1366="",0,COUNTIF($J$7:J1366,J1366))</f>
        <v>0</v>
      </c>
      <c r="C1366" s="189" t="str">
        <f t="shared" si="86"/>
        <v>0</v>
      </c>
      <c r="D1366" s="192">
        <f t="shared" si="87"/>
        <v>46021</v>
      </c>
      <c r="E1366" s="189">
        <f t="shared" si="88"/>
        <v>227</v>
      </c>
      <c r="F1366" s="28"/>
      <c r="G1366" s="157"/>
      <c r="H1366" s="3"/>
      <c r="I1366" s="7"/>
      <c r="J1366" s="3"/>
      <c r="K1366" s="32" t="str">
        <f t="shared" si="89"/>
        <v/>
      </c>
      <c r="L1366" s="2"/>
      <c r="M1366" s="2"/>
      <c r="N1366" s="28"/>
      <c r="O1366" s="28"/>
    </row>
    <row r="1367" spans="1:15" ht="18.75" customHeight="1" x14ac:dyDescent="0.35">
      <c r="A1367" s="28"/>
      <c r="B1367" s="189">
        <f>IF(J1367="",0,COUNTIF($J$7:J1367,J1367))</f>
        <v>0</v>
      </c>
      <c r="C1367" s="189" t="str">
        <f t="shared" si="86"/>
        <v>0</v>
      </c>
      <c r="D1367" s="192">
        <f t="shared" si="87"/>
        <v>46021</v>
      </c>
      <c r="E1367" s="189">
        <f t="shared" si="88"/>
        <v>227</v>
      </c>
      <c r="F1367" s="28"/>
      <c r="G1367" s="157"/>
      <c r="H1367" s="3"/>
      <c r="I1367" s="7"/>
      <c r="J1367" s="3"/>
      <c r="K1367" s="32" t="str">
        <f t="shared" si="89"/>
        <v/>
      </c>
      <c r="L1367" s="2"/>
      <c r="M1367" s="2"/>
      <c r="N1367" s="28"/>
      <c r="O1367" s="28"/>
    </row>
    <row r="1368" spans="1:15" ht="18.75" customHeight="1" x14ac:dyDescent="0.35">
      <c r="A1368" s="28"/>
      <c r="B1368" s="189">
        <f>IF(J1368="",0,COUNTIF($J$7:J1368,J1368))</f>
        <v>0</v>
      </c>
      <c r="C1368" s="189" t="str">
        <f t="shared" si="86"/>
        <v>0</v>
      </c>
      <c r="D1368" s="192">
        <f t="shared" si="87"/>
        <v>46021</v>
      </c>
      <c r="E1368" s="189">
        <f t="shared" si="88"/>
        <v>227</v>
      </c>
      <c r="F1368" s="28"/>
      <c r="G1368" s="157"/>
      <c r="H1368" s="3"/>
      <c r="I1368" s="7"/>
      <c r="J1368" s="3"/>
      <c r="K1368" s="32" t="str">
        <f t="shared" si="89"/>
        <v/>
      </c>
      <c r="L1368" s="2"/>
      <c r="M1368" s="2"/>
      <c r="N1368" s="28"/>
      <c r="O1368" s="28"/>
    </row>
    <row r="1369" spans="1:15" ht="18.75" customHeight="1" x14ac:dyDescent="0.35">
      <c r="A1369" s="28"/>
      <c r="B1369" s="189">
        <f>IF(J1369="",0,COUNTIF($J$7:J1369,J1369))</f>
        <v>0</v>
      </c>
      <c r="C1369" s="189" t="str">
        <f t="shared" si="86"/>
        <v>0</v>
      </c>
      <c r="D1369" s="192">
        <f t="shared" si="87"/>
        <v>46021</v>
      </c>
      <c r="E1369" s="189">
        <f t="shared" si="88"/>
        <v>227</v>
      </c>
      <c r="F1369" s="28"/>
      <c r="G1369" s="157"/>
      <c r="H1369" s="3"/>
      <c r="I1369" s="7"/>
      <c r="J1369" s="3"/>
      <c r="K1369" s="32" t="str">
        <f t="shared" si="89"/>
        <v/>
      </c>
      <c r="L1369" s="2"/>
      <c r="M1369" s="2"/>
      <c r="N1369" s="28"/>
      <c r="O1369" s="28"/>
    </row>
    <row r="1370" spans="1:15" ht="18.75" customHeight="1" x14ac:dyDescent="0.35">
      <c r="A1370" s="28"/>
      <c r="B1370" s="189">
        <f>IF(J1370="",0,COUNTIF($J$7:J1370,J1370))</f>
        <v>0</v>
      </c>
      <c r="C1370" s="189" t="str">
        <f t="shared" si="86"/>
        <v>0</v>
      </c>
      <c r="D1370" s="192">
        <f t="shared" si="87"/>
        <v>46021</v>
      </c>
      <c r="E1370" s="189">
        <f t="shared" si="88"/>
        <v>227</v>
      </c>
      <c r="F1370" s="28"/>
      <c r="G1370" s="157"/>
      <c r="H1370" s="3"/>
      <c r="I1370" s="7"/>
      <c r="J1370" s="3"/>
      <c r="K1370" s="32" t="str">
        <f t="shared" si="89"/>
        <v/>
      </c>
      <c r="L1370" s="2"/>
      <c r="M1370" s="2"/>
      <c r="N1370" s="28"/>
      <c r="O1370" s="28"/>
    </row>
    <row r="1371" spans="1:15" ht="18.75" customHeight="1" x14ac:dyDescent="0.35">
      <c r="A1371" s="28"/>
      <c r="B1371" s="189">
        <f>IF(J1371="",0,COUNTIF($J$7:J1371,J1371))</f>
        <v>0</v>
      </c>
      <c r="C1371" s="189" t="str">
        <f t="shared" si="86"/>
        <v>0</v>
      </c>
      <c r="D1371" s="192">
        <f t="shared" si="87"/>
        <v>46021</v>
      </c>
      <c r="E1371" s="189">
        <f t="shared" si="88"/>
        <v>227</v>
      </c>
      <c r="F1371" s="28"/>
      <c r="G1371" s="157"/>
      <c r="H1371" s="3"/>
      <c r="I1371" s="7"/>
      <c r="J1371" s="3"/>
      <c r="K1371" s="32" t="str">
        <f t="shared" si="89"/>
        <v/>
      </c>
      <c r="L1371" s="2"/>
      <c r="M1371" s="2"/>
      <c r="N1371" s="28"/>
      <c r="O1371" s="28"/>
    </row>
    <row r="1372" spans="1:15" ht="18.75" customHeight="1" x14ac:dyDescent="0.35">
      <c r="A1372" s="28"/>
      <c r="B1372" s="189">
        <f>IF(J1372="",0,COUNTIF($J$7:J1372,J1372))</f>
        <v>0</v>
      </c>
      <c r="C1372" s="189" t="str">
        <f t="shared" si="86"/>
        <v>0</v>
      </c>
      <c r="D1372" s="192">
        <f t="shared" si="87"/>
        <v>46021</v>
      </c>
      <c r="E1372" s="189">
        <f t="shared" si="88"/>
        <v>227</v>
      </c>
      <c r="F1372" s="28"/>
      <c r="G1372" s="157"/>
      <c r="H1372" s="3"/>
      <c r="I1372" s="7"/>
      <c r="J1372" s="3"/>
      <c r="K1372" s="32" t="str">
        <f t="shared" si="89"/>
        <v/>
      </c>
      <c r="L1372" s="2"/>
      <c r="M1372" s="2"/>
      <c r="N1372" s="28"/>
      <c r="O1372" s="28"/>
    </row>
    <row r="1373" spans="1:15" ht="18.75" customHeight="1" x14ac:dyDescent="0.35">
      <c r="A1373" s="28"/>
      <c r="B1373" s="189">
        <f>IF(J1373="",0,COUNTIF($J$7:J1373,J1373))</f>
        <v>0</v>
      </c>
      <c r="C1373" s="189" t="str">
        <f t="shared" si="86"/>
        <v>0</v>
      </c>
      <c r="D1373" s="192">
        <f t="shared" si="87"/>
        <v>46021</v>
      </c>
      <c r="E1373" s="189">
        <f t="shared" si="88"/>
        <v>227</v>
      </c>
      <c r="F1373" s="28"/>
      <c r="G1373" s="157"/>
      <c r="H1373" s="3"/>
      <c r="I1373" s="7"/>
      <c r="J1373" s="3"/>
      <c r="K1373" s="32" t="str">
        <f t="shared" si="89"/>
        <v/>
      </c>
      <c r="L1373" s="2"/>
      <c r="M1373" s="2"/>
      <c r="N1373" s="28"/>
      <c r="O1373" s="28"/>
    </row>
    <row r="1374" spans="1:15" ht="18.75" customHeight="1" x14ac:dyDescent="0.35">
      <c r="A1374" s="28"/>
      <c r="B1374" s="189">
        <f>IF(J1374="",0,COUNTIF($J$7:J1374,J1374))</f>
        <v>0</v>
      </c>
      <c r="C1374" s="189" t="str">
        <f t="shared" si="86"/>
        <v>0</v>
      </c>
      <c r="D1374" s="192">
        <f t="shared" si="87"/>
        <v>46021</v>
      </c>
      <c r="E1374" s="189">
        <f t="shared" si="88"/>
        <v>227</v>
      </c>
      <c r="F1374" s="28"/>
      <c r="G1374" s="157"/>
      <c r="H1374" s="3"/>
      <c r="I1374" s="7"/>
      <c r="J1374" s="3"/>
      <c r="K1374" s="32" t="str">
        <f t="shared" si="89"/>
        <v/>
      </c>
      <c r="L1374" s="2"/>
      <c r="M1374" s="2"/>
      <c r="N1374" s="28"/>
      <c r="O1374" s="28"/>
    </row>
    <row r="1375" spans="1:15" ht="18.75" customHeight="1" x14ac:dyDescent="0.35">
      <c r="A1375" s="28"/>
      <c r="B1375" s="189">
        <f>IF(J1375="",0,COUNTIF($J$7:J1375,J1375))</f>
        <v>0</v>
      </c>
      <c r="C1375" s="189" t="str">
        <f t="shared" si="86"/>
        <v>0</v>
      </c>
      <c r="D1375" s="192">
        <f t="shared" si="87"/>
        <v>46021</v>
      </c>
      <c r="E1375" s="189">
        <f t="shared" si="88"/>
        <v>227</v>
      </c>
      <c r="F1375" s="28"/>
      <c r="G1375" s="157"/>
      <c r="H1375" s="3"/>
      <c r="I1375" s="7"/>
      <c r="J1375" s="3"/>
      <c r="K1375" s="32" t="str">
        <f t="shared" si="89"/>
        <v/>
      </c>
      <c r="L1375" s="2"/>
      <c r="M1375" s="2"/>
      <c r="N1375" s="28"/>
      <c r="O1375" s="28"/>
    </row>
    <row r="1376" spans="1:15" ht="18.75" customHeight="1" x14ac:dyDescent="0.35">
      <c r="A1376" s="28"/>
      <c r="B1376" s="189">
        <f>IF(J1376="",0,COUNTIF($J$7:J1376,J1376))</f>
        <v>0</v>
      </c>
      <c r="C1376" s="189" t="str">
        <f t="shared" si="86"/>
        <v>0</v>
      </c>
      <c r="D1376" s="192">
        <f t="shared" si="87"/>
        <v>46021</v>
      </c>
      <c r="E1376" s="189">
        <f t="shared" si="88"/>
        <v>227</v>
      </c>
      <c r="F1376" s="28"/>
      <c r="G1376" s="157"/>
      <c r="H1376" s="3"/>
      <c r="I1376" s="7"/>
      <c r="J1376" s="3"/>
      <c r="K1376" s="32" t="str">
        <f t="shared" si="89"/>
        <v/>
      </c>
      <c r="L1376" s="2"/>
      <c r="M1376" s="2"/>
      <c r="N1376" s="28"/>
      <c r="O1376" s="28"/>
    </row>
    <row r="1377" spans="1:15" ht="18.75" customHeight="1" x14ac:dyDescent="0.35">
      <c r="A1377" s="28"/>
      <c r="B1377" s="189">
        <f>IF(J1377="",0,COUNTIF($J$7:J1377,J1377))</f>
        <v>0</v>
      </c>
      <c r="C1377" s="189" t="str">
        <f t="shared" si="86"/>
        <v>0</v>
      </c>
      <c r="D1377" s="192">
        <f t="shared" si="87"/>
        <v>46021</v>
      </c>
      <c r="E1377" s="189">
        <f t="shared" si="88"/>
        <v>227</v>
      </c>
      <c r="F1377" s="28"/>
      <c r="G1377" s="157"/>
      <c r="H1377" s="3"/>
      <c r="I1377" s="7"/>
      <c r="J1377" s="3"/>
      <c r="K1377" s="32" t="str">
        <f t="shared" si="89"/>
        <v/>
      </c>
      <c r="L1377" s="2"/>
      <c r="M1377" s="2"/>
      <c r="N1377" s="28"/>
      <c r="O1377" s="28"/>
    </row>
    <row r="1378" spans="1:15" ht="18.75" customHeight="1" x14ac:dyDescent="0.35">
      <c r="A1378" s="28"/>
      <c r="B1378" s="189">
        <f>IF(J1378="",0,COUNTIF($J$7:J1378,J1378))</f>
        <v>0</v>
      </c>
      <c r="C1378" s="189" t="str">
        <f t="shared" si="86"/>
        <v>0</v>
      </c>
      <c r="D1378" s="192">
        <f t="shared" si="87"/>
        <v>46021</v>
      </c>
      <c r="E1378" s="189">
        <f t="shared" si="88"/>
        <v>227</v>
      </c>
      <c r="F1378" s="28"/>
      <c r="G1378" s="157"/>
      <c r="H1378" s="3"/>
      <c r="I1378" s="7"/>
      <c r="J1378" s="3"/>
      <c r="K1378" s="32" t="str">
        <f t="shared" si="89"/>
        <v/>
      </c>
      <c r="L1378" s="2"/>
      <c r="M1378" s="2"/>
      <c r="N1378" s="28"/>
      <c r="O1378" s="28"/>
    </row>
    <row r="1379" spans="1:15" ht="18.75" customHeight="1" x14ac:dyDescent="0.35">
      <c r="A1379" s="28"/>
      <c r="B1379" s="189">
        <f>IF(J1379="",0,COUNTIF($J$7:J1379,J1379))</f>
        <v>0</v>
      </c>
      <c r="C1379" s="189" t="str">
        <f t="shared" si="86"/>
        <v>0</v>
      </c>
      <c r="D1379" s="192">
        <f t="shared" si="87"/>
        <v>46021</v>
      </c>
      <c r="E1379" s="189">
        <f t="shared" si="88"/>
        <v>227</v>
      </c>
      <c r="F1379" s="28"/>
      <c r="G1379" s="157"/>
      <c r="H1379" s="3"/>
      <c r="I1379" s="7"/>
      <c r="J1379" s="3"/>
      <c r="K1379" s="32" t="str">
        <f t="shared" si="89"/>
        <v/>
      </c>
      <c r="L1379" s="2"/>
      <c r="M1379" s="2"/>
      <c r="N1379" s="28"/>
      <c r="O1379" s="28"/>
    </row>
    <row r="1380" spans="1:15" ht="18.75" customHeight="1" x14ac:dyDescent="0.35">
      <c r="A1380" s="28"/>
      <c r="B1380" s="189">
        <f>IF(J1380="",0,COUNTIF($J$7:J1380,J1380))</f>
        <v>0</v>
      </c>
      <c r="C1380" s="189" t="str">
        <f t="shared" si="86"/>
        <v>0</v>
      </c>
      <c r="D1380" s="192">
        <f t="shared" si="87"/>
        <v>46021</v>
      </c>
      <c r="E1380" s="189">
        <f t="shared" si="88"/>
        <v>227</v>
      </c>
      <c r="F1380" s="28"/>
      <c r="G1380" s="157"/>
      <c r="H1380" s="3"/>
      <c r="I1380" s="7"/>
      <c r="J1380" s="3"/>
      <c r="K1380" s="32" t="str">
        <f t="shared" si="89"/>
        <v/>
      </c>
      <c r="L1380" s="2"/>
      <c r="M1380" s="2"/>
      <c r="N1380" s="28"/>
      <c r="O1380" s="28"/>
    </row>
    <row r="1381" spans="1:15" ht="18.75" customHeight="1" x14ac:dyDescent="0.35">
      <c r="A1381" s="28"/>
      <c r="B1381" s="189">
        <f>IF(J1381="",0,COUNTIF($J$7:J1381,J1381))</f>
        <v>0</v>
      </c>
      <c r="C1381" s="189" t="str">
        <f t="shared" si="86"/>
        <v>0</v>
      </c>
      <c r="D1381" s="192">
        <f t="shared" si="87"/>
        <v>46021</v>
      </c>
      <c r="E1381" s="189">
        <f t="shared" si="88"/>
        <v>227</v>
      </c>
      <c r="F1381" s="28"/>
      <c r="G1381" s="157"/>
      <c r="H1381" s="3"/>
      <c r="I1381" s="7"/>
      <c r="J1381" s="3"/>
      <c r="K1381" s="32" t="str">
        <f t="shared" si="89"/>
        <v/>
      </c>
      <c r="L1381" s="2"/>
      <c r="M1381" s="2"/>
      <c r="N1381" s="28"/>
      <c r="O1381" s="28"/>
    </row>
    <row r="1382" spans="1:15" ht="18.75" customHeight="1" x14ac:dyDescent="0.35">
      <c r="A1382" s="28"/>
      <c r="B1382" s="189">
        <f>IF(J1382="",0,COUNTIF($J$7:J1382,J1382))</f>
        <v>0</v>
      </c>
      <c r="C1382" s="189" t="str">
        <f t="shared" si="86"/>
        <v>0</v>
      </c>
      <c r="D1382" s="192">
        <f t="shared" si="87"/>
        <v>46021</v>
      </c>
      <c r="E1382" s="189">
        <f t="shared" si="88"/>
        <v>227</v>
      </c>
      <c r="F1382" s="28"/>
      <c r="G1382" s="157"/>
      <c r="H1382" s="3"/>
      <c r="I1382" s="7"/>
      <c r="J1382" s="3"/>
      <c r="K1382" s="32" t="str">
        <f t="shared" si="89"/>
        <v/>
      </c>
      <c r="L1382" s="2"/>
      <c r="M1382" s="2"/>
      <c r="N1382" s="28"/>
      <c r="O1382" s="28"/>
    </row>
    <row r="1383" spans="1:15" ht="18.75" customHeight="1" x14ac:dyDescent="0.35">
      <c r="A1383" s="28"/>
      <c r="B1383" s="189">
        <f>IF(J1383="",0,COUNTIF($J$7:J1383,J1383))</f>
        <v>0</v>
      </c>
      <c r="C1383" s="189" t="str">
        <f t="shared" si="86"/>
        <v>0</v>
      </c>
      <c r="D1383" s="192">
        <f t="shared" si="87"/>
        <v>46021</v>
      </c>
      <c r="E1383" s="189">
        <f t="shared" si="88"/>
        <v>227</v>
      </c>
      <c r="F1383" s="28"/>
      <c r="G1383" s="157"/>
      <c r="H1383" s="3"/>
      <c r="I1383" s="7"/>
      <c r="J1383" s="3"/>
      <c r="K1383" s="32" t="str">
        <f t="shared" si="89"/>
        <v/>
      </c>
      <c r="L1383" s="2"/>
      <c r="M1383" s="2"/>
      <c r="N1383" s="28"/>
      <c r="O1383" s="28"/>
    </row>
    <row r="1384" spans="1:15" ht="18.75" customHeight="1" x14ac:dyDescent="0.35">
      <c r="A1384" s="28"/>
      <c r="B1384" s="189">
        <f>IF(J1384="",0,COUNTIF($J$7:J1384,J1384))</f>
        <v>0</v>
      </c>
      <c r="C1384" s="189" t="str">
        <f t="shared" si="86"/>
        <v>0</v>
      </c>
      <c r="D1384" s="192">
        <f t="shared" si="87"/>
        <v>46021</v>
      </c>
      <c r="E1384" s="189">
        <f t="shared" si="88"/>
        <v>227</v>
      </c>
      <c r="F1384" s="28"/>
      <c r="G1384" s="157"/>
      <c r="H1384" s="3"/>
      <c r="I1384" s="7"/>
      <c r="J1384" s="3"/>
      <c r="K1384" s="32" t="str">
        <f t="shared" si="89"/>
        <v/>
      </c>
      <c r="L1384" s="2"/>
      <c r="M1384" s="2"/>
      <c r="N1384" s="28"/>
      <c r="O1384" s="28"/>
    </row>
    <row r="1385" spans="1:15" ht="18.75" customHeight="1" x14ac:dyDescent="0.35">
      <c r="A1385" s="28"/>
      <c r="B1385" s="189">
        <f>IF(J1385="",0,COUNTIF($J$7:J1385,J1385))</f>
        <v>0</v>
      </c>
      <c r="C1385" s="189" t="str">
        <f t="shared" si="86"/>
        <v>0</v>
      </c>
      <c r="D1385" s="192">
        <f t="shared" si="87"/>
        <v>46021</v>
      </c>
      <c r="E1385" s="189">
        <f t="shared" si="88"/>
        <v>227</v>
      </c>
      <c r="F1385" s="28"/>
      <c r="G1385" s="157"/>
      <c r="H1385" s="3"/>
      <c r="I1385" s="7"/>
      <c r="J1385" s="3"/>
      <c r="K1385" s="32" t="str">
        <f t="shared" si="89"/>
        <v/>
      </c>
      <c r="L1385" s="2"/>
      <c r="M1385" s="2"/>
      <c r="N1385" s="28"/>
      <c r="O1385" s="28"/>
    </row>
    <row r="1386" spans="1:15" ht="18.75" customHeight="1" x14ac:dyDescent="0.35">
      <c r="A1386" s="28"/>
      <c r="B1386" s="189">
        <f>IF(J1386="",0,COUNTIF($J$7:J1386,J1386))</f>
        <v>0</v>
      </c>
      <c r="C1386" s="189" t="str">
        <f t="shared" si="86"/>
        <v>0</v>
      </c>
      <c r="D1386" s="192">
        <f t="shared" si="87"/>
        <v>46021</v>
      </c>
      <c r="E1386" s="189">
        <f t="shared" si="88"/>
        <v>227</v>
      </c>
      <c r="F1386" s="28"/>
      <c r="G1386" s="157"/>
      <c r="H1386" s="3"/>
      <c r="I1386" s="7"/>
      <c r="J1386" s="3"/>
      <c r="K1386" s="32" t="str">
        <f t="shared" si="89"/>
        <v/>
      </c>
      <c r="L1386" s="2"/>
      <c r="M1386" s="2"/>
      <c r="N1386" s="28"/>
      <c r="O1386" s="28"/>
    </row>
    <row r="1387" spans="1:15" ht="18.75" customHeight="1" x14ac:dyDescent="0.35">
      <c r="A1387" s="28"/>
      <c r="B1387" s="189">
        <f>IF(J1387="",0,COUNTIF($J$7:J1387,J1387))</f>
        <v>0</v>
      </c>
      <c r="C1387" s="189" t="str">
        <f t="shared" si="86"/>
        <v>0</v>
      </c>
      <c r="D1387" s="192">
        <f t="shared" si="87"/>
        <v>46021</v>
      </c>
      <c r="E1387" s="189">
        <f t="shared" si="88"/>
        <v>227</v>
      </c>
      <c r="F1387" s="28"/>
      <c r="G1387" s="157"/>
      <c r="H1387" s="3"/>
      <c r="I1387" s="7"/>
      <c r="J1387" s="3"/>
      <c r="K1387" s="32" t="str">
        <f t="shared" si="89"/>
        <v/>
      </c>
      <c r="L1387" s="2"/>
      <c r="M1387" s="2"/>
      <c r="N1387" s="28"/>
      <c r="O1387" s="28"/>
    </row>
    <row r="1388" spans="1:15" ht="18.75" customHeight="1" x14ac:dyDescent="0.35">
      <c r="A1388" s="28"/>
      <c r="B1388" s="189">
        <f>IF(J1388="",0,COUNTIF($J$7:J1388,J1388))</f>
        <v>0</v>
      </c>
      <c r="C1388" s="189" t="str">
        <f t="shared" si="86"/>
        <v>0</v>
      </c>
      <c r="D1388" s="192">
        <f t="shared" si="87"/>
        <v>46021</v>
      </c>
      <c r="E1388" s="189">
        <f t="shared" si="88"/>
        <v>227</v>
      </c>
      <c r="F1388" s="28"/>
      <c r="G1388" s="157"/>
      <c r="H1388" s="3"/>
      <c r="I1388" s="7"/>
      <c r="J1388" s="3"/>
      <c r="K1388" s="32" t="str">
        <f t="shared" si="89"/>
        <v/>
      </c>
      <c r="L1388" s="2"/>
      <c r="M1388" s="2"/>
      <c r="N1388" s="28"/>
      <c r="O1388" s="28"/>
    </row>
    <row r="1389" spans="1:15" ht="18.75" customHeight="1" x14ac:dyDescent="0.35">
      <c r="A1389" s="28"/>
      <c r="B1389" s="189">
        <f>IF(J1389="",0,COUNTIF($J$7:J1389,J1389))</f>
        <v>0</v>
      </c>
      <c r="C1389" s="189" t="str">
        <f t="shared" si="86"/>
        <v>0</v>
      </c>
      <c r="D1389" s="192">
        <f t="shared" si="87"/>
        <v>46021</v>
      </c>
      <c r="E1389" s="189">
        <f t="shared" si="88"/>
        <v>227</v>
      </c>
      <c r="F1389" s="28"/>
      <c r="G1389" s="157"/>
      <c r="H1389" s="3"/>
      <c r="I1389" s="7"/>
      <c r="J1389" s="3"/>
      <c r="K1389" s="32" t="str">
        <f t="shared" si="89"/>
        <v/>
      </c>
      <c r="L1389" s="2"/>
      <c r="M1389" s="2"/>
      <c r="N1389" s="28"/>
      <c r="O1389" s="28"/>
    </row>
    <row r="1390" spans="1:15" ht="18.75" customHeight="1" x14ac:dyDescent="0.35">
      <c r="A1390" s="28"/>
      <c r="B1390" s="189">
        <f>IF(J1390="",0,COUNTIF($J$7:J1390,J1390))</f>
        <v>0</v>
      </c>
      <c r="C1390" s="189" t="str">
        <f t="shared" si="86"/>
        <v>0</v>
      </c>
      <c r="D1390" s="192">
        <f t="shared" si="87"/>
        <v>46021</v>
      </c>
      <c r="E1390" s="189">
        <f t="shared" si="88"/>
        <v>227</v>
      </c>
      <c r="F1390" s="28"/>
      <c r="G1390" s="157"/>
      <c r="H1390" s="3"/>
      <c r="I1390" s="7"/>
      <c r="J1390" s="3"/>
      <c r="K1390" s="32" t="str">
        <f t="shared" si="89"/>
        <v/>
      </c>
      <c r="L1390" s="2"/>
      <c r="M1390" s="2"/>
      <c r="N1390" s="28"/>
      <c r="O1390" s="28"/>
    </row>
    <row r="1391" spans="1:15" ht="18.75" customHeight="1" x14ac:dyDescent="0.35">
      <c r="A1391" s="28"/>
      <c r="B1391" s="189">
        <f>IF(J1391="",0,COUNTIF($J$7:J1391,J1391))</f>
        <v>0</v>
      </c>
      <c r="C1391" s="189" t="str">
        <f t="shared" si="86"/>
        <v>0</v>
      </c>
      <c r="D1391" s="192">
        <f t="shared" si="87"/>
        <v>46021</v>
      </c>
      <c r="E1391" s="189">
        <f t="shared" si="88"/>
        <v>227</v>
      </c>
      <c r="F1391" s="28"/>
      <c r="G1391" s="157"/>
      <c r="H1391" s="3"/>
      <c r="I1391" s="7"/>
      <c r="J1391" s="3"/>
      <c r="K1391" s="32" t="str">
        <f t="shared" si="89"/>
        <v/>
      </c>
      <c r="L1391" s="2"/>
      <c r="M1391" s="2"/>
      <c r="N1391" s="28"/>
      <c r="O1391" s="28"/>
    </row>
    <row r="1392" spans="1:15" ht="18.75" customHeight="1" x14ac:dyDescent="0.35">
      <c r="A1392" s="28"/>
      <c r="B1392" s="189">
        <f>IF(J1392="",0,COUNTIF($J$7:J1392,J1392))</f>
        <v>0</v>
      </c>
      <c r="C1392" s="189" t="str">
        <f t="shared" si="86"/>
        <v>0</v>
      </c>
      <c r="D1392" s="192">
        <f t="shared" si="87"/>
        <v>46021</v>
      </c>
      <c r="E1392" s="189">
        <f t="shared" si="88"/>
        <v>227</v>
      </c>
      <c r="F1392" s="28"/>
      <c r="G1392" s="157"/>
      <c r="H1392" s="3"/>
      <c r="I1392" s="7"/>
      <c r="J1392" s="3"/>
      <c r="K1392" s="32" t="str">
        <f t="shared" si="89"/>
        <v/>
      </c>
      <c r="L1392" s="2"/>
      <c r="M1392" s="2"/>
      <c r="N1392" s="28"/>
      <c r="O1392" s="28"/>
    </row>
    <row r="1393" spans="1:15" ht="18.75" customHeight="1" x14ac:dyDescent="0.35">
      <c r="A1393" s="28"/>
      <c r="B1393" s="189">
        <f>IF(J1393="",0,COUNTIF($J$7:J1393,J1393))</f>
        <v>0</v>
      </c>
      <c r="C1393" s="189" t="str">
        <f t="shared" si="86"/>
        <v>0</v>
      </c>
      <c r="D1393" s="192">
        <f t="shared" si="87"/>
        <v>46021</v>
      </c>
      <c r="E1393" s="189">
        <f t="shared" si="88"/>
        <v>227</v>
      </c>
      <c r="F1393" s="28"/>
      <c r="G1393" s="157"/>
      <c r="H1393" s="3"/>
      <c r="I1393" s="7"/>
      <c r="J1393" s="3"/>
      <c r="K1393" s="32" t="str">
        <f t="shared" si="89"/>
        <v/>
      </c>
      <c r="L1393" s="2"/>
      <c r="M1393" s="2"/>
      <c r="N1393" s="28"/>
      <c r="O1393" s="28"/>
    </row>
    <row r="1394" spans="1:15" ht="18.75" customHeight="1" x14ac:dyDescent="0.35">
      <c r="A1394" s="28"/>
      <c r="B1394" s="189">
        <f>IF(J1394="",0,COUNTIF($J$7:J1394,J1394))</f>
        <v>0</v>
      </c>
      <c r="C1394" s="189" t="str">
        <f t="shared" si="86"/>
        <v>0</v>
      </c>
      <c r="D1394" s="192">
        <f t="shared" si="87"/>
        <v>46021</v>
      </c>
      <c r="E1394" s="189">
        <f t="shared" si="88"/>
        <v>227</v>
      </c>
      <c r="F1394" s="28"/>
      <c r="G1394" s="157"/>
      <c r="H1394" s="3"/>
      <c r="I1394" s="7"/>
      <c r="J1394" s="3"/>
      <c r="K1394" s="32" t="str">
        <f t="shared" si="89"/>
        <v/>
      </c>
      <c r="L1394" s="2"/>
      <c r="M1394" s="2"/>
      <c r="N1394" s="28"/>
      <c r="O1394" s="28"/>
    </row>
    <row r="1395" spans="1:15" ht="18.75" customHeight="1" x14ac:dyDescent="0.35">
      <c r="A1395" s="28"/>
      <c r="B1395" s="189">
        <f>IF(J1395="",0,COUNTIF($J$7:J1395,J1395))</f>
        <v>0</v>
      </c>
      <c r="C1395" s="189" t="str">
        <f t="shared" si="86"/>
        <v>0</v>
      </c>
      <c r="D1395" s="192">
        <f t="shared" si="87"/>
        <v>46021</v>
      </c>
      <c r="E1395" s="189">
        <f t="shared" si="88"/>
        <v>227</v>
      </c>
      <c r="F1395" s="28"/>
      <c r="G1395" s="157"/>
      <c r="H1395" s="3"/>
      <c r="I1395" s="7"/>
      <c r="J1395" s="3"/>
      <c r="K1395" s="32" t="str">
        <f t="shared" si="89"/>
        <v/>
      </c>
      <c r="L1395" s="2"/>
      <c r="M1395" s="2"/>
      <c r="N1395" s="28"/>
      <c r="O1395" s="28"/>
    </row>
    <row r="1396" spans="1:15" ht="18.75" customHeight="1" x14ac:dyDescent="0.35">
      <c r="A1396" s="28"/>
      <c r="B1396" s="189">
        <f>IF(J1396="",0,COUNTIF($J$7:J1396,J1396))</f>
        <v>0</v>
      </c>
      <c r="C1396" s="189" t="str">
        <f t="shared" si="86"/>
        <v>0</v>
      </c>
      <c r="D1396" s="192">
        <f t="shared" si="87"/>
        <v>46021</v>
      </c>
      <c r="E1396" s="189">
        <f t="shared" si="88"/>
        <v>227</v>
      </c>
      <c r="F1396" s="28"/>
      <c r="G1396" s="157"/>
      <c r="H1396" s="3"/>
      <c r="I1396" s="7"/>
      <c r="J1396" s="3"/>
      <c r="K1396" s="32" t="str">
        <f t="shared" si="89"/>
        <v/>
      </c>
      <c r="L1396" s="2"/>
      <c r="M1396" s="2"/>
      <c r="N1396" s="28"/>
      <c r="O1396" s="28"/>
    </row>
    <row r="1397" spans="1:15" ht="18.75" customHeight="1" x14ac:dyDescent="0.35">
      <c r="A1397" s="28"/>
      <c r="B1397" s="189">
        <f>IF(J1397="",0,COUNTIF($J$7:J1397,J1397))</f>
        <v>0</v>
      </c>
      <c r="C1397" s="189" t="str">
        <f t="shared" si="86"/>
        <v>0</v>
      </c>
      <c r="D1397" s="192">
        <f t="shared" si="87"/>
        <v>46021</v>
      </c>
      <c r="E1397" s="189">
        <f t="shared" si="88"/>
        <v>227</v>
      </c>
      <c r="F1397" s="28"/>
      <c r="G1397" s="157"/>
      <c r="H1397" s="3"/>
      <c r="I1397" s="7"/>
      <c r="J1397" s="3"/>
      <c r="K1397" s="32" t="str">
        <f t="shared" si="89"/>
        <v/>
      </c>
      <c r="L1397" s="2"/>
      <c r="M1397" s="2"/>
      <c r="N1397" s="28"/>
      <c r="O1397" s="28"/>
    </row>
    <row r="1398" spans="1:15" ht="18.75" customHeight="1" x14ac:dyDescent="0.35">
      <c r="A1398" s="28"/>
      <c r="B1398" s="189">
        <f>IF(J1398="",0,COUNTIF($J$7:J1398,J1398))</f>
        <v>0</v>
      </c>
      <c r="C1398" s="189" t="str">
        <f t="shared" si="86"/>
        <v>0</v>
      </c>
      <c r="D1398" s="192">
        <f t="shared" si="87"/>
        <v>46021</v>
      </c>
      <c r="E1398" s="189">
        <f t="shared" si="88"/>
        <v>227</v>
      </c>
      <c r="F1398" s="28"/>
      <c r="G1398" s="157"/>
      <c r="H1398" s="3"/>
      <c r="I1398" s="7"/>
      <c r="J1398" s="3"/>
      <c r="K1398" s="32" t="str">
        <f t="shared" si="89"/>
        <v/>
      </c>
      <c r="L1398" s="2"/>
      <c r="M1398" s="2"/>
      <c r="N1398" s="28"/>
      <c r="O1398" s="28"/>
    </row>
    <row r="1399" spans="1:15" ht="18.75" customHeight="1" x14ac:dyDescent="0.35">
      <c r="A1399" s="28"/>
      <c r="B1399" s="189">
        <f>IF(J1399="",0,COUNTIF($J$7:J1399,J1399))</f>
        <v>0</v>
      </c>
      <c r="C1399" s="189" t="str">
        <f t="shared" ref="C1399:C1462" si="90">B1399&amp;J1399</f>
        <v>0</v>
      </c>
      <c r="D1399" s="192">
        <f t="shared" ref="D1399:D1462" si="91">IF(G1399&lt;&gt;"",G1399,D1398)</f>
        <v>46021</v>
      </c>
      <c r="E1399" s="189">
        <f t="shared" ref="E1399:E1462" si="92">IF(H1399&lt;&gt;"",H1399,E1398)</f>
        <v>227</v>
      </c>
      <c r="F1399" s="28"/>
      <c r="G1399" s="157"/>
      <c r="H1399" s="3"/>
      <c r="I1399" s="7"/>
      <c r="J1399" s="3"/>
      <c r="K1399" s="32" t="str">
        <f t="shared" ref="K1399:K1462" si="93">IF(J1399&lt;&gt;"",VLOOKUP(J1399,DA,2,FALSE),"")</f>
        <v/>
      </c>
      <c r="L1399" s="2"/>
      <c r="M1399" s="2"/>
      <c r="N1399" s="28"/>
      <c r="O1399" s="28"/>
    </row>
    <row r="1400" spans="1:15" ht="18.75" customHeight="1" x14ac:dyDescent="0.35">
      <c r="A1400" s="28"/>
      <c r="B1400" s="189">
        <f>IF(J1400="",0,COUNTIF($J$7:J1400,J1400))</f>
        <v>0</v>
      </c>
      <c r="C1400" s="189" t="str">
        <f t="shared" si="90"/>
        <v>0</v>
      </c>
      <c r="D1400" s="192">
        <f t="shared" si="91"/>
        <v>46021</v>
      </c>
      <c r="E1400" s="189">
        <f t="shared" si="92"/>
        <v>227</v>
      </c>
      <c r="F1400" s="28"/>
      <c r="G1400" s="157"/>
      <c r="H1400" s="3"/>
      <c r="I1400" s="7"/>
      <c r="J1400" s="3"/>
      <c r="K1400" s="32" t="str">
        <f t="shared" si="93"/>
        <v/>
      </c>
      <c r="L1400" s="2"/>
      <c r="M1400" s="2"/>
      <c r="N1400" s="28"/>
      <c r="O1400" s="28"/>
    </row>
    <row r="1401" spans="1:15" ht="18.75" customHeight="1" x14ac:dyDescent="0.35">
      <c r="A1401" s="28"/>
      <c r="B1401" s="189">
        <f>IF(J1401="",0,COUNTIF($J$7:J1401,J1401))</f>
        <v>0</v>
      </c>
      <c r="C1401" s="189" t="str">
        <f t="shared" si="90"/>
        <v>0</v>
      </c>
      <c r="D1401" s="192">
        <f t="shared" si="91"/>
        <v>46021</v>
      </c>
      <c r="E1401" s="189">
        <f t="shared" si="92"/>
        <v>227</v>
      </c>
      <c r="F1401" s="28"/>
      <c r="G1401" s="157"/>
      <c r="H1401" s="3"/>
      <c r="I1401" s="7"/>
      <c r="J1401" s="3"/>
      <c r="K1401" s="32" t="str">
        <f t="shared" si="93"/>
        <v/>
      </c>
      <c r="L1401" s="2"/>
      <c r="M1401" s="2"/>
      <c r="N1401" s="28"/>
      <c r="O1401" s="28"/>
    </row>
    <row r="1402" spans="1:15" ht="18.75" customHeight="1" x14ac:dyDescent="0.35">
      <c r="A1402" s="28"/>
      <c r="B1402" s="189">
        <f>IF(J1402="",0,COUNTIF($J$7:J1402,J1402))</f>
        <v>0</v>
      </c>
      <c r="C1402" s="189" t="str">
        <f t="shared" si="90"/>
        <v>0</v>
      </c>
      <c r="D1402" s="192">
        <f t="shared" si="91"/>
        <v>46021</v>
      </c>
      <c r="E1402" s="189">
        <f t="shared" si="92"/>
        <v>227</v>
      </c>
      <c r="F1402" s="28"/>
      <c r="G1402" s="157"/>
      <c r="H1402" s="3"/>
      <c r="I1402" s="7"/>
      <c r="J1402" s="3"/>
      <c r="K1402" s="32" t="str">
        <f t="shared" si="93"/>
        <v/>
      </c>
      <c r="L1402" s="2"/>
      <c r="M1402" s="2"/>
      <c r="N1402" s="28"/>
      <c r="O1402" s="28"/>
    </row>
    <row r="1403" spans="1:15" ht="18.75" customHeight="1" x14ac:dyDescent="0.35">
      <c r="A1403" s="28"/>
      <c r="B1403" s="189">
        <f>IF(J1403="",0,COUNTIF($J$7:J1403,J1403))</f>
        <v>0</v>
      </c>
      <c r="C1403" s="189" t="str">
        <f t="shared" si="90"/>
        <v>0</v>
      </c>
      <c r="D1403" s="192">
        <f t="shared" si="91"/>
        <v>46021</v>
      </c>
      <c r="E1403" s="189">
        <f t="shared" si="92"/>
        <v>227</v>
      </c>
      <c r="F1403" s="28"/>
      <c r="G1403" s="157"/>
      <c r="H1403" s="3"/>
      <c r="I1403" s="7"/>
      <c r="J1403" s="3"/>
      <c r="K1403" s="32" t="str">
        <f t="shared" si="93"/>
        <v/>
      </c>
      <c r="L1403" s="2"/>
      <c r="M1403" s="2"/>
      <c r="N1403" s="28"/>
      <c r="O1403" s="28"/>
    </row>
    <row r="1404" spans="1:15" ht="18.75" customHeight="1" x14ac:dyDescent="0.35">
      <c r="A1404" s="28"/>
      <c r="B1404" s="189">
        <f>IF(J1404="",0,COUNTIF($J$7:J1404,J1404))</f>
        <v>0</v>
      </c>
      <c r="C1404" s="189" t="str">
        <f t="shared" si="90"/>
        <v>0</v>
      </c>
      <c r="D1404" s="192">
        <f t="shared" si="91"/>
        <v>46021</v>
      </c>
      <c r="E1404" s="189">
        <f t="shared" si="92"/>
        <v>227</v>
      </c>
      <c r="F1404" s="28"/>
      <c r="G1404" s="157"/>
      <c r="H1404" s="3"/>
      <c r="I1404" s="7"/>
      <c r="J1404" s="3"/>
      <c r="K1404" s="32" t="str">
        <f t="shared" si="93"/>
        <v/>
      </c>
      <c r="L1404" s="2"/>
      <c r="M1404" s="2"/>
      <c r="N1404" s="28"/>
      <c r="O1404" s="28"/>
    </row>
    <row r="1405" spans="1:15" ht="18.75" customHeight="1" x14ac:dyDescent="0.35">
      <c r="A1405" s="28"/>
      <c r="B1405" s="189">
        <f>IF(J1405="",0,COUNTIF($J$7:J1405,J1405))</f>
        <v>0</v>
      </c>
      <c r="C1405" s="189" t="str">
        <f t="shared" si="90"/>
        <v>0</v>
      </c>
      <c r="D1405" s="192">
        <f t="shared" si="91"/>
        <v>46021</v>
      </c>
      <c r="E1405" s="189">
        <f t="shared" si="92"/>
        <v>227</v>
      </c>
      <c r="F1405" s="28"/>
      <c r="G1405" s="157"/>
      <c r="H1405" s="3"/>
      <c r="I1405" s="7"/>
      <c r="J1405" s="3"/>
      <c r="K1405" s="32" t="str">
        <f t="shared" si="93"/>
        <v/>
      </c>
      <c r="L1405" s="2"/>
      <c r="M1405" s="2"/>
      <c r="N1405" s="28"/>
      <c r="O1405" s="28"/>
    </row>
    <row r="1406" spans="1:15" ht="18.75" customHeight="1" x14ac:dyDescent="0.35">
      <c r="A1406" s="28"/>
      <c r="B1406" s="189">
        <f>IF(J1406="",0,COUNTIF($J$7:J1406,J1406))</f>
        <v>0</v>
      </c>
      <c r="C1406" s="189" t="str">
        <f t="shared" si="90"/>
        <v>0</v>
      </c>
      <c r="D1406" s="192">
        <f t="shared" si="91"/>
        <v>46021</v>
      </c>
      <c r="E1406" s="189">
        <f t="shared" si="92"/>
        <v>227</v>
      </c>
      <c r="F1406" s="28"/>
      <c r="G1406" s="157"/>
      <c r="H1406" s="3"/>
      <c r="I1406" s="7"/>
      <c r="J1406" s="3"/>
      <c r="K1406" s="32" t="str">
        <f t="shared" si="93"/>
        <v/>
      </c>
      <c r="L1406" s="2"/>
      <c r="M1406" s="2"/>
      <c r="N1406" s="28"/>
      <c r="O1406" s="28"/>
    </row>
    <row r="1407" spans="1:15" ht="18.75" customHeight="1" x14ac:dyDescent="0.35">
      <c r="A1407" s="28"/>
      <c r="B1407" s="189">
        <f>IF(J1407="",0,COUNTIF($J$7:J1407,J1407))</f>
        <v>0</v>
      </c>
      <c r="C1407" s="189" t="str">
        <f t="shared" si="90"/>
        <v>0</v>
      </c>
      <c r="D1407" s="192">
        <f t="shared" si="91"/>
        <v>46021</v>
      </c>
      <c r="E1407" s="189">
        <f t="shared" si="92"/>
        <v>227</v>
      </c>
      <c r="F1407" s="28"/>
      <c r="G1407" s="157"/>
      <c r="H1407" s="3"/>
      <c r="I1407" s="7"/>
      <c r="J1407" s="3"/>
      <c r="K1407" s="32" t="str">
        <f t="shared" si="93"/>
        <v/>
      </c>
      <c r="L1407" s="2"/>
      <c r="M1407" s="2"/>
      <c r="N1407" s="28"/>
      <c r="O1407" s="28"/>
    </row>
    <row r="1408" spans="1:15" ht="18.75" customHeight="1" x14ac:dyDescent="0.35">
      <c r="A1408" s="28"/>
      <c r="B1408" s="189">
        <f>IF(J1408="",0,COUNTIF($J$7:J1408,J1408))</f>
        <v>0</v>
      </c>
      <c r="C1408" s="189" t="str">
        <f t="shared" si="90"/>
        <v>0</v>
      </c>
      <c r="D1408" s="192">
        <f t="shared" si="91"/>
        <v>46021</v>
      </c>
      <c r="E1408" s="189">
        <f t="shared" si="92"/>
        <v>227</v>
      </c>
      <c r="F1408" s="28"/>
      <c r="G1408" s="157"/>
      <c r="H1408" s="3"/>
      <c r="I1408" s="7"/>
      <c r="J1408" s="3"/>
      <c r="K1408" s="32" t="str">
        <f t="shared" si="93"/>
        <v/>
      </c>
      <c r="L1408" s="2"/>
      <c r="M1408" s="2"/>
      <c r="N1408" s="28"/>
      <c r="O1408" s="28"/>
    </row>
    <row r="1409" spans="1:15" ht="18.75" customHeight="1" x14ac:dyDescent="0.35">
      <c r="A1409" s="28"/>
      <c r="B1409" s="189">
        <f>IF(J1409="",0,COUNTIF($J$7:J1409,J1409))</f>
        <v>0</v>
      </c>
      <c r="C1409" s="189" t="str">
        <f t="shared" si="90"/>
        <v>0</v>
      </c>
      <c r="D1409" s="192">
        <f t="shared" si="91"/>
        <v>46021</v>
      </c>
      <c r="E1409" s="189">
        <f t="shared" si="92"/>
        <v>227</v>
      </c>
      <c r="F1409" s="28"/>
      <c r="G1409" s="157"/>
      <c r="H1409" s="3"/>
      <c r="I1409" s="7"/>
      <c r="J1409" s="3"/>
      <c r="K1409" s="32" t="str">
        <f t="shared" si="93"/>
        <v/>
      </c>
      <c r="L1409" s="2"/>
      <c r="M1409" s="2"/>
      <c r="N1409" s="28"/>
      <c r="O1409" s="28"/>
    </row>
    <row r="1410" spans="1:15" ht="18.75" customHeight="1" x14ac:dyDescent="0.35">
      <c r="A1410" s="28"/>
      <c r="B1410" s="189">
        <f>IF(J1410="",0,COUNTIF($J$7:J1410,J1410))</f>
        <v>0</v>
      </c>
      <c r="C1410" s="189" t="str">
        <f t="shared" si="90"/>
        <v>0</v>
      </c>
      <c r="D1410" s="192">
        <f t="shared" si="91"/>
        <v>46021</v>
      </c>
      <c r="E1410" s="189">
        <f t="shared" si="92"/>
        <v>227</v>
      </c>
      <c r="F1410" s="28"/>
      <c r="G1410" s="157"/>
      <c r="H1410" s="3"/>
      <c r="I1410" s="7"/>
      <c r="J1410" s="3"/>
      <c r="K1410" s="32" t="str">
        <f t="shared" si="93"/>
        <v/>
      </c>
      <c r="L1410" s="2"/>
      <c r="M1410" s="2"/>
      <c r="N1410" s="28"/>
      <c r="O1410" s="28"/>
    </row>
    <row r="1411" spans="1:15" ht="18.75" customHeight="1" x14ac:dyDescent="0.35">
      <c r="A1411" s="28"/>
      <c r="B1411" s="189">
        <f>IF(J1411="",0,COUNTIF($J$7:J1411,J1411))</f>
        <v>0</v>
      </c>
      <c r="C1411" s="189" t="str">
        <f t="shared" si="90"/>
        <v>0</v>
      </c>
      <c r="D1411" s="192">
        <f t="shared" si="91"/>
        <v>46021</v>
      </c>
      <c r="E1411" s="189">
        <f t="shared" si="92"/>
        <v>227</v>
      </c>
      <c r="F1411" s="28"/>
      <c r="G1411" s="157"/>
      <c r="H1411" s="3"/>
      <c r="I1411" s="7"/>
      <c r="J1411" s="3"/>
      <c r="K1411" s="32" t="str">
        <f t="shared" si="93"/>
        <v/>
      </c>
      <c r="L1411" s="2"/>
      <c r="M1411" s="2"/>
      <c r="N1411" s="28"/>
      <c r="O1411" s="28"/>
    </row>
    <row r="1412" spans="1:15" ht="18.75" customHeight="1" x14ac:dyDescent="0.35">
      <c r="A1412" s="28"/>
      <c r="B1412" s="189">
        <f>IF(J1412="",0,COUNTIF($J$7:J1412,J1412))</f>
        <v>0</v>
      </c>
      <c r="C1412" s="189" t="str">
        <f t="shared" si="90"/>
        <v>0</v>
      </c>
      <c r="D1412" s="192">
        <f t="shared" si="91"/>
        <v>46021</v>
      </c>
      <c r="E1412" s="189">
        <f t="shared" si="92"/>
        <v>227</v>
      </c>
      <c r="F1412" s="28"/>
      <c r="G1412" s="157"/>
      <c r="H1412" s="3"/>
      <c r="I1412" s="7"/>
      <c r="J1412" s="3"/>
      <c r="K1412" s="32" t="str">
        <f t="shared" si="93"/>
        <v/>
      </c>
      <c r="L1412" s="2"/>
      <c r="M1412" s="2"/>
      <c r="N1412" s="28"/>
      <c r="O1412" s="28"/>
    </row>
    <row r="1413" spans="1:15" ht="18.75" customHeight="1" x14ac:dyDescent="0.35">
      <c r="A1413" s="28"/>
      <c r="B1413" s="189">
        <f>IF(J1413="",0,COUNTIF($J$7:J1413,J1413))</f>
        <v>0</v>
      </c>
      <c r="C1413" s="189" t="str">
        <f t="shared" si="90"/>
        <v>0</v>
      </c>
      <c r="D1413" s="192">
        <f t="shared" si="91"/>
        <v>46021</v>
      </c>
      <c r="E1413" s="189">
        <f t="shared" si="92"/>
        <v>227</v>
      </c>
      <c r="F1413" s="28"/>
      <c r="G1413" s="157"/>
      <c r="H1413" s="3"/>
      <c r="I1413" s="7"/>
      <c r="J1413" s="3"/>
      <c r="K1413" s="32" t="str">
        <f t="shared" si="93"/>
        <v/>
      </c>
      <c r="L1413" s="2"/>
      <c r="M1413" s="2"/>
      <c r="N1413" s="28"/>
      <c r="O1413" s="28"/>
    </row>
    <row r="1414" spans="1:15" ht="18.75" customHeight="1" x14ac:dyDescent="0.35">
      <c r="A1414" s="28"/>
      <c r="B1414" s="189">
        <f>IF(J1414="",0,COUNTIF($J$7:J1414,J1414))</f>
        <v>0</v>
      </c>
      <c r="C1414" s="189" t="str">
        <f t="shared" si="90"/>
        <v>0</v>
      </c>
      <c r="D1414" s="192">
        <f t="shared" si="91"/>
        <v>46021</v>
      </c>
      <c r="E1414" s="189">
        <f t="shared" si="92"/>
        <v>227</v>
      </c>
      <c r="F1414" s="28"/>
      <c r="G1414" s="157"/>
      <c r="H1414" s="3"/>
      <c r="I1414" s="7"/>
      <c r="J1414" s="3"/>
      <c r="K1414" s="32" t="str">
        <f t="shared" si="93"/>
        <v/>
      </c>
      <c r="L1414" s="2"/>
      <c r="M1414" s="2"/>
      <c r="N1414" s="28"/>
      <c r="O1414" s="28"/>
    </row>
    <row r="1415" spans="1:15" ht="18.75" customHeight="1" x14ac:dyDescent="0.35">
      <c r="A1415" s="28"/>
      <c r="B1415" s="189">
        <f>IF(J1415="",0,COUNTIF($J$7:J1415,J1415))</f>
        <v>0</v>
      </c>
      <c r="C1415" s="189" t="str">
        <f t="shared" si="90"/>
        <v>0</v>
      </c>
      <c r="D1415" s="192">
        <f t="shared" si="91"/>
        <v>46021</v>
      </c>
      <c r="E1415" s="189">
        <f t="shared" si="92"/>
        <v>227</v>
      </c>
      <c r="F1415" s="28"/>
      <c r="G1415" s="157"/>
      <c r="H1415" s="3"/>
      <c r="I1415" s="7"/>
      <c r="J1415" s="3"/>
      <c r="K1415" s="32" t="str">
        <f t="shared" si="93"/>
        <v/>
      </c>
      <c r="L1415" s="2"/>
      <c r="M1415" s="2"/>
      <c r="N1415" s="28"/>
      <c r="O1415" s="28"/>
    </row>
    <row r="1416" spans="1:15" ht="18.75" customHeight="1" x14ac:dyDescent="0.35">
      <c r="A1416" s="28"/>
      <c r="B1416" s="189">
        <f>IF(J1416="",0,COUNTIF($J$7:J1416,J1416))</f>
        <v>0</v>
      </c>
      <c r="C1416" s="189" t="str">
        <f t="shared" si="90"/>
        <v>0</v>
      </c>
      <c r="D1416" s="192">
        <f t="shared" si="91"/>
        <v>46021</v>
      </c>
      <c r="E1416" s="189">
        <f t="shared" si="92"/>
        <v>227</v>
      </c>
      <c r="F1416" s="28"/>
      <c r="G1416" s="157"/>
      <c r="H1416" s="3"/>
      <c r="I1416" s="7"/>
      <c r="J1416" s="3"/>
      <c r="K1416" s="32" t="str">
        <f t="shared" si="93"/>
        <v/>
      </c>
      <c r="L1416" s="2"/>
      <c r="M1416" s="2"/>
      <c r="N1416" s="28"/>
      <c r="O1416" s="28"/>
    </row>
    <row r="1417" spans="1:15" ht="18.75" customHeight="1" x14ac:dyDescent="0.35">
      <c r="A1417" s="28"/>
      <c r="B1417" s="189">
        <f>IF(J1417="",0,COUNTIF($J$7:J1417,J1417))</f>
        <v>0</v>
      </c>
      <c r="C1417" s="189" t="str">
        <f t="shared" si="90"/>
        <v>0</v>
      </c>
      <c r="D1417" s="192">
        <f t="shared" si="91"/>
        <v>46021</v>
      </c>
      <c r="E1417" s="189">
        <f t="shared" si="92"/>
        <v>227</v>
      </c>
      <c r="F1417" s="28"/>
      <c r="G1417" s="157"/>
      <c r="H1417" s="3"/>
      <c r="I1417" s="7"/>
      <c r="J1417" s="3"/>
      <c r="K1417" s="32" t="str">
        <f t="shared" si="93"/>
        <v/>
      </c>
      <c r="L1417" s="2"/>
      <c r="M1417" s="2"/>
      <c r="N1417" s="28"/>
      <c r="O1417" s="28"/>
    </row>
    <row r="1418" spans="1:15" ht="18.75" customHeight="1" x14ac:dyDescent="0.35">
      <c r="A1418" s="28"/>
      <c r="B1418" s="189">
        <f>IF(J1418="",0,COUNTIF($J$7:J1418,J1418))</f>
        <v>0</v>
      </c>
      <c r="C1418" s="189" t="str">
        <f t="shared" si="90"/>
        <v>0</v>
      </c>
      <c r="D1418" s="192">
        <f t="shared" si="91"/>
        <v>46021</v>
      </c>
      <c r="E1418" s="189">
        <f t="shared" si="92"/>
        <v>227</v>
      </c>
      <c r="F1418" s="28"/>
      <c r="G1418" s="157"/>
      <c r="H1418" s="3"/>
      <c r="I1418" s="7"/>
      <c r="J1418" s="3"/>
      <c r="K1418" s="32" t="str">
        <f t="shared" si="93"/>
        <v/>
      </c>
      <c r="L1418" s="2"/>
      <c r="M1418" s="2"/>
      <c r="N1418" s="28"/>
      <c r="O1418" s="28"/>
    </row>
    <row r="1419" spans="1:15" ht="18.75" customHeight="1" x14ac:dyDescent="0.35">
      <c r="A1419" s="28"/>
      <c r="B1419" s="189">
        <f>IF(J1419="",0,COUNTIF($J$7:J1419,J1419))</f>
        <v>0</v>
      </c>
      <c r="C1419" s="189" t="str">
        <f t="shared" si="90"/>
        <v>0</v>
      </c>
      <c r="D1419" s="192">
        <f t="shared" si="91"/>
        <v>46021</v>
      </c>
      <c r="E1419" s="189">
        <f t="shared" si="92"/>
        <v>227</v>
      </c>
      <c r="F1419" s="28"/>
      <c r="G1419" s="157"/>
      <c r="H1419" s="3"/>
      <c r="I1419" s="7"/>
      <c r="J1419" s="3"/>
      <c r="K1419" s="32" t="str">
        <f t="shared" si="93"/>
        <v/>
      </c>
      <c r="L1419" s="2"/>
      <c r="M1419" s="2"/>
      <c r="N1419" s="28"/>
      <c r="O1419" s="28"/>
    </row>
    <row r="1420" spans="1:15" ht="18.75" customHeight="1" x14ac:dyDescent="0.35">
      <c r="A1420" s="28"/>
      <c r="B1420" s="189">
        <f>IF(J1420="",0,COUNTIF($J$7:J1420,J1420))</f>
        <v>0</v>
      </c>
      <c r="C1420" s="189" t="str">
        <f t="shared" si="90"/>
        <v>0</v>
      </c>
      <c r="D1420" s="192">
        <f t="shared" si="91"/>
        <v>46021</v>
      </c>
      <c r="E1420" s="189">
        <f t="shared" si="92"/>
        <v>227</v>
      </c>
      <c r="F1420" s="28"/>
      <c r="G1420" s="157"/>
      <c r="H1420" s="3"/>
      <c r="I1420" s="7"/>
      <c r="J1420" s="3"/>
      <c r="K1420" s="32" t="str">
        <f t="shared" si="93"/>
        <v/>
      </c>
      <c r="L1420" s="2"/>
      <c r="M1420" s="2"/>
      <c r="N1420" s="28"/>
      <c r="O1420" s="28"/>
    </row>
    <row r="1421" spans="1:15" ht="18.75" customHeight="1" x14ac:dyDescent="0.35">
      <c r="A1421" s="28"/>
      <c r="B1421" s="189">
        <f>IF(J1421="",0,COUNTIF($J$7:J1421,J1421))</f>
        <v>0</v>
      </c>
      <c r="C1421" s="189" t="str">
        <f t="shared" si="90"/>
        <v>0</v>
      </c>
      <c r="D1421" s="192">
        <f t="shared" si="91"/>
        <v>46021</v>
      </c>
      <c r="E1421" s="189">
        <f t="shared" si="92"/>
        <v>227</v>
      </c>
      <c r="F1421" s="28"/>
      <c r="G1421" s="157"/>
      <c r="H1421" s="3"/>
      <c r="I1421" s="7"/>
      <c r="J1421" s="3"/>
      <c r="K1421" s="32" t="str">
        <f t="shared" si="93"/>
        <v/>
      </c>
      <c r="L1421" s="2"/>
      <c r="M1421" s="2"/>
      <c r="N1421" s="28"/>
      <c r="O1421" s="28"/>
    </row>
    <row r="1422" spans="1:15" ht="18.75" customHeight="1" x14ac:dyDescent="0.35">
      <c r="A1422" s="28"/>
      <c r="B1422" s="189">
        <f>IF(J1422="",0,COUNTIF($J$7:J1422,J1422))</f>
        <v>0</v>
      </c>
      <c r="C1422" s="189" t="str">
        <f t="shared" si="90"/>
        <v>0</v>
      </c>
      <c r="D1422" s="192">
        <f t="shared" si="91"/>
        <v>46021</v>
      </c>
      <c r="E1422" s="189">
        <f t="shared" si="92"/>
        <v>227</v>
      </c>
      <c r="F1422" s="28"/>
      <c r="G1422" s="157"/>
      <c r="H1422" s="3"/>
      <c r="I1422" s="7"/>
      <c r="J1422" s="3"/>
      <c r="K1422" s="32" t="str">
        <f t="shared" si="93"/>
        <v/>
      </c>
      <c r="L1422" s="2"/>
      <c r="M1422" s="2"/>
      <c r="N1422" s="28"/>
      <c r="O1422" s="28"/>
    </row>
    <row r="1423" spans="1:15" ht="18.75" customHeight="1" x14ac:dyDescent="0.35">
      <c r="A1423" s="28"/>
      <c r="B1423" s="189">
        <f>IF(J1423="",0,COUNTIF($J$7:J1423,J1423))</f>
        <v>0</v>
      </c>
      <c r="C1423" s="189" t="str">
        <f t="shared" si="90"/>
        <v>0</v>
      </c>
      <c r="D1423" s="192">
        <f t="shared" si="91"/>
        <v>46021</v>
      </c>
      <c r="E1423" s="189">
        <f t="shared" si="92"/>
        <v>227</v>
      </c>
      <c r="F1423" s="28"/>
      <c r="G1423" s="157"/>
      <c r="H1423" s="3"/>
      <c r="I1423" s="7"/>
      <c r="J1423" s="3"/>
      <c r="K1423" s="32" t="str">
        <f t="shared" si="93"/>
        <v/>
      </c>
      <c r="L1423" s="2"/>
      <c r="M1423" s="2"/>
      <c r="N1423" s="28"/>
      <c r="O1423" s="28"/>
    </row>
    <row r="1424" spans="1:15" ht="18.75" customHeight="1" x14ac:dyDescent="0.35">
      <c r="A1424" s="28"/>
      <c r="B1424" s="189">
        <f>IF(J1424="",0,COUNTIF($J$7:J1424,J1424))</f>
        <v>0</v>
      </c>
      <c r="C1424" s="189" t="str">
        <f t="shared" si="90"/>
        <v>0</v>
      </c>
      <c r="D1424" s="192">
        <f t="shared" si="91"/>
        <v>46021</v>
      </c>
      <c r="E1424" s="189">
        <f t="shared" si="92"/>
        <v>227</v>
      </c>
      <c r="F1424" s="28"/>
      <c r="G1424" s="157"/>
      <c r="H1424" s="3"/>
      <c r="I1424" s="7"/>
      <c r="J1424" s="3"/>
      <c r="K1424" s="32" t="str">
        <f t="shared" si="93"/>
        <v/>
      </c>
      <c r="L1424" s="2"/>
      <c r="M1424" s="2"/>
      <c r="N1424" s="28"/>
      <c r="O1424" s="28"/>
    </row>
    <row r="1425" spans="1:15" ht="18.75" customHeight="1" x14ac:dyDescent="0.35">
      <c r="A1425" s="28"/>
      <c r="B1425" s="189">
        <f>IF(J1425="",0,COUNTIF($J$7:J1425,J1425))</f>
        <v>0</v>
      </c>
      <c r="C1425" s="189" t="str">
        <f t="shared" si="90"/>
        <v>0</v>
      </c>
      <c r="D1425" s="192">
        <f t="shared" si="91"/>
        <v>46021</v>
      </c>
      <c r="E1425" s="189">
        <f t="shared" si="92"/>
        <v>227</v>
      </c>
      <c r="F1425" s="28"/>
      <c r="G1425" s="157"/>
      <c r="H1425" s="3"/>
      <c r="I1425" s="7"/>
      <c r="J1425" s="3"/>
      <c r="K1425" s="32" t="str">
        <f t="shared" si="93"/>
        <v/>
      </c>
      <c r="L1425" s="2"/>
      <c r="M1425" s="2"/>
      <c r="N1425" s="28"/>
      <c r="O1425" s="28"/>
    </row>
    <row r="1426" spans="1:15" ht="18.75" customHeight="1" x14ac:dyDescent="0.35">
      <c r="A1426" s="28"/>
      <c r="B1426" s="189">
        <f>IF(J1426="",0,COUNTIF($J$7:J1426,J1426))</f>
        <v>0</v>
      </c>
      <c r="C1426" s="189" t="str">
        <f t="shared" si="90"/>
        <v>0</v>
      </c>
      <c r="D1426" s="192">
        <f t="shared" si="91"/>
        <v>46021</v>
      </c>
      <c r="E1426" s="189">
        <f t="shared" si="92"/>
        <v>227</v>
      </c>
      <c r="F1426" s="28"/>
      <c r="G1426" s="157"/>
      <c r="H1426" s="3"/>
      <c r="I1426" s="7"/>
      <c r="J1426" s="3"/>
      <c r="K1426" s="32" t="str">
        <f t="shared" si="93"/>
        <v/>
      </c>
      <c r="L1426" s="2"/>
      <c r="M1426" s="2"/>
      <c r="N1426" s="28"/>
      <c r="O1426" s="28"/>
    </row>
    <row r="1427" spans="1:15" ht="18.75" customHeight="1" x14ac:dyDescent="0.35">
      <c r="A1427" s="28"/>
      <c r="B1427" s="189">
        <f>IF(J1427="",0,COUNTIF($J$7:J1427,J1427))</f>
        <v>0</v>
      </c>
      <c r="C1427" s="189" t="str">
        <f t="shared" si="90"/>
        <v>0</v>
      </c>
      <c r="D1427" s="192">
        <f t="shared" si="91"/>
        <v>46021</v>
      </c>
      <c r="E1427" s="189">
        <f t="shared" si="92"/>
        <v>227</v>
      </c>
      <c r="F1427" s="28"/>
      <c r="G1427" s="157"/>
      <c r="H1427" s="3"/>
      <c r="I1427" s="7"/>
      <c r="J1427" s="3"/>
      <c r="K1427" s="32" t="str">
        <f t="shared" si="93"/>
        <v/>
      </c>
      <c r="L1427" s="2"/>
      <c r="M1427" s="2"/>
      <c r="N1427" s="28"/>
      <c r="O1427" s="28"/>
    </row>
    <row r="1428" spans="1:15" ht="18.75" customHeight="1" x14ac:dyDescent="0.35">
      <c r="A1428" s="28"/>
      <c r="B1428" s="189">
        <f>IF(J1428="",0,COUNTIF($J$7:J1428,J1428))</f>
        <v>0</v>
      </c>
      <c r="C1428" s="189" t="str">
        <f t="shared" si="90"/>
        <v>0</v>
      </c>
      <c r="D1428" s="192">
        <f t="shared" si="91"/>
        <v>46021</v>
      </c>
      <c r="E1428" s="189">
        <f t="shared" si="92"/>
        <v>227</v>
      </c>
      <c r="F1428" s="28"/>
      <c r="G1428" s="157"/>
      <c r="H1428" s="3"/>
      <c r="I1428" s="7"/>
      <c r="J1428" s="3"/>
      <c r="K1428" s="32" t="str">
        <f t="shared" si="93"/>
        <v/>
      </c>
      <c r="L1428" s="2"/>
      <c r="M1428" s="2"/>
      <c r="N1428" s="28"/>
      <c r="O1428" s="28"/>
    </row>
    <row r="1429" spans="1:15" ht="18.75" customHeight="1" x14ac:dyDescent="0.35">
      <c r="A1429" s="28"/>
      <c r="B1429" s="189">
        <f>IF(J1429="",0,COUNTIF($J$7:J1429,J1429))</f>
        <v>0</v>
      </c>
      <c r="C1429" s="189" t="str">
        <f t="shared" si="90"/>
        <v>0</v>
      </c>
      <c r="D1429" s="192">
        <f t="shared" si="91"/>
        <v>46021</v>
      </c>
      <c r="E1429" s="189">
        <f t="shared" si="92"/>
        <v>227</v>
      </c>
      <c r="F1429" s="28"/>
      <c r="G1429" s="157"/>
      <c r="H1429" s="3"/>
      <c r="I1429" s="7"/>
      <c r="J1429" s="3"/>
      <c r="K1429" s="32" t="str">
        <f t="shared" si="93"/>
        <v/>
      </c>
      <c r="L1429" s="2"/>
      <c r="M1429" s="2"/>
      <c r="N1429" s="28"/>
      <c r="O1429" s="28"/>
    </row>
    <row r="1430" spans="1:15" ht="18.75" customHeight="1" x14ac:dyDescent="0.35">
      <c r="A1430" s="28"/>
      <c r="B1430" s="189">
        <f>IF(J1430="",0,COUNTIF($J$7:J1430,J1430))</f>
        <v>0</v>
      </c>
      <c r="C1430" s="189" t="str">
        <f t="shared" si="90"/>
        <v>0</v>
      </c>
      <c r="D1430" s="192">
        <f t="shared" si="91"/>
        <v>46021</v>
      </c>
      <c r="E1430" s="189">
        <f t="shared" si="92"/>
        <v>227</v>
      </c>
      <c r="F1430" s="28"/>
      <c r="G1430" s="157"/>
      <c r="H1430" s="3"/>
      <c r="I1430" s="7"/>
      <c r="J1430" s="3"/>
      <c r="K1430" s="32" t="str">
        <f t="shared" si="93"/>
        <v/>
      </c>
      <c r="L1430" s="2"/>
      <c r="M1430" s="2"/>
      <c r="N1430" s="28"/>
      <c r="O1430" s="28"/>
    </row>
    <row r="1431" spans="1:15" ht="18.75" customHeight="1" x14ac:dyDescent="0.35">
      <c r="A1431" s="28"/>
      <c r="B1431" s="189">
        <f>IF(J1431="",0,COUNTIF($J$7:J1431,J1431))</f>
        <v>0</v>
      </c>
      <c r="C1431" s="189" t="str">
        <f t="shared" si="90"/>
        <v>0</v>
      </c>
      <c r="D1431" s="192">
        <f t="shared" si="91"/>
        <v>46021</v>
      </c>
      <c r="E1431" s="189">
        <f t="shared" si="92"/>
        <v>227</v>
      </c>
      <c r="F1431" s="28"/>
      <c r="G1431" s="157"/>
      <c r="H1431" s="3"/>
      <c r="I1431" s="7"/>
      <c r="J1431" s="3"/>
      <c r="K1431" s="32" t="str">
        <f t="shared" si="93"/>
        <v/>
      </c>
      <c r="L1431" s="2"/>
      <c r="M1431" s="2"/>
      <c r="N1431" s="28"/>
      <c r="O1431" s="28"/>
    </row>
    <row r="1432" spans="1:15" ht="18.75" customHeight="1" x14ac:dyDescent="0.35">
      <c r="A1432" s="28"/>
      <c r="B1432" s="189">
        <f>IF(J1432="",0,COUNTIF($J$7:J1432,J1432))</f>
        <v>0</v>
      </c>
      <c r="C1432" s="189" t="str">
        <f t="shared" si="90"/>
        <v>0</v>
      </c>
      <c r="D1432" s="192">
        <f t="shared" si="91"/>
        <v>46021</v>
      </c>
      <c r="E1432" s="189">
        <f t="shared" si="92"/>
        <v>227</v>
      </c>
      <c r="F1432" s="28"/>
      <c r="G1432" s="157"/>
      <c r="H1432" s="3"/>
      <c r="I1432" s="7"/>
      <c r="J1432" s="3"/>
      <c r="K1432" s="32" t="str">
        <f t="shared" si="93"/>
        <v/>
      </c>
      <c r="L1432" s="2"/>
      <c r="M1432" s="2"/>
      <c r="N1432" s="28"/>
      <c r="O1432" s="28"/>
    </row>
    <row r="1433" spans="1:15" ht="18.75" customHeight="1" x14ac:dyDescent="0.35">
      <c r="A1433" s="28"/>
      <c r="B1433" s="189">
        <f>IF(J1433="",0,COUNTIF($J$7:J1433,J1433))</f>
        <v>0</v>
      </c>
      <c r="C1433" s="189" t="str">
        <f t="shared" si="90"/>
        <v>0</v>
      </c>
      <c r="D1433" s="192">
        <f t="shared" si="91"/>
        <v>46021</v>
      </c>
      <c r="E1433" s="189">
        <f t="shared" si="92"/>
        <v>227</v>
      </c>
      <c r="F1433" s="28"/>
      <c r="G1433" s="157"/>
      <c r="H1433" s="3"/>
      <c r="I1433" s="7"/>
      <c r="J1433" s="3"/>
      <c r="K1433" s="32" t="str">
        <f t="shared" si="93"/>
        <v/>
      </c>
      <c r="L1433" s="2"/>
      <c r="M1433" s="2"/>
      <c r="N1433" s="28"/>
      <c r="O1433" s="28"/>
    </row>
    <row r="1434" spans="1:15" ht="18.75" customHeight="1" x14ac:dyDescent="0.35">
      <c r="A1434" s="28"/>
      <c r="B1434" s="189">
        <f>IF(J1434="",0,COUNTIF($J$7:J1434,J1434))</f>
        <v>0</v>
      </c>
      <c r="C1434" s="189" t="str">
        <f t="shared" si="90"/>
        <v>0</v>
      </c>
      <c r="D1434" s="192">
        <f t="shared" si="91"/>
        <v>46021</v>
      </c>
      <c r="E1434" s="189">
        <f t="shared" si="92"/>
        <v>227</v>
      </c>
      <c r="F1434" s="28"/>
      <c r="G1434" s="157"/>
      <c r="H1434" s="3"/>
      <c r="I1434" s="7"/>
      <c r="J1434" s="3"/>
      <c r="K1434" s="32" t="str">
        <f t="shared" si="93"/>
        <v/>
      </c>
      <c r="L1434" s="2"/>
      <c r="M1434" s="2"/>
      <c r="N1434" s="28"/>
      <c r="O1434" s="28"/>
    </row>
    <row r="1435" spans="1:15" ht="18.75" customHeight="1" x14ac:dyDescent="0.35">
      <c r="A1435" s="28"/>
      <c r="B1435" s="189">
        <f>IF(J1435="",0,COUNTIF($J$7:J1435,J1435))</f>
        <v>0</v>
      </c>
      <c r="C1435" s="189" t="str">
        <f t="shared" si="90"/>
        <v>0</v>
      </c>
      <c r="D1435" s="192">
        <f t="shared" si="91"/>
        <v>46021</v>
      </c>
      <c r="E1435" s="189">
        <f t="shared" si="92"/>
        <v>227</v>
      </c>
      <c r="F1435" s="28"/>
      <c r="G1435" s="157"/>
      <c r="H1435" s="3"/>
      <c r="I1435" s="7"/>
      <c r="J1435" s="3"/>
      <c r="K1435" s="32" t="str">
        <f t="shared" si="93"/>
        <v/>
      </c>
      <c r="L1435" s="2"/>
      <c r="M1435" s="2"/>
      <c r="N1435" s="28"/>
      <c r="O1435" s="28"/>
    </row>
    <row r="1436" spans="1:15" ht="18.75" customHeight="1" x14ac:dyDescent="0.35">
      <c r="A1436" s="28"/>
      <c r="B1436" s="189">
        <f>IF(J1436="",0,COUNTIF($J$7:J1436,J1436))</f>
        <v>0</v>
      </c>
      <c r="C1436" s="189" t="str">
        <f t="shared" si="90"/>
        <v>0</v>
      </c>
      <c r="D1436" s="192">
        <f t="shared" si="91"/>
        <v>46021</v>
      </c>
      <c r="E1436" s="189">
        <f t="shared" si="92"/>
        <v>227</v>
      </c>
      <c r="F1436" s="28"/>
      <c r="G1436" s="157"/>
      <c r="H1436" s="3"/>
      <c r="I1436" s="7"/>
      <c r="J1436" s="3"/>
      <c r="K1436" s="32" t="str">
        <f t="shared" si="93"/>
        <v/>
      </c>
      <c r="L1436" s="2"/>
      <c r="M1436" s="2"/>
      <c r="N1436" s="28"/>
      <c r="O1436" s="28"/>
    </row>
    <row r="1437" spans="1:15" ht="18.75" customHeight="1" x14ac:dyDescent="0.35">
      <c r="A1437" s="28"/>
      <c r="B1437" s="189">
        <f>IF(J1437="",0,COUNTIF($J$7:J1437,J1437))</f>
        <v>0</v>
      </c>
      <c r="C1437" s="189" t="str">
        <f t="shared" si="90"/>
        <v>0</v>
      </c>
      <c r="D1437" s="192">
        <f t="shared" si="91"/>
        <v>46021</v>
      </c>
      <c r="E1437" s="189">
        <f t="shared" si="92"/>
        <v>227</v>
      </c>
      <c r="F1437" s="28"/>
      <c r="G1437" s="157"/>
      <c r="H1437" s="3"/>
      <c r="I1437" s="7"/>
      <c r="J1437" s="3"/>
      <c r="K1437" s="32" t="str">
        <f t="shared" si="93"/>
        <v/>
      </c>
      <c r="L1437" s="2"/>
      <c r="M1437" s="2"/>
      <c r="N1437" s="28"/>
      <c r="O1437" s="28"/>
    </row>
    <row r="1438" spans="1:15" ht="18.75" customHeight="1" x14ac:dyDescent="0.35">
      <c r="A1438" s="28"/>
      <c r="B1438" s="189">
        <f>IF(J1438="",0,COUNTIF($J$7:J1438,J1438))</f>
        <v>0</v>
      </c>
      <c r="C1438" s="189" t="str">
        <f t="shared" si="90"/>
        <v>0</v>
      </c>
      <c r="D1438" s="192">
        <f t="shared" si="91"/>
        <v>46021</v>
      </c>
      <c r="E1438" s="189">
        <f t="shared" si="92"/>
        <v>227</v>
      </c>
      <c r="F1438" s="28"/>
      <c r="G1438" s="157"/>
      <c r="H1438" s="3"/>
      <c r="I1438" s="7"/>
      <c r="J1438" s="3"/>
      <c r="K1438" s="32" t="str">
        <f t="shared" si="93"/>
        <v/>
      </c>
      <c r="L1438" s="2"/>
      <c r="M1438" s="2"/>
      <c r="N1438" s="28"/>
      <c r="O1438" s="28"/>
    </row>
    <row r="1439" spans="1:15" ht="18.75" customHeight="1" x14ac:dyDescent="0.35">
      <c r="A1439" s="28"/>
      <c r="B1439" s="189">
        <f>IF(J1439="",0,COUNTIF($J$7:J1439,J1439))</f>
        <v>0</v>
      </c>
      <c r="C1439" s="189" t="str">
        <f t="shared" si="90"/>
        <v>0</v>
      </c>
      <c r="D1439" s="192">
        <f t="shared" si="91"/>
        <v>46021</v>
      </c>
      <c r="E1439" s="189">
        <f t="shared" si="92"/>
        <v>227</v>
      </c>
      <c r="F1439" s="28"/>
      <c r="G1439" s="157"/>
      <c r="H1439" s="3"/>
      <c r="I1439" s="7"/>
      <c r="J1439" s="3"/>
      <c r="K1439" s="32" t="str">
        <f t="shared" si="93"/>
        <v/>
      </c>
      <c r="L1439" s="2"/>
      <c r="M1439" s="2"/>
      <c r="N1439" s="28"/>
      <c r="O1439" s="28"/>
    </row>
    <row r="1440" spans="1:15" ht="18.75" customHeight="1" x14ac:dyDescent="0.35">
      <c r="A1440" s="28"/>
      <c r="B1440" s="189">
        <f>IF(J1440="",0,COUNTIF($J$7:J1440,J1440))</f>
        <v>0</v>
      </c>
      <c r="C1440" s="189" t="str">
        <f t="shared" si="90"/>
        <v>0</v>
      </c>
      <c r="D1440" s="192">
        <f t="shared" si="91"/>
        <v>46021</v>
      </c>
      <c r="E1440" s="189">
        <f t="shared" si="92"/>
        <v>227</v>
      </c>
      <c r="F1440" s="28"/>
      <c r="G1440" s="157"/>
      <c r="H1440" s="3"/>
      <c r="I1440" s="7"/>
      <c r="J1440" s="3"/>
      <c r="K1440" s="32" t="str">
        <f t="shared" si="93"/>
        <v/>
      </c>
      <c r="L1440" s="2"/>
      <c r="M1440" s="2"/>
      <c r="N1440" s="28"/>
      <c r="O1440" s="28"/>
    </row>
    <row r="1441" spans="1:15" ht="18.75" customHeight="1" x14ac:dyDescent="0.35">
      <c r="A1441" s="28"/>
      <c r="B1441" s="189">
        <f>IF(J1441="",0,COUNTIF($J$7:J1441,J1441))</f>
        <v>0</v>
      </c>
      <c r="C1441" s="189" t="str">
        <f t="shared" si="90"/>
        <v>0</v>
      </c>
      <c r="D1441" s="192">
        <f t="shared" si="91"/>
        <v>46021</v>
      </c>
      <c r="E1441" s="189">
        <f t="shared" si="92"/>
        <v>227</v>
      </c>
      <c r="F1441" s="28"/>
      <c r="G1441" s="157"/>
      <c r="H1441" s="3"/>
      <c r="I1441" s="7"/>
      <c r="J1441" s="3"/>
      <c r="K1441" s="32" t="str">
        <f t="shared" si="93"/>
        <v/>
      </c>
      <c r="L1441" s="2"/>
      <c r="M1441" s="2"/>
      <c r="N1441" s="28"/>
      <c r="O1441" s="28"/>
    </row>
    <row r="1442" spans="1:15" ht="18.75" customHeight="1" x14ac:dyDescent="0.35">
      <c r="A1442" s="28"/>
      <c r="B1442" s="189">
        <f>IF(J1442="",0,COUNTIF($J$7:J1442,J1442))</f>
        <v>0</v>
      </c>
      <c r="C1442" s="189" t="str">
        <f t="shared" si="90"/>
        <v>0</v>
      </c>
      <c r="D1442" s="192">
        <f t="shared" si="91"/>
        <v>46021</v>
      </c>
      <c r="E1442" s="189">
        <f t="shared" si="92"/>
        <v>227</v>
      </c>
      <c r="F1442" s="28"/>
      <c r="G1442" s="157"/>
      <c r="H1442" s="3"/>
      <c r="I1442" s="7"/>
      <c r="J1442" s="3"/>
      <c r="K1442" s="32" t="str">
        <f t="shared" si="93"/>
        <v/>
      </c>
      <c r="L1442" s="2"/>
      <c r="M1442" s="2"/>
      <c r="N1442" s="28"/>
      <c r="O1442" s="28"/>
    </row>
    <row r="1443" spans="1:15" ht="18.75" customHeight="1" x14ac:dyDescent="0.35">
      <c r="A1443" s="28"/>
      <c r="B1443" s="189">
        <f>IF(J1443="",0,COUNTIF($J$7:J1443,J1443))</f>
        <v>0</v>
      </c>
      <c r="C1443" s="189" t="str">
        <f t="shared" si="90"/>
        <v>0</v>
      </c>
      <c r="D1443" s="192">
        <f t="shared" si="91"/>
        <v>46021</v>
      </c>
      <c r="E1443" s="189">
        <f t="shared" si="92"/>
        <v>227</v>
      </c>
      <c r="F1443" s="28"/>
      <c r="G1443" s="157"/>
      <c r="H1443" s="3"/>
      <c r="I1443" s="7"/>
      <c r="J1443" s="3"/>
      <c r="K1443" s="32" t="str">
        <f t="shared" si="93"/>
        <v/>
      </c>
      <c r="L1443" s="2"/>
      <c r="M1443" s="2"/>
      <c r="N1443" s="28"/>
      <c r="O1443" s="28"/>
    </row>
    <row r="1444" spans="1:15" ht="18.75" customHeight="1" x14ac:dyDescent="0.35">
      <c r="A1444" s="28"/>
      <c r="B1444" s="189">
        <f>IF(J1444="",0,COUNTIF($J$7:J1444,J1444))</f>
        <v>0</v>
      </c>
      <c r="C1444" s="189" t="str">
        <f t="shared" si="90"/>
        <v>0</v>
      </c>
      <c r="D1444" s="192">
        <f t="shared" si="91"/>
        <v>46021</v>
      </c>
      <c r="E1444" s="189">
        <f t="shared" si="92"/>
        <v>227</v>
      </c>
      <c r="F1444" s="28"/>
      <c r="G1444" s="157"/>
      <c r="H1444" s="3"/>
      <c r="I1444" s="7"/>
      <c r="J1444" s="3"/>
      <c r="K1444" s="32" t="str">
        <f t="shared" si="93"/>
        <v/>
      </c>
      <c r="L1444" s="2"/>
      <c r="M1444" s="2"/>
      <c r="N1444" s="28"/>
      <c r="O1444" s="28"/>
    </row>
    <row r="1445" spans="1:15" ht="18.75" customHeight="1" x14ac:dyDescent="0.35">
      <c r="A1445" s="28"/>
      <c r="B1445" s="189">
        <f>IF(J1445="",0,COUNTIF($J$7:J1445,J1445))</f>
        <v>0</v>
      </c>
      <c r="C1445" s="189" t="str">
        <f t="shared" si="90"/>
        <v>0</v>
      </c>
      <c r="D1445" s="192">
        <f t="shared" si="91"/>
        <v>46021</v>
      </c>
      <c r="E1445" s="189">
        <f t="shared" si="92"/>
        <v>227</v>
      </c>
      <c r="F1445" s="28"/>
      <c r="G1445" s="157"/>
      <c r="H1445" s="3"/>
      <c r="I1445" s="7"/>
      <c r="J1445" s="3"/>
      <c r="K1445" s="32" t="str">
        <f t="shared" si="93"/>
        <v/>
      </c>
      <c r="L1445" s="2"/>
      <c r="M1445" s="2"/>
      <c r="N1445" s="28"/>
      <c r="O1445" s="28"/>
    </row>
    <row r="1446" spans="1:15" ht="18.75" customHeight="1" x14ac:dyDescent="0.35">
      <c r="A1446" s="28"/>
      <c r="B1446" s="189">
        <f>IF(J1446="",0,COUNTIF($J$7:J1446,J1446))</f>
        <v>0</v>
      </c>
      <c r="C1446" s="189" t="str">
        <f t="shared" si="90"/>
        <v>0</v>
      </c>
      <c r="D1446" s="192">
        <f t="shared" si="91"/>
        <v>46021</v>
      </c>
      <c r="E1446" s="189">
        <f t="shared" si="92"/>
        <v>227</v>
      </c>
      <c r="F1446" s="28"/>
      <c r="G1446" s="157"/>
      <c r="H1446" s="3"/>
      <c r="I1446" s="7"/>
      <c r="J1446" s="3"/>
      <c r="K1446" s="32" t="str">
        <f t="shared" si="93"/>
        <v/>
      </c>
      <c r="L1446" s="2"/>
      <c r="M1446" s="2"/>
      <c r="N1446" s="28"/>
      <c r="O1446" s="28"/>
    </row>
    <row r="1447" spans="1:15" ht="18.75" customHeight="1" x14ac:dyDescent="0.35">
      <c r="A1447" s="28"/>
      <c r="B1447" s="189">
        <f>IF(J1447="",0,COUNTIF($J$7:J1447,J1447))</f>
        <v>0</v>
      </c>
      <c r="C1447" s="189" t="str">
        <f t="shared" si="90"/>
        <v>0</v>
      </c>
      <c r="D1447" s="192">
        <f t="shared" si="91"/>
        <v>46021</v>
      </c>
      <c r="E1447" s="189">
        <f t="shared" si="92"/>
        <v>227</v>
      </c>
      <c r="F1447" s="28"/>
      <c r="G1447" s="157"/>
      <c r="H1447" s="3"/>
      <c r="I1447" s="7"/>
      <c r="J1447" s="3"/>
      <c r="K1447" s="32" t="str">
        <f t="shared" si="93"/>
        <v/>
      </c>
      <c r="L1447" s="2"/>
      <c r="M1447" s="2"/>
      <c r="N1447" s="28"/>
      <c r="O1447" s="28"/>
    </row>
    <row r="1448" spans="1:15" ht="18.75" customHeight="1" x14ac:dyDescent="0.35">
      <c r="A1448" s="28"/>
      <c r="B1448" s="189">
        <f>IF(J1448="",0,COUNTIF($J$7:J1448,J1448))</f>
        <v>0</v>
      </c>
      <c r="C1448" s="189" t="str">
        <f t="shared" si="90"/>
        <v>0</v>
      </c>
      <c r="D1448" s="192">
        <f t="shared" si="91"/>
        <v>46021</v>
      </c>
      <c r="E1448" s="189">
        <f t="shared" si="92"/>
        <v>227</v>
      </c>
      <c r="F1448" s="28"/>
      <c r="G1448" s="157"/>
      <c r="H1448" s="3"/>
      <c r="I1448" s="7"/>
      <c r="J1448" s="3"/>
      <c r="K1448" s="32" t="str">
        <f t="shared" si="93"/>
        <v/>
      </c>
      <c r="L1448" s="2"/>
      <c r="M1448" s="2"/>
      <c r="N1448" s="28"/>
      <c r="O1448" s="28"/>
    </row>
    <row r="1449" spans="1:15" ht="18.75" customHeight="1" x14ac:dyDescent="0.35">
      <c r="A1449" s="28"/>
      <c r="B1449" s="189">
        <f>IF(J1449="",0,COUNTIF($J$7:J1449,J1449))</f>
        <v>0</v>
      </c>
      <c r="C1449" s="189" t="str">
        <f t="shared" si="90"/>
        <v>0</v>
      </c>
      <c r="D1449" s="192">
        <f t="shared" si="91"/>
        <v>46021</v>
      </c>
      <c r="E1449" s="189">
        <f t="shared" si="92"/>
        <v>227</v>
      </c>
      <c r="F1449" s="28"/>
      <c r="G1449" s="157"/>
      <c r="H1449" s="3"/>
      <c r="I1449" s="7"/>
      <c r="J1449" s="3"/>
      <c r="K1449" s="32" t="str">
        <f t="shared" si="93"/>
        <v/>
      </c>
      <c r="L1449" s="2"/>
      <c r="M1449" s="2"/>
      <c r="N1449" s="28"/>
      <c r="O1449" s="28"/>
    </row>
    <row r="1450" spans="1:15" ht="18.75" customHeight="1" x14ac:dyDescent="0.35">
      <c r="A1450" s="28"/>
      <c r="B1450" s="189">
        <f>IF(J1450="",0,COUNTIF($J$7:J1450,J1450))</f>
        <v>0</v>
      </c>
      <c r="C1450" s="189" t="str">
        <f t="shared" si="90"/>
        <v>0</v>
      </c>
      <c r="D1450" s="192">
        <f t="shared" si="91"/>
        <v>46021</v>
      </c>
      <c r="E1450" s="189">
        <f t="shared" si="92"/>
        <v>227</v>
      </c>
      <c r="F1450" s="28"/>
      <c r="G1450" s="157"/>
      <c r="H1450" s="3"/>
      <c r="I1450" s="7"/>
      <c r="J1450" s="3"/>
      <c r="K1450" s="32" t="str">
        <f t="shared" si="93"/>
        <v/>
      </c>
      <c r="L1450" s="2"/>
      <c r="M1450" s="2"/>
      <c r="N1450" s="28"/>
      <c r="O1450" s="28"/>
    </row>
    <row r="1451" spans="1:15" ht="18.75" customHeight="1" x14ac:dyDescent="0.35">
      <c r="A1451" s="28"/>
      <c r="B1451" s="189">
        <f>IF(J1451="",0,COUNTIF($J$7:J1451,J1451))</f>
        <v>0</v>
      </c>
      <c r="C1451" s="189" t="str">
        <f t="shared" si="90"/>
        <v>0</v>
      </c>
      <c r="D1451" s="192">
        <f t="shared" si="91"/>
        <v>46021</v>
      </c>
      <c r="E1451" s="189">
        <f t="shared" si="92"/>
        <v>227</v>
      </c>
      <c r="F1451" s="28"/>
      <c r="G1451" s="157"/>
      <c r="H1451" s="3"/>
      <c r="I1451" s="7"/>
      <c r="J1451" s="3"/>
      <c r="K1451" s="32" t="str">
        <f t="shared" si="93"/>
        <v/>
      </c>
      <c r="L1451" s="2"/>
      <c r="M1451" s="2"/>
      <c r="N1451" s="28"/>
      <c r="O1451" s="28"/>
    </row>
    <row r="1452" spans="1:15" ht="18.75" customHeight="1" x14ac:dyDescent="0.35">
      <c r="A1452" s="28"/>
      <c r="B1452" s="189">
        <f>IF(J1452="",0,COUNTIF($J$7:J1452,J1452))</f>
        <v>0</v>
      </c>
      <c r="C1452" s="189" t="str">
        <f t="shared" si="90"/>
        <v>0</v>
      </c>
      <c r="D1452" s="192">
        <f t="shared" si="91"/>
        <v>46021</v>
      </c>
      <c r="E1452" s="189">
        <f t="shared" si="92"/>
        <v>227</v>
      </c>
      <c r="F1452" s="28"/>
      <c r="G1452" s="157"/>
      <c r="H1452" s="3"/>
      <c r="I1452" s="7"/>
      <c r="J1452" s="3"/>
      <c r="K1452" s="32" t="str">
        <f t="shared" si="93"/>
        <v/>
      </c>
      <c r="L1452" s="2"/>
      <c r="M1452" s="2"/>
      <c r="N1452" s="28"/>
      <c r="O1452" s="28"/>
    </row>
    <row r="1453" spans="1:15" ht="18.75" customHeight="1" x14ac:dyDescent="0.35">
      <c r="A1453" s="28"/>
      <c r="B1453" s="189">
        <f>IF(J1453="",0,COUNTIF($J$7:J1453,J1453))</f>
        <v>0</v>
      </c>
      <c r="C1453" s="189" t="str">
        <f t="shared" si="90"/>
        <v>0</v>
      </c>
      <c r="D1453" s="192">
        <f t="shared" si="91"/>
        <v>46021</v>
      </c>
      <c r="E1453" s="189">
        <f t="shared" si="92"/>
        <v>227</v>
      </c>
      <c r="F1453" s="28"/>
      <c r="G1453" s="157"/>
      <c r="H1453" s="3"/>
      <c r="I1453" s="7"/>
      <c r="J1453" s="3"/>
      <c r="K1453" s="32" t="str">
        <f t="shared" si="93"/>
        <v/>
      </c>
      <c r="L1453" s="2"/>
      <c r="M1453" s="2"/>
      <c r="N1453" s="28"/>
      <c r="O1453" s="28"/>
    </row>
    <row r="1454" spans="1:15" ht="18.75" customHeight="1" x14ac:dyDescent="0.35">
      <c r="A1454" s="28"/>
      <c r="B1454" s="189">
        <f>IF(J1454="",0,COUNTIF($J$7:J1454,J1454))</f>
        <v>0</v>
      </c>
      <c r="C1454" s="189" t="str">
        <f t="shared" si="90"/>
        <v>0</v>
      </c>
      <c r="D1454" s="192">
        <f t="shared" si="91"/>
        <v>46021</v>
      </c>
      <c r="E1454" s="189">
        <f t="shared" si="92"/>
        <v>227</v>
      </c>
      <c r="F1454" s="28"/>
      <c r="G1454" s="157"/>
      <c r="H1454" s="3"/>
      <c r="I1454" s="7"/>
      <c r="J1454" s="3"/>
      <c r="K1454" s="32" t="str">
        <f t="shared" si="93"/>
        <v/>
      </c>
      <c r="L1454" s="2"/>
      <c r="M1454" s="2"/>
      <c r="N1454" s="28"/>
      <c r="O1454" s="28"/>
    </row>
    <row r="1455" spans="1:15" ht="18.75" customHeight="1" x14ac:dyDescent="0.35">
      <c r="A1455" s="28"/>
      <c r="B1455" s="189">
        <f>IF(J1455="",0,COUNTIF($J$7:J1455,J1455))</f>
        <v>0</v>
      </c>
      <c r="C1455" s="189" t="str">
        <f t="shared" si="90"/>
        <v>0</v>
      </c>
      <c r="D1455" s="192">
        <f t="shared" si="91"/>
        <v>46021</v>
      </c>
      <c r="E1455" s="189">
        <f t="shared" si="92"/>
        <v>227</v>
      </c>
      <c r="F1455" s="28"/>
      <c r="G1455" s="157"/>
      <c r="H1455" s="3"/>
      <c r="I1455" s="7"/>
      <c r="J1455" s="3"/>
      <c r="K1455" s="32" t="str">
        <f t="shared" si="93"/>
        <v/>
      </c>
      <c r="L1455" s="2"/>
      <c r="M1455" s="2"/>
      <c r="N1455" s="28"/>
      <c r="O1455" s="28"/>
    </row>
    <row r="1456" spans="1:15" ht="18.75" customHeight="1" x14ac:dyDescent="0.35">
      <c r="A1456" s="28"/>
      <c r="B1456" s="189">
        <f>IF(J1456="",0,COUNTIF($J$7:J1456,J1456))</f>
        <v>0</v>
      </c>
      <c r="C1456" s="189" t="str">
        <f t="shared" si="90"/>
        <v>0</v>
      </c>
      <c r="D1456" s="192">
        <f t="shared" si="91"/>
        <v>46021</v>
      </c>
      <c r="E1456" s="189">
        <f t="shared" si="92"/>
        <v>227</v>
      </c>
      <c r="F1456" s="28"/>
      <c r="G1456" s="157"/>
      <c r="H1456" s="3"/>
      <c r="I1456" s="7"/>
      <c r="J1456" s="3"/>
      <c r="K1456" s="32" t="str">
        <f t="shared" si="93"/>
        <v/>
      </c>
      <c r="L1456" s="2"/>
      <c r="M1456" s="2"/>
      <c r="N1456" s="28"/>
      <c r="O1456" s="28"/>
    </row>
    <row r="1457" spans="1:15" ht="18.75" customHeight="1" x14ac:dyDescent="0.35">
      <c r="A1457" s="28"/>
      <c r="B1457" s="189">
        <f>IF(J1457="",0,COUNTIF($J$7:J1457,J1457))</f>
        <v>0</v>
      </c>
      <c r="C1457" s="189" t="str">
        <f t="shared" si="90"/>
        <v>0</v>
      </c>
      <c r="D1457" s="192">
        <f t="shared" si="91"/>
        <v>46021</v>
      </c>
      <c r="E1457" s="189">
        <f t="shared" si="92"/>
        <v>227</v>
      </c>
      <c r="F1457" s="28"/>
      <c r="G1457" s="157"/>
      <c r="H1457" s="3"/>
      <c r="I1457" s="7"/>
      <c r="J1457" s="3"/>
      <c r="K1457" s="32" t="str">
        <f t="shared" si="93"/>
        <v/>
      </c>
      <c r="L1457" s="2"/>
      <c r="M1457" s="2"/>
      <c r="N1457" s="28"/>
      <c r="O1457" s="28"/>
    </row>
    <row r="1458" spans="1:15" ht="18.75" customHeight="1" x14ac:dyDescent="0.35">
      <c r="A1458" s="28"/>
      <c r="B1458" s="189">
        <f>IF(J1458="",0,COUNTIF($J$7:J1458,J1458))</f>
        <v>0</v>
      </c>
      <c r="C1458" s="189" t="str">
        <f t="shared" si="90"/>
        <v>0</v>
      </c>
      <c r="D1458" s="192">
        <f t="shared" si="91"/>
        <v>46021</v>
      </c>
      <c r="E1458" s="189">
        <f t="shared" si="92"/>
        <v>227</v>
      </c>
      <c r="F1458" s="28"/>
      <c r="G1458" s="157"/>
      <c r="H1458" s="3"/>
      <c r="I1458" s="7"/>
      <c r="J1458" s="3"/>
      <c r="K1458" s="32" t="str">
        <f t="shared" si="93"/>
        <v/>
      </c>
      <c r="L1458" s="2"/>
      <c r="M1458" s="2"/>
      <c r="N1458" s="28"/>
      <c r="O1458" s="28"/>
    </row>
    <row r="1459" spans="1:15" ht="18.75" customHeight="1" x14ac:dyDescent="0.35">
      <c r="A1459" s="28"/>
      <c r="B1459" s="189">
        <f>IF(J1459="",0,COUNTIF($J$7:J1459,J1459))</f>
        <v>0</v>
      </c>
      <c r="C1459" s="189" t="str">
        <f t="shared" si="90"/>
        <v>0</v>
      </c>
      <c r="D1459" s="192">
        <f t="shared" si="91"/>
        <v>46021</v>
      </c>
      <c r="E1459" s="189">
        <f t="shared" si="92"/>
        <v>227</v>
      </c>
      <c r="F1459" s="28"/>
      <c r="G1459" s="157"/>
      <c r="H1459" s="3"/>
      <c r="I1459" s="7"/>
      <c r="J1459" s="3"/>
      <c r="K1459" s="32" t="str">
        <f t="shared" si="93"/>
        <v/>
      </c>
      <c r="L1459" s="2"/>
      <c r="M1459" s="2"/>
      <c r="N1459" s="28"/>
      <c r="O1459" s="28"/>
    </row>
    <row r="1460" spans="1:15" ht="18.75" customHeight="1" x14ac:dyDescent="0.35">
      <c r="A1460" s="28"/>
      <c r="B1460" s="189">
        <f>IF(J1460="",0,COUNTIF($J$7:J1460,J1460))</f>
        <v>0</v>
      </c>
      <c r="C1460" s="189" t="str">
        <f t="shared" si="90"/>
        <v>0</v>
      </c>
      <c r="D1460" s="192">
        <f t="shared" si="91"/>
        <v>46021</v>
      </c>
      <c r="E1460" s="189">
        <f t="shared" si="92"/>
        <v>227</v>
      </c>
      <c r="F1460" s="28"/>
      <c r="G1460" s="157"/>
      <c r="H1460" s="3"/>
      <c r="I1460" s="7"/>
      <c r="J1460" s="3"/>
      <c r="K1460" s="32" t="str">
        <f t="shared" si="93"/>
        <v/>
      </c>
      <c r="L1460" s="2"/>
      <c r="M1460" s="2"/>
      <c r="N1460" s="28"/>
      <c r="O1460" s="28"/>
    </row>
    <row r="1461" spans="1:15" ht="18.75" customHeight="1" x14ac:dyDescent="0.35">
      <c r="A1461" s="28"/>
      <c r="B1461" s="189">
        <f>IF(J1461="",0,COUNTIF($J$7:J1461,J1461))</f>
        <v>0</v>
      </c>
      <c r="C1461" s="189" t="str">
        <f t="shared" si="90"/>
        <v>0</v>
      </c>
      <c r="D1461" s="192">
        <f t="shared" si="91"/>
        <v>46021</v>
      </c>
      <c r="E1461" s="189">
        <f t="shared" si="92"/>
        <v>227</v>
      </c>
      <c r="F1461" s="28"/>
      <c r="G1461" s="157"/>
      <c r="H1461" s="3"/>
      <c r="I1461" s="7"/>
      <c r="J1461" s="3"/>
      <c r="K1461" s="32" t="str">
        <f t="shared" si="93"/>
        <v/>
      </c>
      <c r="L1461" s="2"/>
      <c r="M1461" s="2"/>
      <c r="N1461" s="28"/>
      <c r="O1461" s="28"/>
    </row>
    <row r="1462" spans="1:15" ht="18.75" customHeight="1" x14ac:dyDescent="0.35">
      <c r="A1462" s="28"/>
      <c r="B1462" s="189">
        <f>IF(J1462="",0,COUNTIF($J$7:J1462,J1462))</f>
        <v>0</v>
      </c>
      <c r="C1462" s="189" t="str">
        <f t="shared" si="90"/>
        <v>0</v>
      </c>
      <c r="D1462" s="192">
        <f t="shared" si="91"/>
        <v>46021</v>
      </c>
      <c r="E1462" s="189">
        <f t="shared" si="92"/>
        <v>227</v>
      </c>
      <c r="F1462" s="28"/>
      <c r="G1462" s="157"/>
      <c r="H1462" s="3"/>
      <c r="I1462" s="7"/>
      <c r="J1462" s="3"/>
      <c r="K1462" s="32" t="str">
        <f t="shared" si="93"/>
        <v/>
      </c>
      <c r="L1462" s="2"/>
      <c r="M1462" s="2"/>
      <c r="N1462" s="28"/>
      <c r="O1462" s="28"/>
    </row>
    <row r="1463" spans="1:15" ht="18.75" customHeight="1" x14ac:dyDescent="0.35">
      <c r="A1463" s="28"/>
      <c r="B1463" s="189">
        <f>IF(J1463="",0,COUNTIF($J$7:J1463,J1463))</f>
        <v>0</v>
      </c>
      <c r="C1463" s="189" t="str">
        <f t="shared" ref="C1463:C1526" si="94">B1463&amp;J1463</f>
        <v>0</v>
      </c>
      <c r="D1463" s="192">
        <f t="shared" ref="D1463:D1526" si="95">IF(G1463&lt;&gt;"",G1463,D1462)</f>
        <v>46021</v>
      </c>
      <c r="E1463" s="189">
        <f t="shared" ref="E1463:E1526" si="96">IF(H1463&lt;&gt;"",H1463,E1462)</f>
        <v>227</v>
      </c>
      <c r="F1463" s="28"/>
      <c r="G1463" s="157"/>
      <c r="H1463" s="3"/>
      <c r="I1463" s="7"/>
      <c r="J1463" s="3"/>
      <c r="K1463" s="32" t="str">
        <f t="shared" ref="K1463:K1526" si="97">IF(J1463&lt;&gt;"",VLOOKUP(J1463,DA,2,FALSE),"")</f>
        <v/>
      </c>
      <c r="L1463" s="2"/>
      <c r="M1463" s="2"/>
      <c r="N1463" s="28"/>
      <c r="O1463" s="28"/>
    </row>
    <row r="1464" spans="1:15" ht="18.75" customHeight="1" x14ac:dyDescent="0.35">
      <c r="A1464" s="28"/>
      <c r="B1464" s="189">
        <f>IF(J1464="",0,COUNTIF($J$7:J1464,J1464))</f>
        <v>0</v>
      </c>
      <c r="C1464" s="189" t="str">
        <f t="shared" si="94"/>
        <v>0</v>
      </c>
      <c r="D1464" s="192">
        <f t="shared" si="95"/>
        <v>46021</v>
      </c>
      <c r="E1464" s="189">
        <f t="shared" si="96"/>
        <v>227</v>
      </c>
      <c r="F1464" s="28"/>
      <c r="G1464" s="157"/>
      <c r="H1464" s="3"/>
      <c r="I1464" s="7"/>
      <c r="J1464" s="3"/>
      <c r="K1464" s="32" t="str">
        <f t="shared" si="97"/>
        <v/>
      </c>
      <c r="L1464" s="2"/>
      <c r="M1464" s="2"/>
      <c r="N1464" s="28"/>
      <c r="O1464" s="28"/>
    </row>
    <row r="1465" spans="1:15" ht="18.75" customHeight="1" x14ac:dyDescent="0.35">
      <c r="A1465" s="28"/>
      <c r="B1465" s="189">
        <f>IF(J1465="",0,COUNTIF($J$7:J1465,J1465))</f>
        <v>0</v>
      </c>
      <c r="C1465" s="189" t="str">
        <f t="shared" si="94"/>
        <v>0</v>
      </c>
      <c r="D1465" s="192">
        <f t="shared" si="95"/>
        <v>46021</v>
      </c>
      <c r="E1465" s="189">
        <f t="shared" si="96"/>
        <v>227</v>
      </c>
      <c r="F1465" s="28"/>
      <c r="G1465" s="157"/>
      <c r="H1465" s="3"/>
      <c r="I1465" s="7"/>
      <c r="J1465" s="3"/>
      <c r="K1465" s="32" t="str">
        <f t="shared" si="97"/>
        <v/>
      </c>
      <c r="L1465" s="2"/>
      <c r="M1465" s="2"/>
      <c r="N1465" s="28"/>
      <c r="O1465" s="28"/>
    </row>
    <row r="1466" spans="1:15" ht="18.75" customHeight="1" x14ac:dyDescent="0.35">
      <c r="A1466" s="28"/>
      <c r="B1466" s="189">
        <f>IF(J1466="",0,COUNTIF($J$7:J1466,J1466))</f>
        <v>0</v>
      </c>
      <c r="C1466" s="189" t="str">
        <f t="shared" si="94"/>
        <v>0</v>
      </c>
      <c r="D1466" s="192">
        <f t="shared" si="95"/>
        <v>46021</v>
      </c>
      <c r="E1466" s="189">
        <f t="shared" si="96"/>
        <v>227</v>
      </c>
      <c r="F1466" s="28"/>
      <c r="G1466" s="157"/>
      <c r="H1466" s="3"/>
      <c r="I1466" s="7"/>
      <c r="J1466" s="3"/>
      <c r="K1466" s="32" t="str">
        <f t="shared" si="97"/>
        <v/>
      </c>
      <c r="L1466" s="2"/>
      <c r="M1466" s="2"/>
      <c r="N1466" s="28"/>
      <c r="O1466" s="28"/>
    </row>
    <row r="1467" spans="1:15" ht="18.75" customHeight="1" x14ac:dyDescent="0.35">
      <c r="A1467" s="28"/>
      <c r="B1467" s="189">
        <f>IF(J1467="",0,COUNTIF($J$7:J1467,J1467))</f>
        <v>0</v>
      </c>
      <c r="C1467" s="189" t="str">
        <f t="shared" si="94"/>
        <v>0</v>
      </c>
      <c r="D1467" s="192">
        <f t="shared" si="95"/>
        <v>46021</v>
      </c>
      <c r="E1467" s="189">
        <f t="shared" si="96"/>
        <v>227</v>
      </c>
      <c r="F1467" s="28"/>
      <c r="G1467" s="157"/>
      <c r="H1467" s="3"/>
      <c r="I1467" s="7"/>
      <c r="J1467" s="3"/>
      <c r="K1467" s="32" t="str">
        <f t="shared" si="97"/>
        <v/>
      </c>
      <c r="L1467" s="2"/>
      <c r="M1467" s="2"/>
      <c r="N1467" s="28"/>
      <c r="O1467" s="28"/>
    </row>
    <row r="1468" spans="1:15" ht="18.75" customHeight="1" x14ac:dyDescent="0.35">
      <c r="A1468" s="28"/>
      <c r="B1468" s="189">
        <f>IF(J1468="",0,COUNTIF($J$7:J1468,J1468))</f>
        <v>0</v>
      </c>
      <c r="C1468" s="189" t="str">
        <f t="shared" si="94"/>
        <v>0</v>
      </c>
      <c r="D1468" s="192">
        <f t="shared" si="95"/>
        <v>46021</v>
      </c>
      <c r="E1468" s="189">
        <f t="shared" si="96"/>
        <v>227</v>
      </c>
      <c r="F1468" s="28"/>
      <c r="G1468" s="157"/>
      <c r="H1468" s="3"/>
      <c r="I1468" s="7"/>
      <c r="J1468" s="3"/>
      <c r="K1468" s="32" t="str">
        <f t="shared" si="97"/>
        <v/>
      </c>
      <c r="L1468" s="2"/>
      <c r="M1468" s="2"/>
      <c r="N1468" s="28"/>
      <c r="O1468" s="28"/>
    </row>
    <row r="1469" spans="1:15" ht="18.75" customHeight="1" x14ac:dyDescent="0.35">
      <c r="A1469" s="28"/>
      <c r="B1469" s="189">
        <f>IF(J1469="",0,COUNTIF($J$7:J1469,J1469))</f>
        <v>0</v>
      </c>
      <c r="C1469" s="189" t="str">
        <f t="shared" si="94"/>
        <v>0</v>
      </c>
      <c r="D1469" s="192">
        <f t="shared" si="95"/>
        <v>46021</v>
      </c>
      <c r="E1469" s="189">
        <f t="shared" si="96"/>
        <v>227</v>
      </c>
      <c r="F1469" s="28"/>
      <c r="G1469" s="157"/>
      <c r="H1469" s="3"/>
      <c r="I1469" s="7"/>
      <c r="J1469" s="3"/>
      <c r="K1469" s="32" t="str">
        <f t="shared" si="97"/>
        <v/>
      </c>
      <c r="L1469" s="2"/>
      <c r="M1469" s="2"/>
      <c r="N1469" s="28"/>
      <c r="O1469" s="28"/>
    </row>
    <row r="1470" spans="1:15" ht="18.75" customHeight="1" x14ac:dyDescent="0.35">
      <c r="A1470" s="28"/>
      <c r="B1470" s="189">
        <f>IF(J1470="",0,COUNTIF($J$7:J1470,J1470))</f>
        <v>0</v>
      </c>
      <c r="C1470" s="189" t="str">
        <f t="shared" si="94"/>
        <v>0</v>
      </c>
      <c r="D1470" s="192">
        <f t="shared" si="95"/>
        <v>46021</v>
      </c>
      <c r="E1470" s="189">
        <f t="shared" si="96"/>
        <v>227</v>
      </c>
      <c r="F1470" s="28"/>
      <c r="G1470" s="157"/>
      <c r="H1470" s="3"/>
      <c r="I1470" s="7"/>
      <c r="J1470" s="3"/>
      <c r="K1470" s="32" t="str">
        <f t="shared" si="97"/>
        <v/>
      </c>
      <c r="L1470" s="2"/>
      <c r="M1470" s="2"/>
      <c r="N1470" s="28"/>
      <c r="O1470" s="28"/>
    </row>
    <row r="1471" spans="1:15" ht="18.75" customHeight="1" x14ac:dyDescent="0.35">
      <c r="A1471" s="28"/>
      <c r="B1471" s="189">
        <f>IF(J1471="",0,COUNTIF($J$7:J1471,J1471))</f>
        <v>0</v>
      </c>
      <c r="C1471" s="189" t="str">
        <f t="shared" si="94"/>
        <v>0</v>
      </c>
      <c r="D1471" s="192">
        <f t="shared" si="95"/>
        <v>46021</v>
      </c>
      <c r="E1471" s="189">
        <f t="shared" si="96"/>
        <v>227</v>
      </c>
      <c r="F1471" s="28"/>
      <c r="G1471" s="157"/>
      <c r="H1471" s="3"/>
      <c r="I1471" s="7"/>
      <c r="J1471" s="3"/>
      <c r="K1471" s="32" t="str">
        <f t="shared" si="97"/>
        <v/>
      </c>
      <c r="L1471" s="2"/>
      <c r="M1471" s="2"/>
      <c r="N1471" s="28"/>
      <c r="O1471" s="28"/>
    </row>
    <row r="1472" spans="1:15" ht="18.75" customHeight="1" x14ac:dyDescent="0.35">
      <c r="A1472" s="28"/>
      <c r="B1472" s="189">
        <f>IF(J1472="",0,COUNTIF($J$7:J1472,J1472))</f>
        <v>0</v>
      </c>
      <c r="C1472" s="189" t="str">
        <f t="shared" si="94"/>
        <v>0</v>
      </c>
      <c r="D1472" s="192">
        <f t="shared" si="95"/>
        <v>46021</v>
      </c>
      <c r="E1472" s="189">
        <f t="shared" si="96"/>
        <v>227</v>
      </c>
      <c r="F1472" s="28"/>
      <c r="G1472" s="157"/>
      <c r="H1472" s="3"/>
      <c r="I1472" s="7"/>
      <c r="J1472" s="3"/>
      <c r="K1472" s="32" t="str">
        <f t="shared" si="97"/>
        <v/>
      </c>
      <c r="L1472" s="2"/>
      <c r="M1472" s="2"/>
      <c r="N1472" s="28"/>
      <c r="O1472" s="28"/>
    </row>
    <row r="1473" spans="1:15" ht="18.75" customHeight="1" x14ac:dyDescent="0.35">
      <c r="A1473" s="28"/>
      <c r="B1473" s="189">
        <f>IF(J1473="",0,COUNTIF($J$7:J1473,J1473))</f>
        <v>0</v>
      </c>
      <c r="C1473" s="189" t="str">
        <f t="shared" si="94"/>
        <v>0</v>
      </c>
      <c r="D1473" s="192">
        <f t="shared" si="95"/>
        <v>46021</v>
      </c>
      <c r="E1473" s="189">
        <f t="shared" si="96"/>
        <v>227</v>
      </c>
      <c r="F1473" s="28"/>
      <c r="G1473" s="157"/>
      <c r="H1473" s="3"/>
      <c r="I1473" s="7"/>
      <c r="J1473" s="3"/>
      <c r="K1473" s="32" t="str">
        <f t="shared" si="97"/>
        <v/>
      </c>
      <c r="L1473" s="2"/>
      <c r="M1473" s="2"/>
      <c r="N1473" s="28"/>
      <c r="O1473" s="28"/>
    </row>
    <row r="1474" spans="1:15" ht="18.75" customHeight="1" x14ac:dyDescent="0.35">
      <c r="A1474" s="28"/>
      <c r="B1474" s="189">
        <f>IF(J1474="",0,COUNTIF($J$7:J1474,J1474))</f>
        <v>0</v>
      </c>
      <c r="C1474" s="189" t="str">
        <f t="shared" si="94"/>
        <v>0</v>
      </c>
      <c r="D1474" s="192">
        <f t="shared" si="95"/>
        <v>46021</v>
      </c>
      <c r="E1474" s="189">
        <f t="shared" si="96"/>
        <v>227</v>
      </c>
      <c r="F1474" s="28"/>
      <c r="G1474" s="157"/>
      <c r="H1474" s="3"/>
      <c r="I1474" s="7"/>
      <c r="J1474" s="3"/>
      <c r="K1474" s="32" t="str">
        <f t="shared" si="97"/>
        <v/>
      </c>
      <c r="L1474" s="2"/>
      <c r="M1474" s="2"/>
      <c r="N1474" s="28"/>
      <c r="O1474" s="28"/>
    </row>
    <row r="1475" spans="1:15" ht="18.75" customHeight="1" x14ac:dyDescent="0.35">
      <c r="A1475" s="28"/>
      <c r="B1475" s="189">
        <f>IF(J1475="",0,COUNTIF($J$7:J1475,J1475))</f>
        <v>0</v>
      </c>
      <c r="C1475" s="189" t="str">
        <f t="shared" si="94"/>
        <v>0</v>
      </c>
      <c r="D1475" s="192">
        <f t="shared" si="95"/>
        <v>46021</v>
      </c>
      <c r="E1475" s="189">
        <f t="shared" si="96"/>
        <v>227</v>
      </c>
      <c r="F1475" s="28"/>
      <c r="G1475" s="157"/>
      <c r="H1475" s="3"/>
      <c r="I1475" s="7"/>
      <c r="J1475" s="3"/>
      <c r="K1475" s="32" t="str">
        <f t="shared" si="97"/>
        <v/>
      </c>
      <c r="L1475" s="2"/>
      <c r="M1475" s="2"/>
      <c r="N1475" s="28"/>
      <c r="O1475" s="28"/>
    </row>
    <row r="1476" spans="1:15" ht="18.75" customHeight="1" x14ac:dyDescent="0.35">
      <c r="A1476" s="28"/>
      <c r="B1476" s="189">
        <f>IF(J1476="",0,COUNTIF($J$7:J1476,J1476))</f>
        <v>0</v>
      </c>
      <c r="C1476" s="189" t="str">
        <f t="shared" si="94"/>
        <v>0</v>
      </c>
      <c r="D1476" s="192">
        <f t="shared" si="95"/>
        <v>46021</v>
      </c>
      <c r="E1476" s="189">
        <f t="shared" si="96"/>
        <v>227</v>
      </c>
      <c r="F1476" s="28"/>
      <c r="G1476" s="157"/>
      <c r="H1476" s="3"/>
      <c r="I1476" s="7"/>
      <c r="J1476" s="3"/>
      <c r="K1476" s="32" t="str">
        <f t="shared" si="97"/>
        <v/>
      </c>
      <c r="L1476" s="2"/>
      <c r="M1476" s="2"/>
      <c r="N1476" s="28"/>
      <c r="O1476" s="28"/>
    </row>
    <row r="1477" spans="1:15" ht="18.75" customHeight="1" x14ac:dyDescent="0.35">
      <c r="A1477" s="28"/>
      <c r="B1477" s="189">
        <f>IF(J1477="",0,COUNTIF($J$7:J1477,J1477))</f>
        <v>0</v>
      </c>
      <c r="C1477" s="189" t="str">
        <f t="shared" si="94"/>
        <v>0</v>
      </c>
      <c r="D1477" s="192">
        <f t="shared" si="95"/>
        <v>46021</v>
      </c>
      <c r="E1477" s="189">
        <f t="shared" si="96"/>
        <v>227</v>
      </c>
      <c r="F1477" s="28"/>
      <c r="G1477" s="157"/>
      <c r="H1477" s="3"/>
      <c r="I1477" s="7"/>
      <c r="J1477" s="3"/>
      <c r="K1477" s="32" t="str">
        <f t="shared" si="97"/>
        <v/>
      </c>
      <c r="L1477" s="2"/>
      <c r="M1477" s="2"/>
      <c r="N1477" s="28"/>
      <c r="O1477" s="28"/>
    </row>
    <row r="1478" spans="1:15" ht="18.75" customHeight="1" x14ac:dyDescent="0.35">
      <c r="A1478" s="28"/>
      <c r="B1478" s="189">
        <f>IF(J1478="",0,COUNTIF($J$7:J1478,J1478))</f>
        <v>0</v>
      </c>
      <c r="C1478" s="189" t="str">
        <f t="shared" si="94"/>
        <v>0</v>
      </c>
      <c r="D1478" s="192">
        <f t="shared" si="95"/>
        <v>46021</v>
      </c>
      <c r="E1478" s="189">
        <f t="shared" si="96"/>
        <v>227</v>
      </c>
      <c r="F1478" s="28"/>
      <c r="G1478" s="157"/>
      <c r="H1478" s="3"/>
      <c r="I1478" s="7"/>
      <c r="J1478" s="3"/>
      <c r="K1478" s="32" t="str">
        <f t="shared" si="97"/>
        <v/>
      </c>
      <c r="L1478" s="2"/>
      <c r="M1478" s="2"/>
      <c r="N1478" s="28"/>
      <c r="O1478" s="28"/>
    </row>
    <row r="1479" spans="1:15" ht="18.75" customHeight="1" x14ac:dyDescent="0.35">
      <c r="A1479" s="28"/>
      <c r="B1479" s="189">
        <f>IF(J1479="",0,COUNTIF($J$7:J1479,J1479))</f>
        <v>0</v>
      </c>
      <c r="C1479" s="189" t="str">
        <f t="shared" si="94"/>
        <v>0</v>
      </c>
      <c r="D1479" s="192">
        <f t="shared" si="95"/>
        <v>46021</v>
      </c>
      <c r="E1479" s="189">
        <f t="shared" si="96"/>
        <v>227</v>
      </c>
      <c r="F1479" s="28"/>
      <c r="G1479" s="157"/>
      <c r="H1479" s="3"/>
      <c r="I1479" s="7"/>
      <c r="J1479" s="3"/>
      <c r="K1479" s="32" t="str">
        <f t="shared" si="97"/>
        <v/>
      </c>
      <c r="L1479" s="2"/>
      <c r="M1479" s="2"/>
      <c r="N1479" s="28"/>
      <c r="O1479" s="28"/>
    </row>
    <row r="1480" spans="1:15" ht="18.75" customHeight="1" x14ac:dyDescent="0.35">
      <c r="A1480" s="28"/>
      <c r="B1480" s="189">
        <f>IF(J1480="",0,COUNTIF($J$7:J1480,J1480))</f>
        <v>0</v>
      </c>
      <c r="C1480" s="189" t="str">
        <f t="shared" si="94"/>
        <v>0</v>
      </c>
      <c r="D1480" s="192">
        <f t="shared" si="95"/>
        <v>46021</v>
      </c>
      <c r="E1480" s="189">
        <f t="shared" si="96"/>
        <v>227</v>
      </c>
      <c r="F1480" s="28"/>
      <c r="G1480" s="157"/>
      <c r="H1480" s="3"/>
      <c r="I1480" s="7"/>
      <c r="J1480" s="3"/>
      <c r="K1480" s="32" t="str">
        <f t="shared" si="97"/>
        <v/>
      </c>
      <c r="L1480" s="2"/>
      <c r="M1480" s="2"/>
      <c r="N1480" s="28"/>
      <c r="O1480" s="28"/>
    </row>
    <row r="1481" spans="1:15" ht="18.75" customHeight="1" x14ac:dyDescent="0.35">
      <c r="A1481" s="28"/>
      <c r="B1481" s="189">
        <f>IF(J1481="",0,COUNTIF($J$7:J1481,J1481))</f>
        <v>0</v>
      </c>
      <c r="C1481" s="189" t="str">
        <f t="shared" si="94"/>
        <v>0</v>
      </c>
      <c r="D1481" s="192">
        <f t="shared" si="95"/>
        <v>46021</v>
      </c>
      <c r="E1481" s="189">
        <f t="shared" si="96"/>
        <v>227</v>
      </c>
      <c r="F1481" s="28"/>
      <c r="G1481" s="157"/>
      <c r="H1481" s="3"/>
      <c r="I1481" s="7"/>
      <c r="J1481" s="3"/>
      <c r="K1481" s="32" t="str">
        <f t="shared" si="97"/>
        <v/>
      </c>
      <c r="L1481" s="2"/>
      <c r="M1481" s="2"/>
      <c r="N1481" s="28"/>
      <c r="O1481" s="28"/>
    </row>
    <row r="1482" spans="1:15" ht="18.75" customHeight="1" x14ac:dyDescent="0.35">
      <c r="A1482" s="28"/>
      <c r="B1482" s="189">
        <f>IF(J1482="",0,COUNTIF($J$7:J1482,J1482))</f>
        <v>0</v>
      </c>
      <c r="C1482" s="189" t="str">
        <f t="shared" si="94"/>
        <v>0</v>
      </c>
      <c r="D1482" s="192">
        <f t="shared" si="95"/>
        <v>46021</v>
      </c>
      <c r="E1482" s="189">
        <f t="shared" si="96"/>
        <v>227</v>
      </c>
      <c r="F1482" s="28"/>
      <c r="G1482" s="157"/>
      <c r="H1482" s="3"/>
      <c r="I1482" s="7"/>
      <c r="J1482" s="3"/>
      <c r="K1482" s="32" t="str">
        <f t="shared" si="97"/>
        <v/>
      </c>
      <c r="L1482" s="2"/>
      <c r="M1482" s="2"/>
      <c r="N1482" s="28"/>
      <c r="O1482" s="28"/>
    </row>
    <row r="1483" spans="1:15" ht="18.75" customHeight="1" x14ac:dyDescent="0.35">
      <c r="A1483" s="28"/>
      <c r="B1483" s="189">
        <f>IF(J1483="",0,COUNTIF($J$7:J1483,J1483))</f>
        <v>0</v>
      </c>
      <c r="C1483" s="189" t="str">
        <f t="shared" si="94"/>
        <v>0</v>
      </c>
      <c r="D1483" s="192">
        <f t="shared" si="95"/>
        <v>46021</v>
      </c>
      <c r="E1483" s="189">
        <f t="shared" si="96"/>
        <v>227</v>
      </c>
      <c r="F1483" s="28"/>
      <c r="G1483" s="157"/>
      <c r="H1483" s="3"/>
      <c r="I1483" s="7"/>
      <c r="J1483" s="3"/>
      <c r="K1483" s="32" t="str">
        <f t="shared" si="97"/>
        <v/>
      </c>
      <c r="L1483" s="2"/>
      <c r="M1483" s="2"/>
      <c r="N1483" s="28"/>
      <c r="O1483" s="28"/>
    </row>
    <row r="1484" spans="1:15" ht="18.75" customHeight="1" x14ac:dyDescent="0.35">
      <c r="A1484" s="28"/>
      <c r="B1484" s="189">
        <f>IF(J1484="",0,COUNTIF($J$7:J1484,J1484))</f>
        <v>0</v>
      </c>
      <c r="C1484" s="189" t="str">
        <f t="shared" si="94"/>
        <v>0</v>
      </c>
      <c r="D1484" s="192">
        <f t="shared" si="95"/>
        <v>46021</v>
      </c>
      <c r="E1484" s="189">
        <f t="shared" si="96"/>
        <v>227</v>
      </c>
      <c r="F1484" s="28"/>
      <c r="G1484" s="157"/>
      <c r="H1484" s="3"/>
      <c r="I1484" s="7"/>
      <c r="J1484" s="3"/>
      <c r="K1484" s="32" t="str">
        <f t="shared" si="97"/>
        <v/>
      </c>
      <c r="L1484" s="2"/>
      <c r="M1484" s="2"/>
      <c r="N1484" s="28"/>
      <c r="O1484" s="28"/>
    </row>
    <row r="1485" spans="1:15" ht="18.75" customHeight="1" x14ac:dyDescent="0.35">
      <c r="A1485" s="28"/>
      <c r="B1485" s="189">
        <f>IF(J1485="",0,COUNTIF($J$7:J1485,J1485))</f>
        <v>0</v>
      </c>
      <c r="C1485" s="189" t="str">
        <f t="shared" si="94"/>
        <v>0</v>
      </c>
      <c r="D1485" s="192">
        <f t="shared" si="95"/>
        <v>46021</v>
      </c>
      <c r="E1485" s="189">
        <f t="shared" si="96"/>
        <v>227</v>
      </c>
      <c r="F1485" s="28"/>
      <c r="G1485" s="157"/>
      <c r="H1485" s="3"/>
      <c r="I1485" s="7"/>
      <c r="J1485" s="3"/>
      <c r="K1485" s="32" t="str">
        <f t="shared" si="97"/>
        <v/>
      </c>
      <c r="L1485" s="2"/>
      <c r="M1485" s="2"/>
      <c r="N1485" s="28"/>
      <c r="O1485" s="28"/>
    </row>
    <row r="1486" spans="1:15" ht="18.75" customHeight="1" x14ac:dyDescent="0.35">
      <c r="A1486" s="28"/>
      <c r="B1486" s="189">
        <f>IF(J1486="",0,COUNTIF($J$7:J1486,J1486))</f>
        <v>0</v>
      </c>
      <c r="C1486" s="189" t="str">
        <f t="shared" si="94"/>
        <v>0</v>
      </c>
      <c r="D1486" s="192">
        <f t="shared" si="95"/>
        <v>46021</v>
      </c>
      <c r="E1486" s="189">
        <f t="shared" si="96"/>
        <v>227</v>
      </c>
      <c r="F1486" s="28"/>
      <c r="G1486" s="157"/>
      <c r="H1486" s="3"/>
      <c r="I1486" s="7"/>
      <c r="J1486" s="3"/>
      <c r="K1486" s="32" t="str">
        <f t="shared" si="97"/>
        <v/>
      </c>
      <c r="L1486" s="2"/>
      <c r="M1486" s="2"/>
      <c r="N1486" s="28"/>
      <c r="O1486" s="28"/>
    </row>
    <row r="1487" spans="1:15" ht="18.75" customHeight="1" x14ac:dyDescent="0.35">
      <c r="A1487" s="28"/>
      <c r="B1487" s="189">
        <f>IF(J1487="",0,COUNTIF($J$7:J1487,J1487))</f>
        <v>0</v>
      </c>
      <c r="C1487" s="189" t="str">
        <f t="shared" si="94"/>
        <v>0</v>
      </c>
      <c r="D1487" s="192">
        <f t="shared" si="95"/>
        <v>46021</v>
      </c>
      <c r="E1487" s="189">
        <f t="shared" si="96"/>
        <v>227</v>
      </c>
      <c r="F1487" s="28"/>
      <c r="G1487" s="157"/>
      <c r="H1487" s="3"/>
      <c r="I1487" s="7"/>
      <c r="J1487" s="3"/>
      <c r="K1487" s="32" t="str">
        <f t="shared" si="97"/>
        <v/>
      </c>
      <c r="L1487" s="2"/>
      <c r="M1487" s="2"/>
      <c r="N1487" s="28"/>
      <c r="O1487" s="28"/>
    </row>
    <row r="1488" spans="1:15" ht="18.75" customHeight="1" x14ac:dyDescent="0.35">
      <c r="A1488" s="28"/>
      <c r="B1488" s="189">
        <f>IF(J1488="",0,COUNTIF($J$7:J1488,J1488))</f>
        <v>0</v>
      </c>
      <c r="C1488" s="189" t="str">
        <f t="shared" si="94"/>
        <v>0</v>
      </c>
      <c r="D1488" s="192">
        <f t="shared" si="95"/>
        <v>46021</v>
      </c>
      <c r="E1488" s="189">
        <f t="shared" si="96"/>
        <v>227</v>
      </c>
      <c r="F1488" s="28"/>
      <c r="G1488" s="157"/>
      <c r="H1488" s="3"/>
      <c r="I1488" s="7"/>
      <c r="J1488" s="3"/>
      <c r="K1488" s="32" t="str">
        <f t="shared" si="97"/>
        <v/>
      </c>
      <c r="L1488" s="2"/>
      <c r="M1488" s="2"/>
      <c r="N1488" s="28"/>
      <c r="O1488" s="28"/>
    </row>
    <row r="1489" spans="1:15" ht="18.75" customHeight="1" x14ac:dyDescent="0.35">
      <c r="A1489" s="28"/>
      <c r="B1489" s="189">
        <f>IF(J1489="",0,COUNTIF($J$7:J1489,J1489))</f>
        <v>0</v>
      </c>
      <c r="C1489" s="189" t="str">
        <f t="shared" si="94"/>
        <v>0</v>
      </c>
      <c r="D1489" s="192">
        <f t="shared" si="95"/>
        <v>46021</v>
      </c>
      <c r="E1489" s="189">
        <f t="shared" si="96"/>
        <v>227</v>
      </c>
      <c r="F1489" s="28"/>
      <c r="G1489" s="157"/>
      <c r="H1489" s="3"/>
      <c r="I1489" s="7"/>
      <c r="J1489" s="3"/>
      <c r="K1489" s="32" t="str">
        <f t="shared" si="97"/>
        <v/>
      </c>
      <c r="L1489" s="2"/>
      <c r="M1489" s="2"/>
      <c r="N1489" s="28"/>
      <c r="O1489" s="28"/>
    </row>
    <row r="1490" spans="1:15" ht="18.75" customHeight="1" x14ac:dyDescent="0.35">
      <c r="A1490" s="28"/>
      <c r="B1490" s="189">
        <f>IF(J1490="",0,COUNTIF($J$7:J1490,J1490))</f>
        <v>0</v>
      </c>
      <c r="C1490" s="189" t="str">
        <f t="shared" si="94"/>
        <v>0</v>
      </c>
      <c r="D1490" s="192">
        <f t="shared" si="95"/>
        <v>46021</v>
      </c>
      <c r="E1490" s="189">
        <f t="shared" si="96"/>
        <v>227</v>
      </c>
      <c r="F1490" s="28"/>
      <c r="G1490" s="157"/>
      <c r="H1490" s="3"/>
      <c r="I1490" s="7"/>
      <c r="J1490" s="3"/>
      <c r="K1490" s="32" t="str">
        <f t="shared" si="97"/>
        <v/>
      </c>
      <c r="L1490" s="2"/>
      <c r="M1490" s="2"/>
      <c r="N1490" s="28"/>
      <c r="O1490" s="28"/>
    </row>
    <row r="1491" spans="1:15" ht="18.75" customHeight="1" x14ac:dyDescent="0.35">
      <c r="A1491" s="28"/>
      <c r="B1491" s="189">
        <f>IF(J1491="",0,COUNTIF($J$7:J1491,J1491))</f>
        <v>0</v>
      </c>
      <c r="C1491" s="189" t="str">
        <f t="shared" si="94"/>
        <v>0</v>
      </c>
      <c r="D1491" s="192">
        <f t="shared" si="95"/>
        <v>46021</v>
      </c>
      <c r="E1491" s="189">
        <f t="shared" si="96"/>
        <v>227</v>
      </c>
      <c r="F1491" s="28"/>
      <c r="G1491" s="157"/>
      <c r="H1491" s="3"/>
      <c r="I1491" s="7"/>
      <c r="J1491" s="3"/>
      <c r="K1491" s="32" t="str">
        <f t="shared" si="97"/>
        <v/>
      </c>
      <c r="L1491" s="2"/>
      <c r="M1491" s="2"/>
      <c r="N1491" s="28"/>
      <c r="O1491" s="28"/>
    </row>
    <row r="1492" spans="1:15" ht="18.75" customHeight="1" x14ac:dyDescent="0.35">
      <c r="A1492" s="28"/>
      <c r="B1492" s="189">
        <f>IF(J1492="",0,COUNTIF($J$7:J1492,J1492))</f>
        <v>0</v>
      </c>
      <c r="C1492" s="189" t="str">
        <f t="shared" si="94"/>
        <v>0</v>
      </c>
      <c r="D1492" s="192">
        <f t="shared" si="95"/>
        <v>46021</v>
      </c>
      <c r="E1492" s="189">
        <f t="shared" si="96"/>
        <v>227</v>
      </c>
      <c r="F1492" s="28"/>
      <c r="G1492" s="157"/>
      <c r="H1492" s="3"/>
      <c r="I1492" s="7"/>
      <c r="J1492" s="3"/>
      <c r="K1492" s="32" t="str">
        <f t="shared" si="97"/>
        <v/>
      </c>
      <c r="L1492" s="2"/>
      <c r="M1492" s="2"/>
      <c r="N1492" s="28"/>
      <c r="O1492" s="28"/>
    </row>
    <row r="1493" spans="1:15" ht="18.75" customHeight="1" x14ac:dyDescent="0.35">
      <c r="A1493" s="28"/>
      <c r="B1493" s="189">
        <f>IF(J1493="",0,COUNTIF($J$7:J1493,J1493))</f>
        <v>0</v>
      </c>
      <c r="C1493" s="189" t="str">
        <f t="shared" si="94"/>
        <v>0</v>
      </c>
      <c r="D1493" s="192">
        <f t="shared" si="95"/>
        <v>46021</v>
      </c>
      <c r="E1493" s="189">
        <f t="shared" si="96"/>
        <v>227</v>
      </c>
      <c r="F1493" s="28"/>
      <c r="G1493" s="157"/>
      <c r="H1493" s="3"/>
      <c r="I1493" s="7"/>
      <c r="J1493" s="3"/>
      <c r="K1493" s="32" t="str">
        <f t="shared" si="97"/>
        <v/>
      </c>
      <c r="L1493" s="2"/>
      <c r="M1493" s="2"/>
      <c r="N1493" s="28"/>
      <c r="O1493" s="28"/>
    </row>
    <row r="1494" spans="1:15" ht="18.75" customHeight="1" x14ac:dyDescent="0.35">
      <c r="A1494" s="28"/>
      <c r="B1494" s="189">
        <f>IF(J1494="",0,COUNTIF($J$7:J1494,J1494))</f>
        <v>0</v>
      </c>
      <c r="C1494" s="189" t="str">
        <f t="shared" si="94"/>
        <v>0</v>
      </c>
      <c r="D1494" s="192">
        <f t="shared" si="95"/>
        <v>46021</v>
      </c>
      <c r="E1494" s="189">
        <f t="shared" si="96"/>
        <v>227</v>
      </c>
      <c r="F1494" s="28"/>
      <c r="G1494" s="157"/>
      <c r="H1494" s="3"/>
      <c r="I1494" s="7"/>
      <c r="J1494" s="3"/>
      <c r="K1494" s="32" t="str">
        <f t="shared" si="97"/>
        <v/>
      </c>
      <c r="L1494" s="2"/>
      <c r="M1494" s="2"/>
      <c r="N1494" s="28"/>
      <c r="O1494" s="28"/>
    </row>
    <row r="1495" spans="1:15" ht="18.75" customHeight="1" x14ac:dyDescent="0.35">
      <c r="A1495" s="28"/>
      <c r="B1495" s="189">
        <f>IF(J1495="",0,COUNTIF($J$7:J1495,J1495))</f>
        <v>0</v>
      </c>
      <c r="C1495" s="189" t="str">
        <f t="shared" si="94"/>
        <v>0</v>
      </c>
      <c r="D1495" s="192">
        <f t="shared" si="95"/>
        <v>46021</v>
      </c>
      <c r="E1495" s="189">
        <f t="shared" si="96"/>
        <v>227</v>
      </c>
      <c r="F1495" s="28"/>
      <c r="G1495" s="157"/>
      <c r="H1495" s="3"/>
      <c r="I1495" s="7"/>
      <c r="J1495" s="3"/>
      <c r="K1495" s="32" t="str">
        <f t="shared" si="97"/>
        <v/>
      </c>
      <c r="L1495" s="2"/>
      <c r="M1495" s="2"/>
      <c r="N1495" s="28"/>
      <c r="O1495" s="28"/>
    </row>
    <row r="1496" spans="1:15" ht="18.75" customHeight="1" x14ac:dyDescent="0.35">
      <c r="A1496" s="28"/>
      <c r="B1496" s="189">
        <f>IF(J1496="",0,COUNTIF($J$7:J1496,J1496))</f>
        <v>0</v>
      </c>
      <c r="C1496" s="189" t="str">
        <f t="shared" si="94"/>
        <v>0</v>
      </c>
      <c r="D1496" s="192">
        <f t="shared" si="95"/>
        <v>46021</v>
      </c>
      <c r="E1496" s="189">
        <f t="shared" si="96"/>
        <v>227</v>
      </c>
      <c r="F1496" s="28"/>
      <c r="G1496" s="157"/>
      <c r="H1496" s="3"/>
      <c r="I1496" s="7"/>
      <c r="J1496" s="3"/>
      <c r="K1496" s="32" t="str">
        <f t="shared" si="97"/>
        <v/>
      </c>
      <c r="L1496" s="2"/>
      <c r="M1496" s="2"/>
      <c r="N1496" s="28"/>
      <c r="O1496" s="28"/>
    </row>
    <row r="1497" spans="1:15" ht="18.75" customHeight="1" x14ac:dyDescent="0.35">
      <c r="A1497" s="28"/>
      <c r="B1497" s="189">
        <f>IF(J1497="",0,COUNTIF($J$7:J1497,J1497))</f>
        <v>0</v>
      </c>
      <c r="C1497" s="189" t="str">
        <f t="shared" si="94"/>
        <v>0</v>
      </c>
      <c r="D1497" s="192">
        <f t="shared" si="95"/>
        <v>46021</v>
      </c>
      <c r="E1497" s="189">
        <f t="shared" si="96"/>
        <v>227</v>
      </c>
      <c r="F1497" s="28"/>
      <c r="G1497" s="157"/>
      <c r="H1497" s="3"/>
      <c r="I1497" s="7"/>
      <c r="J1497" s="3"/>
      <c r="K1497" s="32" t="str">
        <f t="shared" si="97"/>
        <v/>
      </c>
      <c r="L1497" s="2"/>
      <c r="M1497" s="2"/>
      <c r="N1497" s="28"/>
      <c r="O1497" s="28"/>
    </row>
    <row r="1498" spans="1:15" ht="18.75" customHeight="1" x14ac:dyDescent="0.35">
      <c r="A1498" s="28"/>
      <c r="B1498" s="189">
        <f>IF(J1498="",0,COUNTIF($J$7:J1498,J1498))</f>
        <v>0</v>
      </c>
      <c r="C1498" s="189" t="str">
        <f t="shared" si="94"/>
        <v>0</v>
      </c>
      <c r="D1498" s="192">
        <f t="shared" si="95"/>
        <v>46021</v>
      </c>
      <c r="E1498" s="189">
        <f t="shared" si="96"/>
        <v>227</v>
      </c>
      <c r="F1498" s="28"/>
      <c r="G1498" s="157"/>
      <c r="H1498" s="3"/>
      <c r="I1498" s="7"/>
      <c r="J1498" s="3"/>
      <c r="K1498" s="32" t="str">
        <f t="shared" si="97"/>
        <v/>
      </c>
      <c r="L1498" s="2"/>
      <c r="M1498" s="2"/>
      <c r="N1498" s="28"/>
      <c r="O1498" s="28"/>
    </row>
    <row r="1499" spans="1:15" ht="18.75" customHeight="1" x14ac:dyDescent="0.35">
      <c r="A1499" s="28"/>
      <c r="B1499" s="189">
        <f>IF(J1499="",0,COUNTIF($J$7:J1499,J1499))</f>
        <v>0</v>
      </c>
      <c r="C1499" s="189" t="str">
        <f t="shared" si="94"/>
        <v>0</v>
      </c>
      <c r="D1499" s="192">
        <f t="shared" si="95"/>
        <v>46021</v>
      </c>
      <c r="E1499" s="189">
        <f t="shared" si="96"/>
        <v>227</v>
      </c>
      <c r="F1499" s="28"/>
      <c r="G1499" s="157"/>
      <c r="H1499" s="3"/>
      <c r="I1499" s="7"/>
      <c r="J1499" s="3"/>
      <c r="K1499" s="32" t="str">
        <f t="shared" si="97"/>
        <v/>
      </c>
      <c r="L1499" s="2"/>
      <c r="M1499" s="2"/>
      <c r="N1499" s="28"/>
      <c r="O1499" s="28"/>
    </row>
    <row r="1500" spans="1:15" ht="18.75" customHeight="1" x14ac:dyDescent="0.35">
      <c r="A1500" s="28"/>
      <c r="B1500" s="189">
        <f>IF(J1500="",0,COUNTIF($J$7:J1500,J1500))</f>
        <v>0</v>
      </c>
      <c r="C1500" s="189" t="str">
        <f t="shared" si="94"/>
        <v>0</v>
      </c>
      <c r="D1500" s="192">
        <f t="shared" si="95"/>
        <v>46021</v>
      </c>
      <c r="E1500" s="189">
        <f t="shared" si="96"/>
        <v>227</v>
      </c>
      <c r="F1500" s="28"/>
      <c r="G1500" s="157"/>
      <c r="H1500" s="3"/>
      <c r="I1500" s="7"/>
      <c r="J1500" s="3"/>
      <c r="K1500" s="32" t="str">
        <f t="shared" si="97"/>
        <v/>
      </c>
      <c r="L1500" s="2"/>
      <c r="M1500" s="2"/>
      <c r="N1500" s="28"/>
      <c r="O1500" s="28"/>
    </row>
    <row r="1501" spans="1:15" ht="18.75" customHeight="1" x14ac:dyDescent="0.35">
      <c r="A1501" s="28"/>
      <c r="B1501" s="189">
        <f>IF(J1501="",0,COUNTIF($J$7:J1501,J1501))</f>
        <v>0</v>
      </c>
      <c r="C1501" s="189" t="str">
        <f t="shared" si="94"/>
        <v>0</v>
      </c>
      <c r="D1501" s="192">
        <f t="shared" si="95"/>
        <v>46021</v>
      </c>
      <c r="E1501" s="189">
        <f t="shared" si="96"/>
        <v>227</v>
      </c>
      <c r="F1501" s="28"/>
      <c r="G1501" s="157"/>
      <c r="H1501" s="3"/>
      <c r="I1501" s="7"/>
      <c r="J1501" s="3"/>
      <c r="K1501" s="32" t="str">
        <f t="shared" si="97"/>
        <v/>
      </c>
      <c r="L1501" s="2"/>
      <c r="M1501" s="2"/>
      <c r="N1501" s="28"/>
      <c r="O1501" s="28"/>
    </row>
    <row r="1502" spans="1:15" ht="18.75" customHeight="1" x14ac:dyDescent="0.35">
      <c r="A1502" s="28"/>
      <c r="B1502" s="189">
        <f>IF(J1502="",0,COUNTIF($J$7:J1502,J1502))</f>
        <v>0</v>
      </c>
      <c r="C1502" s="189" t="str">
        <f t="shared" si="94"/>
        <v>0</v>
      </c>
      <c r="D1502" s="192">
        <f t="shared" si="95"/>
        <v>46021</v>
      </c>
      <c r="E1502" s="189">
        <f t="shared" si="96"/>
        <v>227</v>
      </c>
      <c r="F1502" s="28"/>
      <c r="G1502" s="157"/>
      <c r="H1502" s="3"/>
      <c r="I1502" s="7"/>
      <c r="J1502" s="3"/>
      <c r="K1502" s="32" t="str">
        <f t="shared" si="97"/>
        <v/>
      </c>
      <c r="L1502" s="2"/>
      <c r="M1502" s="2"/>
      <c r="N1502" s="28"/>
      <c r="O1502" s="28"/>
    </row>
    <row r="1503" spans="1:15" ht="18.75" customHeight="1" x14ac:dyDescent="0.35">
      <c r="A1503" s="28"/>
      <c r="B1503" s="189">
        <f>IF(J1503="",0,COUNTIF($J$7:J1503,J1503))</f>
        <v>0</v>
      </c>
      <c r="C1503" s="189" t="str">
        <f t="shared" si="94"/>
        <v>0</v>
      </c>
      <c r="D1503" s="192">
        <f t="shared" si="95"/>
        <v>46021</v>
      </c>
      <c r="E1503" s="189">
        <f t="shared" si="96"/>
        <v>227</v>
      </c>
      <c r="F1503" s="28"/>
      <c r="G1503" s="157"/>
      <c r="H1503" s="3"/>
      <c r="I1503" s="7"/>
      <c r="J1503" s="3"/>
      <c r="K1503" s="32" t="str">
        <f t="shared" si="97"/>
        <v/>
      </c>
      <c r="L1503" s="2"/>
      <c r="M1503" s="2"/>
      <c r="N1503" s="28"/>
      <c r="O1503" s="28"/>
    </row>
    <row r="1504" spans="1:15" ht="18.75" customHeight="1" x14ac:dyDescent="0.35">
      <c r="A1504" s="28"/>
      <c r="B1504" s="189">
        <f>IF(J1504="",0,COUNTIF($J$7:J1504,J1504))</f>
        <v>0</v>
      </c>
      <c r="C1504" s="189" t="str">
        <f t="shared" si="94"/>
        <v>0</v>
      </c>
      <c r="D1504" s="192">
        <f t="shared" si="95"/>
        <v>46021</v>
      </c>
      <c r="E1504" s="189">
        <f t="shared" si="96"/>
        <v>227</v>
      </c>
      <c r="F1504" s="28"/>
      <c r="G1504" s="157"/>
      <c r="H1504" s="3"/>
      <c r="I1504" s="7"/>
      <c r="J1504" s="3"/>
      <c r="K1504" s="32" t="str">
        <f t="shared" si="97"/>
        <v/>
      </c>
      <c r="L1504" s="2"/>
      <c r="M1504" s="2"/>
      <c r="N1504" s="28"/>
      <c r="O1504" s="28"/>
    </row>
    <row r="1505" spans="1:15" ht="18.75" customHeight="1" x14ac:dyDescent="0.35">
      <c r="A1505" s="28"/>
      <c r="B1505" s="189">
        <f>IF(J1505="",0,COUNTIF($J$7:J1505,J1505))</f>
        <v>0</v>
      </c>
      <c r="C1505" s="189" t="str">
        <f t="shared" si="94"/>
        <v>0</v>
      </c>
      <c r="D1505" s="192">
        <f t="shared" si="95"/>
        <v>46021</v>
      </c>
      <c r="E1505" s="189">
        <f t="shared" si="96"/>
        <v>227</v>
      </c>
      <c r="F1505" s="28"/>
      <c r="G1505" s="157"/>
      <c r="H1505" s="3"/>
      <c r="I1505" s="7"/>
      <c r="J1505" s="3"/>
      <c r="K1505" s="32" t="str">
        <f t="shared" si="97"/>
        <v/>
      </c>
      <c r="L1505" s="2"/>
      <c r="M1505" s="2"/>
      <c r="N1505" s="28"/>
      <c r="O1505" s="28"/>
    </row>
    <row r="1506" spans="1:15" ht="18.75" customHeight="1" x14ac:dyDescent="0.35">
      <c r="A1506" s="28"/>
      <c r="B1506" s="189">
        <f>IF(J1506="",0,COUNTIF($J$7:J1506,J1506))</f>
        <v>0</v>
      </c>
      <c r="C1506" s="189" t="str">
        <f t="shared" si="94"/>
        <v>0</v>
      </c>
      <c r="D1506" s="192">
        <f t="shared" si="95"/>
        <v>46021</v>
      </c>
      <c r="E1506" s="189">
        <f t="shared" si="96"/>
        <v>227</v>
      </c>
      <c r="F1506" s="28"/>
      <c r="G1506" s="157"/>
      <c r="H1506" s="3"/>
      <c r="I1506" s="7"/>
      <c r="J1506" s="3"/>
      <c r="K1506" s="32" t="str">
        <f t="shared" si="97"/>
        <v/>
      </c>
      <c r="L1506" s="2"/>
      <c r="M1506" s="2"/>
      <c r="N1506" s="28"/>
      <c r="O1506" s="28"/>
    </row>
    <row r="1507" spans="1:15" ht="18.75" customHeight="1" x14ac:dyDescent="0.35">
      <c r="A1507" s="28"/>
      <c r="B1507" s="189">
        <f>IF(J1507="",0,COUNTIF($J$7:J1507,J1507))</f>
        <v>0</v>
      </c>
      <c r="C1507" s="189" t="str">
        <f t="shared" si="94"/>
        <v>0</v>
      </c>
      <c r="D1507" s="192">
        <f t="shared" si="95"/>
        <v>46021</v>
      </c>
      <c r="E1507" s="189">
        <f t="shared" si="96"/>
        <v>227</v>
      </c>
      <c r="F1507" s="28"/>
      <c r="G1507" s="157"/>
      <c r="H1507" s="3"/>
      <c r="I1507" s="7"/>
      <c r="J1507" s="3"/>
      <c r="K1507" s="32" t="str">
        <f t="shared" si="97"/>
        <v/>
      </c>
      <c r="L1507" s="2"/>
      <c r="M1507" s="2"/>
      <c r="N1507" s="28"/>
      <c r="O1507" s="28"/>
    </row>
    <row r="1508" spans="1:15" ht="18.75" customHeight="1" x14ac:dyDescent="0.35">
      <c r="A1508" s="28"/>
      <c r="B1508" s="189">
        <f>IF(J1508="",0,COUNTIF($J$7:J1508,J1508))</f>
        <v>0</v>
      </c>
      <c r="C1508" s="189" t="str">
        <f t="shared" si="94"/>
        <v>0</v>
      </c>
      <c r="D1508" s="192">
        <f t="shared" si="95"/>
        <v>46021</v>
      </c>
      <c r="E1508" s="189">
        <f t="shared" si="96"/>
        <v>227</v>
      </c>
      <c r="F1508" s="28"/>
      <c r="G1508" s="157"/>
      <c r="H1508" s="3"/>
      <c r="I1508" s="7"/>
      <c r="J1508" s="3"/>
      <c r="K1508" s="32" t="str">
        <f t="shared" si="97"/>
        <v/>
      </c>
      <c r="L1508" s="2"/>
      <c r="M1508" s="2"/>
      <c r="N1508" s="28"/>
      <c r="O1508" s="28"/>
    </row>
    <row r="1509" spans="1:15" ht="18.75" customHeight="1" x14ac:dyDescent="0.35">
      <c r="A1509" s="28"/>
      <c r="B1509" s="189">
        <f>IF(J1509="",0,COUNTIF($J$7:J1509,J1509))</f>
        <v>0</v>
      </c>
      <c r="C1509" s="189" t="str">
        <f t="shared" si="94"/>
        <v>0</v>
      </c>
      <c r="D1509" s="192">
        <f t="shared" si="95"/>
        <v>46021</v>
      </c>
      <c r="E1509" s="189">
        <f t="shared" si="96"/>
        <v>227</v>
      </c>
      <c r="F1509" s="28"/>
      <c r="G1509" s="157"/>
      <c r="H1509" s="3"/>
      <c r="I1509" s="7"/>
      <c r="J1509" s="3"/>
      <c r="K1509" s="32" t="str">
        <f t="shared" si="97"/>
        <v/>
      </c>
      <c r="L1509" s="2"/>
      <c r="M1509" s="2"/>
      <c r="N1509" s="28"/>
      <c r="O1509" s="28"/>
    </row>
    <row r="1510" spans="1:15" ht="18.75" customHeight="1" x14ac:dyDescent="0.35">
      <c r="A1510" s="28"/>
      <c r="B1510" s="189">
        <f>IF(J1510="",0,COUNTIF($J$7:J1510,J1510))</f>
        <v>0</v>
      </c>
      <c r="C1510" s="189" t="str">
        <f t="shared" si="94"/>
        <v>0</v>
      </c>
      <c r="D1510" s="192">
        <f t="shared" si="95"/>
        <v>46021</v>
      </c>
      <c r="E1510" s="189">
        <f t="shared" si="96"/>
        <v>227</v>
      </c>
      <c r="F1510" s="28"/>
      <c r="G1510" s="157"/>
      <c r="H1510" s="3"/>
      <c r="I1510" s="7"/>
      <c r="J1510" s="3"/>
      <c r="K1510" s="32" t="str">
        <f t="shared" si="97"/>
        <v/>
      </c>
      <c r="L1510" s="2"/>
      <c r="M1510" s="2"/>
      <c r="N1510" s="28"/>
      <c r="O1510" s="28"/>
    </row>
    <row r="1511" spans="1:15" ht="18.75" customHeight="1" x14ac:dyDescent="0.35">
      <c r="A1511" s="28"/>
      <c r="B1511" s="189">
        <f>IF(J1511="",0,COUNTIF($J$7:J1511,J1511))</f>
        <v>0</v>
      </c>
      <c r="C1511" s="189" t="str">
        <f t="shared" si="94"/>
        <v>0</v>
      </c>
      <c r="D1511" s="192">
        <f t="shared" si="95"/>
        <v>46021</v>
      </c>
      <c r="E1511" s="189">
        <f t="shared" si="96"/>
        <v>227</v>
      </c>
      <c r="F1511" s="28"/>
      <c r="G1511" s="157"/>
      <c r="H1511" s="3"/>
      <c r="I1511" s="7"/>
      <c r="J1511" s="3"/>
      <c r="K1511" s="32" t="str">
        <f t="shared" si="97"/>
        <v/>
      </c>
      <c r="L1511" s="2"/>
      <c r="M1511" s="2"/>
      <c r="N1511" s="28"/>
      <c r="O1511" s="28"/>
    </row>
    <row r="1512" spans="1:15" ht="18.75" customHeight="1" x14ac:dyDescent="0.35">
      <c r="A1512" s="28"/>
      <c r="B1512" s="189">
        <f>IF(J1512="",0,COUNTIF($J$7:J1512,J1512))</f>
        <v>0</v>
      </c>
      <c r="C1512" s="189" t="str">
        <f t="shared" si="94"/>
        <v>0</v>
      </c>
      <c r="D1512" s="192">
        <f t="shared" si="95"/>
        <v>46021</v>
      </c>
      <c r="E1512" s="189">
        <f t="shared" si="96"/>
        <v>227</v>
      </c>
      <c r="F1512" s="28"/>
      <c r="G1512" s="157"/>
      <c r="H1512" s="3"/>
      <c r="I1512" s="7"/>
      <c r="J1512" s="3"/>
      <c r="K1512" s="32" t="str">
        <f t="shared" si="97"/>
        <v/>
      </c>
      <c r="L1512" s="2"/>
      <c r="M1512" s="2"/>
      <c r="N1512" s="28"/>
      <c r="O1512" s="28"/>
    </row>
    <row r="1513" spans="1:15" ht="18.75" customHeight="1" x14ac:dyDescent="0.35">
      <c r="A1513" s="28"/>
      <c r="B1513" s="189">
        <f>IF(J1513="",0,COUNTIF($J$7:J1513,J1513))</f>
        <v>0</v>
      </c>
      <c r="C1513" s="189" t="str">
        <f t="shared" si="94"/>
        <v>0</v>
      </c>
      <c r="D1513" s="192">
        <f t="shared" si="95"/>
        <v>46021</v>
      </c>
      <c r="E1513" s="189">
        <f t="shared" si="96"/>
        <v>227</v>
      </c>
      <c r="F1513" s="28"/>
      <c r="G1513" s="157"/>
      <c r="H1513" s="3"/>
      <c r="I1513" s="7"/>
      <c r="J1513" s="3"/>
      <c r="K1513" s="32" t="str">
        <f t="shared" si="97"/>
        <v/>
      </c>
      <c r="L1513" s="2"/>
      <c r="M1513" s="2"/>
      <c r="N1513" s="28"/>
      <c r="O1513" s="28"/>
    </row>
    <row r="1514" spans="1:15" ht="18.75" customHeight="1" x14ac:dyDescent="0.35">
      <c r="A1514" s="28"/>
      <c r="B1514" s="189">
        <f>IF(J1514="",0,COUNTIF($J$7:J1514,J1514))</f>
        <v>0</v>
      </c>
      <c r="C1514" s="189" t="str">
        <f t="shared" si="94"/>
        <v>0</v>
      </c>
      <c r="D1514" s="192">
        <f t="shared" si="95"/>
        <v>46021</v>
      </c>
      <c r="E1514" s="189">
        <f t="shared" si="96"/>
        <v>227</v>
      </c>
      <c r="F1514" s="28"/>
      <c r="G1514" s="157"/>
      <c r="H1514" s="3"/>
      <c r="I1514" s="7"/>
      <c r="J1514" s="3"/>
      <c r="K1514" s="32" t="str">
        <f t="shared" si="97"/>
        <v/>
      </c>
      <c r="L1514" s="2"/>
      <c r="M1514" s="2"/>
      <c r="N1514" s="28"/>
      <c r="O1514" s="28"/>
    </row>
    <row r="1515" spans="1:15" ht="18.75" customHeight="1" x14ac:dyDescent="0.35">
      <c r="A1515" s="28"/>
      <c r="B1515" s="189">
        <f>IF(J1515="",0,COUNTIF($J$7:J1515,J1515))</f>
        <v>0</v>
      </c>
      <c r="C1515" s="189" t="str">
        <f t="shared" si="94"/>
        <v>0</v>
      </c>
      <c r="D1515" s="192">
        <f t="shared" si="95"/>
        <v>46021</v>
      </c>
      <c r="E1515" s="189">
        <f t="shared" si="96"/>
        <v>227</v>
      </c>
      <c r="F1515" s="28"/>
      <c r="G1515" s="157"/>
      <c r="H1515" s="3"/>
      <c r="I1515" s="7"/>
      <c r="J1515" s="3"/>
      <c r="K1515" s="32" t="str">
        <f t="shared" si="97"/>
        <v/>
      </c>
      <c r="L1515" s="2"/>
      <c r="M1515" s="2"/>
      <c r="N1515" s="28"/>
      <c r="O1515" s="28"/>
    </row>
    <row r="1516" spans="1:15" ht="18.75" customHeight="1" x14ac:dyDescent="0.35">
      <c r="A1516" s="28"/>
      <c r="B1516" s="189">
        <f>IF(J1516="",0,COUNTIF($J$7:J1516,J1516))</f>
        <v>0</v>
      </c>
      <c r="C1516" s="189" t="str">
        <f t="shared" si="94"/>
        <v>0</v>
      </c>
      <c r="D1516" s="192">
        <f t="shared" si="95"/>
        <v>46021</v>
      </c>
      <c r="E1516" s="189">
        <f t="shared" si="96"/>
        <v>227</v>
      </c>
      <c r="F1516" s="28"/>
      <c r="G1516" s="157"/>
      <c r="H1516" s="3"/>
      <c r="I1516" s="7"/>
      <c r="J1516" s="3"/>
      <c r="K1516" s="32" t="str">
        <f t="shared" si="97"/>
        <v/>
      </c>
      <c r="L1516" s="2"/>
      <c r="M1516" s="2"/>
      <c r="N1516" s="28"/>
      <c r="O1516" s="28"/>
    </row>
    <row r="1517" spans="1:15" ht="18.75" customHeight="1" x14ac:dyDescent="0.35">
      <c r="A1517" s="28"/>
      <c r="B1517" s="189">
        <f>IF(J1517="",0,COUNTIF($J$7:J1517,J1517))</f>
        <v>0</v>
      </c>
      <c r="C1517" s="189" t="str">
        <f t="shared" si="94"/>
        <v>0</v>
      </c>
      <c r="D1517" s="192">
        <f t="shared" si="95"/>
        <v>46021</v>
      </c>
      <c r="E1517" s="189">
        <f t="shared" si="96"/>
        <v>227</v>
      </c>
      <c r="F1517" s="28"/>
      <c r="G1517" s="157"/>
      <c r="H1517" s="3"/>
      <c r="I1517" s="7"/>
      <c r="J1517" s="3"/>
      <c r="K1517" s="32" t="str">
        <f t="shared" si="97"/>
        <v/>
      </c>
      <c r="L1517" s="2"/>
      <c r="M1517" s="2"/>
      <c r="N1517" s="28"/>
      <c r="O1517" s="28"/>
    </row>
    <row r="1518" spans="1:15" ht="18.75" customHeight="1" x14ac:dyDescent="0.35">
      <c r="A1518" s="28"/>
      <c r="B1518" s="189">
        <f>IF(J1518="",0,COUNTIF($J$7:J1518,J1518))</f>
        <v>0</v>
      </c>
      <c r="C1518" s="189" t="str">
        <f t="shared" si="94"/>
        <v>0</v>
      </c>
      <c r="D1518" s="192">
        <f t="shared" si="95"/>
        <v>46021</v>
      </c>
      <c r="E1518" s="189">
        <f t="shared" si="96"/>
        <v>227</v>
      </c>
      <c r="F1518" s="28"/>
      <c r="G1518" s="157"/>
      <c r="H1518" s="3"/>
      <c r="I1518" s="7"/>
      <c r="J1518" s="3"/>
      <c r="K1518" s="32" t="str">
        <f t="shared" si="97"/>
        <v/>
      </c>
      <c r="L1518" s="2"/>
      <c r="M1518" s="2"/>
      <c r="N1518" s="28"/>
      <c r="O1518" s="28"/>
    </row>
    <row r="1519" spans="1:15" ht="18.75" customHeight="1" x14ac:dyDescent="0.35">
      <c r="A1519" s="28"/>
      <c r="B1519" s="189">
        <f>IF(J1519="",0,COUNTIF($J$7:J1519,J1519))</f>
        <v>0</v>
      </c>
      <c r="C1519" s="189" t="str">
        <f t="shared" si="94"/>
        <v>0</v>
      </c>
      <c r="D1519" s="192">
        <f t="shared" si="95"/>
        <v>46021</v>
      </c>
      <c r="E1519" s="189">
        <f t="shared" si="96"/>
        <v>227</v>
      </c>
      <c r="F1519" s="28"/>
      <c r="G1519" s="157"/>
      <c r="H1519" s="3"/>
      <c r="I1519" s="7"/>
      <c r="J1519" s="3"/>
      <c r="K1519" s="32" t="str">
        <f t="shared" si="97"/>
        <v/>
      </c>
      <c r="L1519" s="2"/>
      <c r="M1519" s="2"/>
      <c r="N1519" s="28"/>
      <c r="O1519" s="28"/>
    </row>
    <row r="1520" spans="1:15" ht="18.75" customHeight="1" x14ac:dyDescent="0.35">
      <c r="A1520" s="28"/>
      <c r="B1520" s="189">
        <f>IF(J1520="",0,COUNTIF($J$7:J1520,J1520))</f>
        <v>0</v>
      </c>
      <c r="C1520" s="189" t="str">
        <f t="shared" si="94"/>
        <v>0</v>
      </c>
      <c r="D1520" s="192">
        <f t="shared" si="95"/>
        <v>46021</v>
      </c>
      <c r="E1520" s="189">
        <f t="shared" si="96"/>
        <v>227</v>
      </c>
      <c r="F1520" s="28"/>
      <c r="G1520" s="157"/>
      <c r="H1520" s="3"/>
      <c r="I1520" s="7"/>
      <c r="J1520" s="3"/>
      <c r="K1520" s="32" t="str">
        <f t="shared" si="97"/>
        <v/>
      </c>
      <c r="L1520" s="2"/>
      <c r="M1520" s="2"/>
      <c r="N1520" s="28"/>
      <c r="O1520" s="28"/>
    </row>
    <row r="1521" spans="1:15" ht="18.75" customHeight="1" x14ac:dyDescent="0.35">
      <c r="A1521" s="28"/>
      <c r="B1521" s="189">
        <f>IF(J1521="",0,COUNTIF($J$7:J1521,J1521))</f>
        <v>0</v>
      </c>
      <c r="C1521" s="189" t="str">
        <f t="shared" si="94"/>
        <v>0</v>
      </c>
      <c r="D1521" s="192">
        <f t="shared" si="95"/>
        <v>46021</v>
      </c>
      <c r="E1521" s="189">
        <f t="shared" si="96"/>
        <v>227</v>
      </c>
      <c r="F1521" s="28"/>
      <c r="G1521" s="157"/>
      <c r="H1521" s="3"/>
      <c r="I1521" s="7"/>
      <c r="J1521" s="3"/>
      <c r="K1521" s="32" t="str">
        <f t="shared" si="97"/>
        <v/>
      </c>
      <c r="L1521" s="2"/>
      <c r="M1521" s="2"/>
      <c r="N1521" s="28"/>
      <c r="O1521" s="28"/>
    </row>
    <row r="1522" spans="1:15" ht="18.75" customHeight="1" x14ac:dyDescent="0.35">
      <c r="A1522" s="28"/>
      <c r="B1522" s="189">
        <f>IF(J1522="",0,COUNTIF($J$7:J1522,J1522))</f>
        <v>0</v>
      </c>
      <c r="C1522" s="189" t="str">
        <f t="shared" si="94"/>
        <v>0</v>
      </c>
      <c r="D1522" s="192">
        <f t="shared" si="95"/>
        <v>46021</v>
      </c>
      <c r="E1522" s="189">
        <f t="shared" si="96"/>
        <v>227</v>
      </c>
      <c r="F1522" s="28"/>
      <c r="G1522" s="157"/>
      <c r="H1522" s="3"/>
      <c r="I1522" s="7"/>
      <c r="J1522" s="3"/>
      <c r="K1522" s="32" t="str">
        <f t="shared" si="97"/>
        <v/>
      </c>
      <c r="L1522" s="2"/>
      <c r="M1522" s="2"/>
      <c r="N1522" s="28"/>
      <c r="O1522" s="28"/>
    </row>
    <row r="1523" spans="1:15" ht="18.75" customHeight="1" x14ac:dyDescent="0.35">
      <c r="A1523" s="28"/>
      <c r="B1523" s="189">
        <f>IF(J1523="",0,COUNTIF($J$7:J1523,J1523))</f>
        <v>0</v>
      </c>
      <c r="C1523" s="189" t="str">
        <f t="shared" si="94"/>
        <v>0</v>
      </c>
      <c r="D1523" s="192">
        <f t="shared" si="95"/>
        <v>46021</v>
      </c>
      <c r="E1523" s="189">
        <f t="shared" si="96"/>
        <v>227</v>
      </c>
      <c r="F1523" s="28"/>
      <c r="G1523" s="157"/>
      <c r="H1523" s="3"/>
      <c r="I1523" s="7"/>
      <c r="J1523" s="3"/>
      <c r="K1523" s="32" t="str">
        <f t="shared" si="97"/>
        <v/>
      </c>
      <c r="L1523" s="2"/>
      <c r="M1523" s="2"/>
      <c r="N1523" s="28"/>
      <c r="O1523" s="28"/>
    </row>
    <row r="1524" spans="1:15" ht="18.75" customHeight="1" x14ac:dyDescent="0.35">
      <c r="A1524" s="28"/>
      <c r="B1524" s="189">
        <f>IF(J1524="",0,COUNTIF($J$7:J1524,J1524))</f>
        <v>0</v>
      </c>
      <c r="C1524" s="189" t="str">
        <f t="shared" si="94"/>
        <v>0</v>
      </c>
      <c r="D1524" s="192">
        <f t="shared" si="95"/>
        <v>46021</v>
      </c>
      <c r="E1524" s="189">
        <f t="shared" si="96"/>
        <v>227</v>
      </c>
      <c r="F1524" s="28"/>
      <c r="G1524" s="157"/>
      <c r="H1524" s="3"/>
      <c r="I1524" s="7"/>
      <c r="J1524" s="3"/>
      <c r="K1524" s="32" t="str">
        <f t="shared" si="97"/>
        <v/>
      </c>
      <c r="L1524" s="2"/>
      <c r="M1524" s="2"/>
      <c r="N1524" s="28"/>
      <c r="O1524" s="28"/>
    </row>
    <row r="1525" spans="1:15" ht="18.75" customHeight="1" x14ac:dyDescent="0.35">
      <c r="A1525" s="28"/>
      <c r="B1525" s="189">
        <f>IF(J1525="",0,COUNTIF($J$7:J1525,J1525))</f>
        <v>0</v>
      </c>
      <c r="C1525" s="189" t="str">
        <f t="shared" si="94"/>
        <v>0</v>
      </c>
      <c r="D1525" s="192">
        <f t="shared" si="95"/>
        <v>46021</v>
      </c>
      <c r="E1525" s="189">
        <f t="shared" si="96"/>
        <v>227</v>
      </c>
      <c r="F1525" s="28"/>
      <c r="G1525" s="157"/>
      <c r="H1525" s="3"/>
      <c r="I1525" s="7"/>
      <c r="J1525" s="3"/>
      <c r="K1525" s="32" t="str">
        <f t="shared" si="97"/>
        <v/>
      </c>
      <c r="L1525" s="2"/>
      <c r="M1525" s="2"/>
      <c r="N1525" s="28"/>
      <c r="O1525" s="28"/>
    </row>
    <row r="1526" spans="1:15" ht="18.75" customHeight="1" x14ac:dyDescent="0.35">
      <c r="A1526" s="28"/>
      <c r="B1526" s="189">
        <f>IF(J1526="",0,COUNTIF($J$7:J1526,J1526))</f>
        <v>0</v>
      </c>
      <c r="C1526" s="189" t="str">
        <f t="shared" si="94"/>
        <v>0</v>
      </c>
      <c r="D1526" s="192">
        <f t="shared" si="95"/>
        <v>46021</v>
      </c>
      <c r="E1526" s="189">
        <f t="shared" si="96"/>
        <v>227</v>
      </c>
      <c r="F1526" s="28"/>
      <c r="G1526" s="157"/>
      <c r="H1526" s="3"/>
      <c r="I1526" s="7"/>
      <c r="J1526" s="3"/>
      <c r="K1526" s="32" t="str">
        <f t="shared" si="97"/>
        <v/>
      </c>
      <c r="L1526" s="2"/>
      <c r="M1526" s="2"/>
      <c r="N1526" s="28"/>
      <c r="O1526" s="28"/>
    </row>
    <row r="1527" spans="1:15" ht="18.75" customHeight="1" x14ac:dyDescent="0.35">
      <c r="A1527" s="28"/>
      <c r="B1527" s="189">
        <f>IF(J1527="",0,COUNTIF($J$7:J1527,J1527))</f>
        <v>0</v>
      </c>
      <c r="C1527" s="189" t="str">
        <f t="shared" ref="C1527:C1590" si="98">B1527&amp;J1527</f>
        <v>0</v>
      </c>
      <c r="D1527" s="192">
        <f t="shared" ref="D1527:D1590" si="99">IF(G1527&lt;&gt;"",G1527,D1526)</f>
        <v>46021</v>
      </c>
      <c r="E1527" s="189">
        <f t="shared" ref="E1527:E1590" si="100">IF(H1527&lt;&gt;"",H1527,E1526)</f>
        <v>227</v>
      </c>
      <c r="F1527" s="28"/>
      <c r="G1527" s="157"/>
      <c r="H1527" s="3"/>
      <c r="I1527" s="7"/>
      <c r="J1527" s="3"/>
      <c r="K1527" s="32" t="str">
        <f t="shared" ref="K1527:K1590" si="101">IF(J1527&lt;&gt;"",VLOOKUP(J1527,DA,2,FALSE),"")</f>
        <v/>
      </c>
      <c r="L1527" s="2"/>
      <c r="M1527" s="2"/>
      <c r="N1527" s="28"/>
      <c r="O1527" s="28"/>
    </row>
    <row r="1528" spans="1:15" ht="18.75" customHeight="1" x14ac:dyDescent="0.35">
      <c r="A1528" s="28"/>
      <c r="B1528" s="189">
        <f>IF(J1528="",0,COUNTIF($J$7:J1528,J1528))</f>
        <v>0</v>
      </c>
      <c r="C1528" s="189" t="str">
        <f t="shared" si="98"/>
        <v>0</v>
      </c>
      <c r="D1528" s="192">
        <f t="shared" si="99"/>
        <v>46021</v>
      </c>
      <c r="E1528" s="189">
        <f t="shared" si="100"/>
        <v>227</v>
      </c>
      <c r="F1528" s="28"/>
      <c r="G1528" s="157"/>
      <c r="H1528" s="3"/>
      <c r="I1528" s="7"/>
      <c r="J1528" s="3"/>
      <c r="K1528" s="32" t="str">
        <f t="shared" si="101"/>
        <v/>
      </c>
      <c r="L1528" s="2"/>
      <c r="M1528" s="2"/>
      <c r="N1528" s="28"/>
      <c r="O1528" s="28"/>
    </row>
    <row r="1529" spans="1:15" ht="18.75" customHeight="1" x14ac:dyDescent="0.35">
      <c r="A1529" s="28"/>
      <c r="B1529" s="189">
        <f>IF(J1529="",0,COUNTIF($J$7:J1529,J1529))</f>
        <v>0</v>
      </c>
      <c r="C1529" s="189" t="str">
        <f t="shared" si="98"/>
        <v>0</v>
      </c>
      <c r="D1529" s="192">
        <f t="shared" si="99"/>
        <v>46021</v>
      </c>
      <c r="E1529" s="189">
        <f t="shared" si="100"/>
        <v>227</v>
      </c>
      <c r="F1529" s="28"/>
      <c r="G1529" s="157"/>
      <c r="H1529" s="3"/>
      <c r="I1529" s="7"/>
      <c r="J1529" s="3"/>
      <c r="K1529" s="32" t="str">
        <f t="shared" si="101"/>
        <v/>
      </c>
      <c r="L1529" s="2"/>
      <c r="M1529" s="2"/>
      <c r="N1529" s="28"/>
      <c r="O1529" s="28"/>
    </row>
    <row r="1530" spans="1:15" ht="18.75" customHeight="1" x14ac:dyDescent="0.35">
      <c r="A1530" s="28"/>
      <c r="B1530" s="189">
        <f>IF(J1530="",0,COUNTIF($J$7:J1530,J1530))</f>
        <v>0</v>
      </c>
      <c r="C1530" s="189" t="str">
        <f t="shared" si="98"/>
        <v>0</v>
      </c>
      <c r="D1530" s="192">
        <f t="shared" si="99"/>
        <v>46021</v>
      </c>
      <c r="E1530" s="189">
        <f t="shared" si="100"/>
        <v>227</v>
      </c>
      <c r="F1530" s="28"/>
      <c r="G1530" s="157"/>
      <c r="H1530" s="3"/>
      <c r="I1530" s="7"/>
      <c r="J1530" s="3"/>
      <c r="K1530" s="32" t="str">
        <f t="shared" si="101"/>
        <v/>
      </c>
      <c r="L1530" s="2"/>
      <c r="M1530" s="2"/>
      <c r="N1530" s="28"/>
      <c r="O1530" s="28"/>
    </row>
    <row r="1531" spans="1:15" ht="18.75" customHeight="1" x14ac:dyDescent="0.35">
      <c r="A1531" s="28"/>
      <c r="B1531" s="189">
        <f>IF(J1531="",0,COUNTIF($J$7:J1531,J1531))</f>
        <v>0</v>
      </c>
      <c r="C1531" s="189" t="str">
        <f t="shared" si="98"/>
        <v>0</v>
      </c>
      <c r="D1531" s="192">
        <f t="shared" si="99"/>
        <v>46021</v>
      </c>
      <c r="E1531" s="189">
        <f t="shared" si="100"/>
        <v>227</v>
      </c>
      <c r="F1531" s="28"/>
      <c r="G1531" s="157"/>
      <c r="H1531" s="3"/>
      <c r="I1531" s="7"/>
      <c r="J1531" s="3"/>
      <c r="K1531" s="32" t="str">
        <f t="shared" si="101"/>
        <v/>
      </c>
      <c r="L1531" s="2"/>
      <c r="M1531" s="2"/>
      <c r="N1531" s="28"/>
      <c r="O1531" s="28"/>
    </row>
    <row r="1532" spans="1:15" ht="18.75" customHeight="1" x14ac:dyDescent="0.35">
      <c r="A1532" s="28"/>
      <c r="B1532" s="189">
        <f>IF(J1532="",0,COUNTIF($J$7:J1532,J1532))</f>
        <v>0</v>
      </c>
      <c r="C1532" s="189" t="str">
        <f t="shared" si="98"/>
        <v>0</v>
      </c>
      <c r="D1532" s="192">
        <f t="shared" si="99"/>
        <v>46021</v>
      </c>
      <c r="E1532" s="189">
        <f t="shared" si="100"/>
        <v>227</v>
      </c>
      <c r="F1532" s="28"/>
      <c r="G1532" s="157"/>
      <c r="H1532" s="3"/>
      <c r="I1532" s="7"/>
      <c r="J1532" s="3"/>
      <c r="K1532" s="32" t="str">
        <f t="shared" si="101"/>
        <v/>
      </c>
      <c r="L1532" s="2"/>
      <c r="M1532" s="2"/>
      <c r="N1532" s="28"/>
      <c r="O1532" s="28"/>
    </row>
    <row r="1533" spans="1:15" ht="18.75" customHeight="1" x14ac:dyDescent="0.35">
      <c r="A1533" s="28"/>
      <c r="B1533" s="189">
        <f>IF(J1533="",0,COUNTIF($J$7:J1533,J1533))</f>
        <v>0</v>
      </c>
      <c r="C1533" s="189" t="str">
        <f t="shared" si="98"/>
        <v>0</v>
      </c>
      <c r="D1533" s="192">
        <f t="shared" si="99"/>
        <v>46021</v>
      </c>
      <c r="E1533" s="189">
        <f t="shared" si="100"/>
        <v>227</v>
      </c>
      <c r="F1533" s="28"/>
      <c r="G1533" s="157"/>
      <c r="H1533" s="3"/>
      <c r="I1533" s="7"/>
      <c r="J1533" s="3"/>
      <c r="K1533" s="32" t="str">
        <f t="shared" si="101"/>
        <v/>
      </c>
      <c r="L1533" s="2"/>
      <c r="M1533" s="2"/>
      <c r="N1533" s="28"/>
      <c r="O1533" s="28"/>
    </row>
    <row r="1534" spans="1:15" ht="18.75" customHeight="1" x14ac:dyDescent="0.35">
      <c r="A1534" s="28"/>
      <c r="B1534" s="189">
        <f>IF(J1534="",0,COUNTIF($J$7:J1534,J1534))</f>
        <v>0</v>
      </c>
      <c r="C1534" s="189" t="str">
        <f t="shared" si="98"/>
        <v>0</v>
      </c>
      <c r="D1534" s="192">
        <f t="shared" si="99"/>
        <v>46021</v>
      </c>
      <c r="E1534" s="189">
        <f t="shared" si="100"/>
        <v>227</v>
      </c>
      <c r="F1534" s="28"/>
      <c r="G1534" s="157"/>
      <c r="H1534" s="3"/>
      <c r="I1534" s="7"/>
      <c r="J1534" s="3"/>
      <c r="K1534" s="32" t="str">
        <f t="shared" si="101"/>
        <v/>
      </c>
      <c r="L1534" s="2"/>
      <c r="M1534" s="2"/>
      <c r="N1534" s="28"/>
      <c r="O1534" s="28"/>
    </row>
    <row r="1535" spans="1:15" ht="18.75" customHeight="1" x14ac:dyDescent="0.35">
      <c r="A1535" s="28"/>
      <c r="B1535" s="189">
        <f>IF(J1535="",0,COUNTIF($J$7:J1535,J1535))</f>
        <v>0</v>
      </c>
      <c r="C1535" s="189" t="str">
        <f t="shared" si="98"/>
        <v>0</v>
      </c>
      <c r="D1535" s="192">
        <f t="shared" si="99"/>
        <v>46021</v>
      </c>
      <c r="E1535" s="189">
        <f t="shared" si="100"/>
        <v>227</v>
      </c>
      <c r="F1535" s="28"/>
      <c r="G1535" s="157"/>
      <c r="H1535" s="3"/>
      <c r="I1535" s="7"/>
      <c r="J1535" s="3"/>
      <c r="K1535" s="32" t="str">
        <f t="shared" si="101"/>
        <v/>
      </c>
      <c r="L1535" s="2"/>
      <c r="M1535" s="2"/>
      <c r="N1535" s="28"/>
      <c r="O1535" s="28"/>
    </row>
    <row r="1536" spans="1:15" ht="18.75" customHeight="1" x14ac:dyDescent="0.35">
      <c r="A1536" s="28"/>
      <c r="B1536" s="189">
        <f>IF(J1536="",0,COUNTIF($J$7:J1536,J1536))</f>
        <v>0</v>
      </c>
      <c r="C1536" s="189" t="str">
        <f t="shared" si="98"/>
        <v>0</v>
      </c>
      <c r="D1536" s="192">
        <f t="shared" si="99"/>
        <v>46021</v>
      </c>
      <c r="E1536" s="189">
        <f t="shared" si="100"/>
        <v>227</v>
      </c>
      <c r="F1536" s="28"/>
      <c r="G1536" s="157"/>
      <c r="H1536" s="3"/>
      <c r="I1536" s="7"/>
      <c r="J1536" s="3"/>
      <c r="K1536" s="32" t="str">
        <f t="shared" si="101"/>
        <v/>
      </c>
      <c r="L1536" s="2"/>
      <c r="M1536" s="2"/>
      <c r="N1536" s="28"/>
      <c r="O1536" s="28"/>
    </row>
    <row r="1537" spans="1:15" ht="18.75" customHeight="1" x14ac:dyDescent="0.35">
      <c r="A1537" s="28"/>
      <c r="B1537" s="189">
        <f>IF(J1537="",0,COUNTIF($J$7:J1537,J1537))</f>
        <v>0</v>
      </c>
      <c r="C1537" s="189" t="str">
        <f t="shared" si="98"/>
        <v>0</v>
      </c>
      <c r="D1537" s="192">
        <f t="shared" si="99"/>
        <v>46021</v>
      </c>
      <c r="E1537" s="189">
        <f t="shared" si="100"/>
        <v>227</v>
      </c>
      <c r="F1537" s="28"/>
      <c r="G1537" s="157"/>
      <c r="H1537" s="3"/>
      <c r="I1537" s="7"/>
      <c r="J1537" s="3"/>
      <c r="K1537" s="32" t="str">
        <f t="shared" si="101"/>
        <v/>
      </c>
      <c r="L1537" s="2"/>
      <c r="M1537" s="2"/>
      <c r="N1537" s="28"/>
      <c r="O1537" s="28"/>
    </row>
    <row r="1538" spans="1:15" ht="18.75" customHeight="1" x14ac:dyDescent="0.35">
      <c r="A1538" s="28"/>
      <c r="B1538" s="189">
        <f>IF(J1538="",0,COUNTIF($J$7:J1538,J1538))</f>
        <v>0</v>
      </c>
      <c r="C1538" s="189" t="str">
        <f t="shared" si="98"/>
        <v>0</v>
      </c>
      <c r="D1538" s="192">
        <f t="shared" si="99"/>
        <v>46021</v>
      </c>
      <c r="E1538" s="189">
        <f t="shared" si="100"/>
        <v>227</v>
      </c>
      <c r="F1538" s="28"/>
      <c r="G1538" s="157"/>
      <c r="H1538" s="3"/>
      <c r="I1538" s="7"/>
      <c r="J1538" s="3"/>
      <c r="K1538" s="32" t="str">
        <f t="shared" si="101"/>
        <v/>
      </c>
      <c r="L1538" s="2"/>
      <c r="M1538" s="2"/>
      <c r="N1538" s="28"/>
      <c r="O1538" s="28"/>
    </row>
    <row r="1539" spans="1:15" ht="18.75" customHeight="1" x14ac:dyDescent="0.35">
      <c r="A1539" s="28"/>
      <c r="B1539" s="189">
        <f>IF(J1539="",0,COUNTIF($J$7:J1539,J1539))</f>
        <v>0</v>
      </c>
      <c r="C1539" s="189" t="str">
        <f t="shared" si="98"/>
        <v>0</v>
      </c>
      <c r="D1539" s="192">
        <f t="shared" si="99"/>
        <v>46021</v>
      </c>
      <c r="E1539" s="189">
        <f t="shared" si="100"/>
        <v>227</v>
      </c>
      <c r="F1539" s="28"/>
      <c r="G1539" s="157"/>
      <c r="H1539" s="3"/>
      <c r="I1539" s="7"/>
      <c r="J1539" s="3"/>
      <c r="K1539" s="32" t="str">
        <f t="shared" si="101"/>
        <v/>
      </c>
      <c r="L1539" s="2"/>
      <c r="M1539" s="2"/>
      <c r="N1539" s="28"/>
      <c r="O1539" s="28"/>
    </row>
    <row r="1540" spans="1:15" ht="18.75" customHeight="1" x14ac:dyDescent="0.35">
      <c r="A1540" s="28"/>
      <c r="B1540" s="189">
        <f>IF(J1540="",0,COUNTIF($J$7:J1540,J1540))</f>
        <v>0</v>
      </c>
      <c r="C1540" s="189" t="str">
        <f t="shared" si="98"/>
        <v>0</v>
      </c>
      <c r="D1540" s="192">
        <f t="shared" si="99"/>
        <v>46021</v>
      </c>
      <c r="E1540" s="189">
        <f t="shared" si="100"/>
        <v>227</v>
      </c>
      <c r="F1540" s="28"/>
      <c r="G1540" s="157"/>
      <c r="H1540" s="3"/>
      <c r="I1540" s="7"/>
      <c r="J1540" s="3"/>
      <c r="K1540" s="32" t="str">
        <f t="shared" si="101"/>
        <v/>
      </c>
      <c r="L1540" s="2"/>
      <c r="M1540" s="2"/>
      <c r="N1540" s="28"/>
      <c r="O1540" s="28"/>
    </row>
    <row r="1541" spans="1:15" ht="18.75" customHeight="1" x14ac:dyDescent="0.35">
      <c r="A1541" s="28"/>
      <c r="B1541" s="189">
        <f>IF(J1541="",0,COUNTIF($J$7:J1541,J1541))</f>
        <v>0</v>
      </c>
      <c r="C1541" s="189" t="str">
        <f t="shared" si="98"/>
        <v>0</v>
      </c>
      <c r="D1541" s="192">
        <f t="shared" si="99"/>
        <v>46021</v>
      </c>
      <c r="E1541" s="189">
        <f t="shared" si="100"/>
        <v>227</v>
      </c>
      <c r="F1541" s="28"/>
      <c r="G1541" s="157"/>
      <c r="H1541" s="3"/>
      <c r="I1541" s="7"/>
      <c r="J1541" s="3"/>
      <c r="K1541" s="32" t="str">
        <f t="shared" si="101"/>
        <v/>
      </c>
      <c r="L1541" s="2"/>
      <c r="M1541" s="2"/>
      <c r="N1541" s="28"/>
      <c r="O1541" s="28"/>
    </row>
    <row r="1542" spans="1:15" ht="18.75" customHeight="1" x14ac:dyDescent="0.35">
      <c r="A1542" s="28"/>
      <c r="B1542" s="189">
        <f>IF(J1542="",0,COUNTIF($J$7:J1542,J1542))</f>
        <v>0</v>
      </c>
      <c r="C1542" s="189" t="str">
        <f t="shared" si="98"/>
        <v>0</v>
      </c>
      <c r="D1542" s="192">
        <f t="shared" si="99"/>
        <v>46021</v>
      </c>
      <c r="E1542" s="189">
        <f t="shared" si="100"/>
        <v>227</v>
      </c>
      <c r="F1542" s="28"/>
      <c r="G1542" s="157"/>
      <c r="H1542" s="3"/>
      <c r="I1542" s="7"/>
      <c r="J1542" s="3"/>
      <c r="K1542" s="32" t="str">
        <f t="shared" si="101"/>
        <v/>
      </c>
      <c r="L1542" s="2"/>
      <c r="M1542" s="2"/>
      <c r="N1542" s="28"/>
      <c r="O1542" s="28"/>
    </row>
    <row r="1543" spans="1:15" ht="18.75" customHeight="1" x14ac:dyDescent="0.35">
      <c r="A1543" s="28"/>
      <c r="B1543" s="189">
        <f>IF(J1543="",0,COUNTIF($J$7:J1543,J1543))</f>
        <v>0</v>
      </c>
      <c r="C1543" s="189" t="str">
        <f t="shared" si="98"/>
        <v>0</v>
      </c>
      <c r="D1543" s="192">
        <f t="shared" si="99"/>
        <v>46021</v>
      </c>
      <c r="E1543" s="189">
        <f t="shared" si="100"/>
        <v>227</v>
      </c>
      <c r="F1543" s="28"/>
      <c r="G1543" s="157"/>
      <c r="H1543" s="3"/>
      <c r="I1543" s="7"/>
      <c r="J1543" s="3"/>
      <c r="K1543" s="32" t="str">
        <f t="shared" si="101"/>
        <v/>
      </c>
      <c r="L1543" s="2"/>
      <c r="M1543" s="2"/>
      <c r="N1543" s="28"/>
      <c r="O1543" s="28"/>
    </row>
    <row r="1544" spans="1:15" ht="18.75" customHeight="1" x14ac:dyDescent="0.35">
      <c r="A1544" s="28"/>
      <c r="B1544" s="189">
        <f>IF(J1544="",0,COUNTIF($J$7:J1544,J1544))</f>
        <v>0</v>
      </c>
      <c r="C1544" s="189" t="str">
        <f t="shared" si="98"/>
        <v>0</v>
      </c>
      <c r="D1544" s="192">
        <f t="shared" si="99"/>
        <v>46021</v>
      </c>
      <c r="E1544" s="189">
        <f t="shared" si="100"/>
        <v>227</v>
      </c>
      <c r="F1544" s="28"/>
      <c r="G1544" s="157"/>
      <c r="H1544" s="3"/>
      <c r="I1544" s="7"/>
      <c r="J1544" s="3"/>
      <c r="K1544" s="32" t="str">
        <f t="shared" si="101"/>
        <v/>
      </c>
      <c r="L1544" s="2"/>
      <c r="M1544" s="2"/>
      <c r="N1544" s="28"/>
      <c r="O1544" s="28"/>
    </row>
    <row r="1545" spans="1:15" ht="18.75" customHeight="1" x14ac:dyDescent="0.35">
      <c r="A1545" s="28"/>
      <c r="B1545" s="189">
        <f>IF(J1545="",0,COUNTIF($J$7:J1545,J1545))</f>
        <v>0</v>
      </c>
      <c r="C1545" s="189" t="str">
        <f t="shared" si="98"/>
        <v>0</v>
      </c>
      <c r="D1545" s="192">
        <f t="shared" si="99"/>
        <v>46021</v>
      </c>
      <c r="E1545" s="189">
        <f t="shared" si="100"/>
        <v>227</v>
      </c>
      <c r="F1545" s="28"/>
      <c r="G1545" s="157"/>
      <c r="H1545" s="3"/>
      <c r="I1545" s="7"/>
      <c r="J1545" s="3"/>
      <c r="K1545" s="32" t="str">
        <f t="shared" si="101"/>
        <v/>
      </c>
      <c r="L1545" s="2"/>
      <c r="M1545" s="2"/>
      <c r="N1545" s="28"/>
      <c r="O1545" s="28"/>
    </row>
    <row r="1546" spans="1:15" ht="18.75" customHeight="1" x14ac:dyDescent="0.35">
      <c r="A1546" s="28"/>
      <c r="B1546" s="189">
        <f>IF(J1546="",0,COUNTIF($J$7:J1546,J1546))</f>
        <v>0</v>
      </c>
      <c r="C1546" s="189" t="str">
        <f t="shared" si="98"/>
        <v>0</v>
      </c>
      <c r="D1546" s="192">
        <f t="shared" si="99"/>
        <v>46021</v>
      </c>
      <c r="E1546" s="189">
        <f t="shared" si="100"/>
        <v>227</v>
      </c>
      <c r="F1546" s="28"/>
      <c r="G1546" s="157"/>
      <c r="H1546" s="3"/>
      <c r="I1546" s="7"/>
      <c r="J1546" s="3"/>
      <c r="K1546" s="32" t="str">
        <f t="shared" si="101"/>
        <v/>
      </c>
      <c r="L1546" s="2"/>
      <c r="M1546" s="2"/>
      <c r="N1546" s="28"/>
      <c r="O1546" s="28"/>
    </row>
    <row r="1547" spans="1:15" ht="18.75" customHeight="1" x14ac:dyDescent="0.35">
      <c r="A1547" s="28"/>
      <c r="B1547" s="189">
        <f>IF(J1547="",0,COUNTIF($J$7:J1547,J1547))</f>
        <v>0</v>
      </c>
      <c r="C1547" s="189" t="str">
        <f t="shared" si="98"/>
        <v>0</v>
      </c>
      <c r="D1547" s="192">
        <f t="shared" si="99"/>
        <v>46021</v>
      </c>
      <c r="E1547" s="189">
        <f t="shared" si="100"/>
        <v>227</v>
      </c>
      <c r="F1547" s="28"/>
      <c r="G1547" s="157"/>
      <c r="H1547" s="3"/>
      <c r="I1547" s="7"/>
      <c r="J1547" s="3"/>
      <c r="K1547" s="32" t="str">
        <f t="shared" si="101"/>
        <v/>
      </c>
      <c r="L1547" s="2"/>
      <c r="M1547" s="2"/>
      <c r="N1547" s="28"/>
      <c r="O1547" s="28"/>
    </row>
    <row r="1548" spans="1:15" ht="18.75" customHeight="1" x14ac:dyDescent="0.35">
      <c r="A1548" s="28"/>
      <c r="B1548" s="189">
        <f>IF(J1548="",0,COUNTIF($J$7:J1548,J1548))</f>
        <v>0</v>
      </c>
      <c r="C1548" s="189" t="str">
        <f t="shared" si="98"/>
        <v>0</v>
      </c>
      <c r="D1548" s="192">
        <f t="shared" si="99"/>
        <v>46021</v>
      </c>
      <c r="E1548" s="189">
        <f t="shared" si="100"/>
        <v>227</v>
      </c>
      <c r="F1548" s="28"/>
      <c r="G1548" s="157"/>
      <c r="H1548" s="3"/>
      <c r="I1548" s="7"/>
      <c r="J1548" s="3"/>
      <c r="K1548" s="32" t="str">
        <f t="shared" si="101"/>
        <v/>
      </c>
      <c r="L1548" s="2"/>
      <c r="M1548" s="2"/>
      <c r="N1548" s="28"/>
      <c r="O1548" s="28"/>
    </row>
    <row r="1549" spans="1:15" ht="18.75" customHeight="1" x14ac:dyDescent="0.35">
      <c r="A1549" s="28"/>
      <c r="B1549" s="189">
        <f>IF(J1549="",0,COUNTIF($J$7:J1549,J1549))</f>
        <v>0</v>
      </c>
      <c r="C1549" s="189" t="str">
        <f t="shared" si="98"/>
        <v>0</v>
      </c>
      <c r="D1549" s="192">
        <f t="shared" si="99"/>
        <v>46021</v>
      </c>
      <c r="E1549" s="189">
        <f t="shared" si="100"/>
        <v>227</v>
      </c>
      <c r="F1549" s="28"/>
      <c r="G1549" s="157"/>
      <c r="H1549" s="3"/>
      <c r="I1549" s="7"/>
      <c r="J1549" s="3"/>
      <c r="K1549" s="32" t="str">
        <f t="shared" si="101"/>
        <v/>
      </c>
      <c r="L1549" s="2"/>
      <c r="M1549" s="2"/>
      <c r="N1549" s="28"/>
      <c r="O1549" s="28"/>
    </row>
    <row r="1550" spans="1:15" ht="18.75" customHeight="1" x14ac:dyDescent="0.35">
      <c r="A1550" s="28"/>
      <c r="B1550" s="189">
        <f>IF(J1550="",0,COUNTIF($J$7:J1550,J1550))</f>
        <v>0</v>
      </c>
      <c r="C1550" s="189" t="str">
        <f t="shared" si="98"/>
        <v>0</v>
      </c>
      <c r="D1550" s="192">
        <f t="shared" si="99"/>
        <v>46021</v>
      </c>
      <c r="E1550" s="189">
        <f t="shared" si="100"/>
        <v>227</v>
      </c>
      <c r="F1550" s="28"/>
      <c r="G1550" s="157"/>
      <c r="H1550" s="3"/>
      <c r="I1550" s="7"/>
      <c r="J1550" s="3"/>
      <c r="K1550" s="32" t="str">
        <f t="shared" si="101"/>
        <v/>
      </c>
      <c r="L1550" s="2"/>
      <c r="M1550" s="2"/>
      <c r="N1550" s="28"/>
      <c r="O1550" s="28"/>
    </row>
    <row r="1551" spans="1:15" ht="18.75" customHeight="1" x14ac:dyDescent="0.35">
      <c r="A1551" s="28"/>
      <c r="B1551" s="189">
        <f>IF(J1551="",0,COUNTIF($J$7:J1551,J1551))</f>
        <v>0</v>
      </c>
      <c r="C1551" s="189" t="str">
        <f t="shared" si="98"/>
        <v>0</v>
      </c>
      <c r="D1551" s="192">
        <f t="shared" si="99"/>
        <v>46021</v>
      </c>
      <c r="E1551" s="189">
        <f t="shared" si="100"/>
        <v>227</v>
      </c>
      <c r="F1551" s="28"/>
      <c r="G1551" s="157"/>
      <c r="H1551" s="3"/>
      <c r="I1551" s="7"/>
      <c r="J1551" s="3"/>
      <c r="K1551" s="32" t="str">
        <f t="shared" si="101"/>
        <v/>
      </c>
      <c r="L1551" s="2"/>
      <c r="M1551" s="2"/>
      <c r="N1551" s="28"/>
      <c r="O1551" s="28"/>
    </row>
    <row r="1552" spans="1:15" ht="18.75" customHeight="1" x14ac:dyDescent="0.35">
      <c r="A1552" s="28"/>
      <c r="B1552" s="189">
        <f>IF(J1552="",0,COUNTIF($J$7:J1552,J1552))</f>
        <v>0</v>
      </c>
      <c r="C1552" s="189" t="str">
        <f t="shared" si="98"/>
        <v>0</v>
      </c>
      <c r="D1552" s="192">
        <f t="shared" si="99"/>
        <v>46021</v>
      </c>
      <c r="E1552" s="189">
        <f t="shared" si="100"/>
        <v>227</v>
      </c>
      <c r="F1552" s="28"/>
      <c r="G1552" s="157"/>
      <c r="H1552" s="3"/>
      <c r="I1552" s="7"/>
      <c r="J1552" s="3"/>
      <c r="K1552" s="32" t="str">
        <f t="shared" si="101"/>
        <v/>
      </c>
      <c r="L1552" s="2"/>
      <c r="M1552" s="2"/>
      <c r="N1552" s="28"/>
      <c r="O1552" s="28"/>
    </row>
    <row r="1553" spans="1:15" ht="18.75" customHeight="1" x14ac:dyDescent="0.35">
      <c r="A1553" s="28"/>
      <c r="B1553" s="189">
        <f>IF(J1553="",0,COUNTIF($J$7:J1553,J1553))</f>
        <v>0</v>
      </c>
      <c r="C1553" s="189" t="str">
        <f t="shared" si="98"/>
        <v>0</v>
      </c>
      <c r="D1553" s="192">
        <f t="shared" si="99"/>
        <v>46021</v>
      </c>
      <c r="E1553" s="189">
        <f t="shared" si="100"/>
        <v>227</v>
      </c>
      <c r="F1553" s="28"/>
      <c r="G1553" s="157"/>
      <c r="H1553" s="3"/>
      <c r="I1553" s="7"/>
      <c r="J1553" s="3"/>
      <c r="K1553" s="32" t="str">
        <f t="shared" si="101"/>
        <v/>
      </c>
      <c r="L1553" s="2"/>
      <c r="M1553" s="2"/>
      <c r="N1553" s="28"/>
      <c r="O1553" s="28"/>
    </row>
    <row r="1554" spans="1:15" ht="18.75" customHeight="1" x14ac:dyDescent="0.35">
      <c r="A1554" s="28"/>
      <c r="B1554" s="189">
        <f>IF(J1554="",0,COUNTIF($J$7:J1554,J1554))</f>
        <v>0</v>
      </c>
      <c r="C1554" s="189" t="str">
        <f t="shared" si="98"/>
        <v>0</v>
      </c>
      <c r="D1554" s="192">
        <f t="shared" si="99"/>
        <v>46021</v>
      </c>
      <c r="E1554" s="189">
        <f t="shared" si="100"/>
        <v>227</v>
      </c>
      <c r="F1554" s="28"/>
      <c r="G1554" s="157"/>
      <c r="H1554" s="3"/>
      <c r="I1554" s="7"/>
      <c r="J1554" s="3"/>
      <c r="K1554" s="32" t="str">
        <f t="shared" si="101"/>
        <v/>
      </c>
      <c r="L1554" s="2"/>
      <c r="M1554" s="2"/>
      <c r="N1554" s="28"/>
      <c r="O1554" s="28"/>
    </row>
    <row r="1555" spans="1:15" ht="18.75" customHeight="1" x14ac:dyDescent="0.35">
      <c r="A1555" s="28"/>
      <c r="B1555" s="189">
        <f>IF(J1555="",0,COUNTIF($J$7:J1555,J1555))</f>
        <v>0</v>
      </c>
      <c r="C1555" s="189" t="str">
        <f t="shared" si="98"/>
        <v>0</v>
      </c>
      <c r="D1555" s="192">
        <f t="shared" si="99"/>
        <v>46021</v>
      </c>
      <c r="E1555" s="189">
        <f t="shared" si="100"/>
        <v>227</v>
      </c>
      <c r="F1555" s="28"/>
      <c r="G1555" s="157"/>
      <c r="H1555" s="3"/>
      <c r="I1555" s="7"/>
      <c r="J1555" s="3"/>
      <c r="K1555" s="32" t="str">
        <f t="shared" si="101"/>
        <v/>
      </c>
      <c r="L1555" s="2"/>
      <c r="M1555" s="2"/>
      <c r="N1555" s="28"/>
      <c r="O1555" s="28"/>
    </row>
    <row r="1556" spans="1:15" ht="18.75" customHeight="1" x14ac:dyDescent="0.35">
      <c r="A1556" s="28"/>
      <c r="B1556" s="189">
        <f>IF(J1556="",0,COUNTIF($J$7:J1556,J1556))</f>
        <v>0</v>
      </c>
      <c r="C1556" s="189" t="str">
        <f t="shared" si="98"/>
        <v>0</v>
      </c>
      <c r="D1556" s="192">
        <f t="shared" si="99"/>
        <v>46021</v>
      </c>
      <c r="E1556" s="189">
        <f t="shared" si="100"/>
        <v>227</v>
      </c>
      <c r="F1556" s="28"/>
      <c r="G1556" s="157"/>
      <c r="H1556" s="3"/>
      <c r="I1556" s="7"/>
      <c r="J1556" s="3"/>
      <c r="K1556" s="32" t="str">
        <f t="shared" si="101"/>
        <v/>
      </c>
      <c r="L1556" s="2"/>
      <c r="M1556" s="2"/>
      <c r="N1556" s="28"/>
      <c r="O1556" s="28"/>
    </row>
    <row r="1557" spans="1:15" ht="18.75" customHeight="1" x14ac:dyDescent="0.35">
      <c r="A1557" s="28"/>
      <c r="B1557" s="189">
        <f>IF(J1557="",0,COUNTIF($J$7:J1557,J1557))</f>
        <v>0</v>
      </c>
      <c r="C1557" s="189" t="str">
        <f t="shared" si="98"/>
        <v>0</v>
      </c>
      <c r="D1557" s="192">
        <f t="shared" si="99"/>
        <v>46021</v>
      </c>
      <c r="E1557" s="189">
        <f t="shared" si="100"/>
        <v>227</v>
      </c>
      <c r="F1557" s="28"/>
      <c r="G1557" s="157"/>
      <c r="H1557" s="3"/>
      <c r="I1557" s="7"/>
      <c r="J1557" s="3"/>
      <c r="K1557" s="32" t="str">
        <f t="shared" si="101"/>
        <v/>
      </c>
      <c r="L1557" s="2"/>
      <c r="M1557" s="2"/>
      <c r="N1557" s="28"/>
      <c r="O1557" s="28"/>
    </row>
    <row r="1558" spans="1:15" ht="18.75" customHeight="1" x14ac:dyDescent="0.35">
      <c r="A1558" s="28"/>
      <c r="B1558" s="189">
        <f>IF(J1558="",0,COUNTIF($J$7:J1558,J1558))</f>
        <v>0</v>
      </c>
      <c r="C1558" s="189" t="str">
        <f t="shared" si="98"/>
        <v>0</v>
      </c>
      <c r="D1558" s="192">
        <f t="shared" si="99"/>
        <v>46021</v>
      </c>
      <c r="E1558" s="189">
        <f t="shared" si="100"/>
        <v>227</v>
      </c>
      <c r="F1558" s="28"/>
      <c r="G1558" s="157"/>
      <c r="H1558" s="3"/>
      <c r="I1558" s="7"/>
      <c r="J1558" s="3"/>
      <c r="K1558" s="32" t="str">
        <f t="shared" si="101"/>
        <v/>
      </c>
      <c r="L1558" s="2"/>
      <c r="M1558" s="2"/>
      <c r="N1558" s="28"/>
      <c r="O1558" s="28"/>
    </row>
    <row r="1559" spans="1:15" ht="18.75" customHeight="1" x14ac:dyDescent="0.35">
      <c r="A1559" s="28"/>
      <c r="B1559" s="189">
        <f>IF(J1559="",0,COUNTIF($J$7:J1559,J1559))</f>
        <v>0</v>
      </c>
      <c r="C1559" s="189" t="str">
        <f t="shared" si="98"/>
        <v>0</v>
      </c>
      <c r="D1559" s="192">
        <f t="shared" si="99"/>
        <v>46021</v>
      </c>
      <c r="E1559" s="189">
        <f t="shared" si="100"/>
        <v>227</v>
      </c>
      <c r="F1559" s="28"/>
      <c r="G1559" s="157"/>
      <c r="H1559" s="3"/>
      <c r="I1559" s="7"/>
      <c r="J1559" s="3"/>
      <c r="K1559" s="32" t="str">
        <f t="shared" si="101"/>
        <v/>
      </c>
      <c r="L1559" s="2"/>
      <c r="M1559" s="2"/>
      <c r="N1559" s="28"/>
      <c r="O1559" s="28"/>
    </row>
    <row r="1560" spans="1:15" ht="18.75" customHeight="1" x14ac:dyDescent="0.35">
      <c r="A1560" s="28"/>
      <c r="B1560" s="189">
        <f>IF(J1560="",0,COUNTIF($J$7:J1560,J1560))</f>
        <v>0</v>
      </c>
      <c r="C1560" s="189" t="str">
        <f t="shared" si="98"/>
        <v>0</v>
      </c>
      <c r="D1560" s="192">
        <f t="shared" si="99"/>
        <v>46021</v>
      </c>
      <c r="E1560" s="189">
        <f t="shared" si="100"/>
        <v>227</v>
      </c>
      <c r="F1560" s="28"/>
      <c r="G1560" s="157"/>
      <c r="H1560" s="3"/>
      <c r="I1560" s="7"/>
      <c r="J1560" s="3"/>
      <c r="K1560" s="32" t="str">
        <f t="shared" si="101"/>
        <v/>
      </c>
      <c r="L1560" s="2"/>
      <c r="M1560" s="2"/>
      <c r="N1560" s="28"/>
      <c r="O1560" s="28"/>
    </row>
    <row r="1561" spans="1:15" ht="18.75" customHeight="1" x14ac:dyDescent="0.35">
      <c r="A1561" s="28"/>
      <c r="B1561" s="189">
        <f>IF(J1561="",0,COUNTIF($J$7:J1561,J1561))</f>
        <v>0</v>
      </c>
      <c r="C1561" s="189" t="str">
        <f t="shared" si="98"/>
        <v>0</v>
      </c>
      <c r="D1561" s="192">
        <f t="shared" si="99"/>
        <v>46021</v>
      </c>
      <c r="E1561" s="189">
        <f t="shared" si="100"/>
        <v>227</v>
      </c>
      <c r="F1561" s="28"/>
      <c r="G1561" s="157"/>
      <c r="H1561" s="3"/>
      <c r="I1561" s="7"/>
      <c r="J1561" s="3"/>
      <c r="K1561" s="32" t="str">
        <f t="shared" si="101"/>
        <v/>
      </c>
      <c r="L1561" s="2"/>
      <c r="M1561" s="2"/>
      <c r="N1561" s="28"/>
      <c r="O1561" s="28"/>
    </row>
    <row r="1562" spans="1:15" ht="18.75" customHeight="1" x14ac:dyDescent="0.35">
      <c r="A1562" s="28"/>
      <c r="B1562" s="189">
        <f>IF(J1562="",0,COUNTIF($J$7:J1562,J1562))</f>
        <v>0</v>
      </c>
      <c r="C1562" s="189" t="str">
        <f t="shared" si="98"/>
        <v>0</v>
      </c>
      <c r="D1562" s="192">
        <f t="shared" si="99"/>
        <v>46021</v>
      </c>
      <c r="E1562" s="189">
        <f t="shared" si="100"/>
        <v>227</v>
      </c>
      <c r="F1562" s="28"/>
      <c r="G1562" s="157"/>
      <c r="H1562" s="3"/>
      <c r="I1562" s="7"/>
      <c r="J1562" s="3"/>
      <c r="K1562" s="32" t="str">
        <f t="shared" si="101"/>
        <v/>
      </c>
      <c r="L1562" s="2"/>
      <c r="M1562" s="2"/>
      <c r="N1562" s="28"/>
      <c r="O1562" s="28"/>
    </row>
    <row r="1563" spans="1:15" ht="18.75" customHeight="1" x14ac:dyDescent="0.35">
      <c r="A1563" s="28"/>
      <c r="B1563" s="189">
        <f>IF(J1563="",0,COUNTIF($J$7:J1563,J1563))</f>
        <v>0</v>
      </c>
      <c r="C1563" s="189" t="str">
        <f t="shared" si="98"/>
        <v>0</v>
      </c>
      <c r="D1563" s="192">
        <f t="shared" si="99"/>
        <v>46021</v>
      </c>
      <c r="E1563" s="189">
        <f t="shared" si="100"/>
        <v>227</v>
      </c>
      <c r="F1563" s="28"/>
      <c r="G1563" s="157"/>
      <c r="H1563" s="3"/>
      <c r="I1563" s="7"/>
      <c r="J1563" s="3"/>
      <c r="K1563" s="32" t="str">
        <f t="shared" si="101"/>
        <v/>
      </c>
      <c r="L1563" s="2"/>
      <c r="M1563" s="2"/>
      <c r="N1563" s="28"/>
      <c r="O1563" s="28"/>
    </row>
    <row r="1564" spans="1:15" ht="18.75" customHeight="1" x14ac:dyDescent="0.35">
      <c r="A1564" s="28"/>
      <c r="B1564" s="189">
        <f>IF(J1564="",0,COUNTIF($J$7:J1564,J1564))</f>
        <v>0</v>
      </c>
      <c r="C1564" s="189" t="str">
        <f t="shared" si="98"/>
        <v>0</v>
      </c>
      <c r="D1564" s="192">
        <f t="shared" si="99"/>
        <v>46021</v>
      </c>
      <c r="E1564" s="189">
        <f t="shared" si="100"/>
        <v>227</v>
      </c>
      <c r="F1564" s="28"/>
      <c r="G1564" s="157"/>
      <c r="H1564" s="3"/>
      <c r="I1564" s="7"/>
      <c r="J1564" s="3"/>
      <c r="K1564" s="32" t="str">
        <f t="shared" si="101"/>
        <v/>
      </c>
      <c r="L1564" s="2"/>
      <c r="M1564" s="2"/>
      <c r="N1564" s="28"/>
      <c r="O1564" s="28"/>
    </row>
    <row r="1565" spans="1:15" ht="18.75" customHeight="1" x14ac:dyDescent="0.35">
      <c r="A1565" s="28"/>
      <c r="B1565" s="189">
        <f>IF(J1565="",0,COUNTIF($J$7:J1565,J1565))</f>
        <v>0</v>
      </c>
      <c r="C1565" s="189" t="str">
        <f t="shared" si="98"/>
        <v>0</v>
      </c>
      <c r="D1565" s="192">
        <f t="shared" si="99"/>
        <v>46021</v>
      </c>
      <c r="E1565" s="189">
        <f t="shared" si="100"/>
        <v>227</v>
      </c>
      <c r="F1565" s="28"/>
      <c r="G1565" s="157"/>
      <c r="H1565" s="3"/>
      <c r="I1565" s="7"/>
      <c r="J1565" s="3"/>
      <c r="K1565" s="32" t="str">
        <f t="shared" si="101"/>
        <v/>
      </c>
      <c r="L1565" s="2"/>
      <c r="M1565" s="2"/>
      <c r="N1565" s="28"/>
      <c r="O1565" s="28"/>
    </row>
    <row r="1566" spans="1:15" ht="18.75" customHeight="1" x14ac:dyDescent="0.35">
      <c r="A1566" s="28"/>
      <c r="B1566" s="189">
        <f>IF(J1566="",0,COUNTIF($J$7:J1566,J1566))</f>
        <v>0</v>
      </c>
      <c r="C1566" s="189" t="str">
        <f t="shared" si="98"/>
        <v>0</v>
      </c>
      <c r="D1566" s="192">
        <f t="shared" si="99"/>
        <v>46021</v>
      </c>
      <c r="E1566" s="189">
        <f t="shared" si="100"/>
        <v>227</v>
      </c>
      <c r="F1566" s="28"/>
      <c r="G1566" s="157"/>
      <c r="H1566" s="3"/>
      <c r="I1566" s="7"/>
      <c r="J1566" s="3"/>
      <c r="K1566" s="32" t="str">
        <f t="shared" si="101"/>
        <v/>
      </c>
      <c r="L1566" s="2"/>
      <c r="M1566" s="2"/>
      <c r="N1566" s="28"/>
      <c r="O1566" s="28"/>
    </row>
    <row r="1567" spans="1:15" ht="18.75" customHeight="1" x14ac:dyDescent="0.35">
      <c r="A1567" s="28"/>
      <c r="B1567" s="189">
        <f>IF(J1567="",0,COUNTIF($J$7:J1567,J1567))</f>
        <v>0</v>
      </c>
      <c r="C1567" s="189" t="str">
        <f t="shared" si="98"/>
        <v>0</v>
      </c>
      <c r="D1567" s="192">
        <f t="shared" si="99"/>
        <v>46021</v>
      </c>
      <c r="E1567" s="189">
        <f t="shared" si="100"/>
        <v>227</v>
      </c>
      <c r="F1567" s="28"/>
      <c r="G1567" s="157"/>
      <c r="H1567" s="3"/>
      <c r="I1567" s="7"/>
      <c r="J1567" s="3"/>
      <c r="K1567" s="32" t="str">
        <f t="shared" si="101"/>
        <v/>
      </c>
      <c r="L1567" s="2"/>
      <c r="M1567" s="2"/>
      <c r="N1567" s="28"/>
      <c r="O1567" s="28"/>
    </row>
    <row r="1568" spans="1:15" ht="18.75" customHeight="1" x14ac:dyDescent="0.35">
      <c r="A1568" s="28"/>
      <c r="B1568" s="189">
        <f>IF(J1568="",0,COUNTIF($J$7:J1568,J1568))</f>
        <v>0</v>
      </c>
      <c r="C1568" s="189" t="str">
        <f t="shared" si="98"/>
        <v>0</v>
      </c>
      <c r="D1568" s="192">
        <f t="shared" si="99"/>
        <v>46021</v>
      </c>
      <c r="E1568" s="189">
        <f t="shared" si="100"/>
        <v>227</v>
      </c>
      <c r="F1568" s="28"/>
      <c r="G1568" s="157"/>
      <c r="H1568" s="3"/>
      <c r="I1568" s="7"/>
      <c r="J1568" s="3"/>
      <c r="K1568" s="32" t="str">
        <f t="shared" si="101"/>
        <v/>
      </c>
      <c r="L1568" s="2"/>
      <c r="M1568" s="2"/>
      <c r="N1568" s="28"/>
      <c r="O1568" s="28"/>
    </row>
    <row r="1569" spans="1:15" ht="18.75" customHeight="1" x14ac:dyDescent="0.35">
      <c r="A1569" s="28"/>
      <c r="B1569" s="189">
        <f>IF(J1569="",0,COUNTIF($J$7:J1569,J1569))</f>
        <v>0</v>
      </c>
      <c r="C1569" s="189" t="str">
        <f t="shared" si="98"/>
        <v>0</v>
      </c>
      <c r="D1569" s="192">
        <f t="shared" si="99"/>
        <v>46021</v>
      </c>
      <c r="E1569" s="189">
        <f t="shared" si="100"/>
        <v>227</v>
      </c>
      <c r="F1569" s="28"/>
      <c r="G1569" s="157"/>
      <c r="H1569" s="3"/>
      <c r="I1569" s="7"/>
      <c r="J1569" s="3"/>
      <c r="K1569" s="32" t="str">
        <f t="shared" si="101"/>
        <v/>
      </c>
      <c r="L1569" s="2"/>
      <c r="M1569" s="2"/>
      <c r="N1569" s="28"/>
      <c r="O1569" s="28"/>
    </row>
    <row r="1570" spans="1:15" ht="18.75" customHeight="1" x14ac:dyDescent="0.35">
      <c r="A1570" s="28"/>
      <c r="B1570" s="189">
        <f>IF(J1570="",0,COUNTIF($J$7:J1570,J1570))</f>
        <v>0</v>
      </c>
      <c r="C1570" s="189" t="str">
        <f t="shared" si="98"/>
        <v>0</v>
      </c>
      <c r="D1570" s="192">
        <f t="shared" si="99"/>
        <v>46021</v>
      </c>
      <c r="E1570" s="189">
        <f t="shared" si="100"/>
        <v>227</v>
      </c>
      <c r="F1570" s="28"/>
      <c r="G1570" s="157"/>
      <c r="H1570" s="3"/>
      <c r="I1570" s="7"/>
      <c r="J1570" s="3"/>
      <c r="K1570" s="32" t="str">
        <f t="shared" si="101"/>
        <v/>
      </c>
      <c r="L1570" s="2"/>
      <c r="M1570" s="2"/>
      <c r="N1570" s="28"/>
      <c r="O1570" s="28"/>
    </row>
    <row r="1571" spans="1:15" ht="18.75" customHeight="1" x14ac:dyDescent="0.35">
      <c r="A1571" s="28"/>
      <c r="B1571" s="189">
        <f>IF(J1571="",0,COUNTIF($J$7:J1571,J1571))</f>
        <v>0</v>
      </c>
      <c r="C1571" s="189" t="str">
        <f t="shared" si="98"/>
        <v>0</v>
      </c>
      <c r="D1571" s="192">
        <f t="shared" si="99"/>
        <v>46021</v>
      </c>
      <c r="E1571" s="189">
        <f t="shared" si="100"/>
        <v>227</v>
      </c>
      <c r="F1571" s="28"/>
      <c r="G1571" s="157"/>
      <c r="H1571" s="3"/>
      <c r="I1571" s="7"/>
      <c r="J1571" s="3"/>
      <c r="K1571" s="32" t="str">
        <f t="shared" si="101"/>
        <v/>
      </c>
      <c r="L1571" s="2"/>
      <c r="M1571" s="2"/>
      <c r="N1571" s="28"/>
      <c r="O1571" s="28"/>
    </row>
    <row r="1572" spans="1:15" ht="18.75" customHeight="1" x14ac:dyDescent="0.35">
      <c r="A1572" s="28"/>
      <c r="B1572" s="189">
        <f>IF(J1572="",0,COUNTIF($J$7:J1572,J1572))</f>
        <v>0</v>
      </c>
      <c r="C1572" s="189" t="str">
        <f t="shared" si="98"/>
        <v>0</v>
      </c>
      <c r="D1572" s="192">
        <f t="shared" si="99"/>
        <v>46021</v>
      </c>
      <c r="E1572" s="189">
        <f t="shared" si="100"/>
        <v>227</v>
      </c>
      <c r="F1572" s="28"/>
      <c r="G1572" s="157"/>
      <c r="H1572" s="3"/>
      <c r="I1572" s="7"/>
      <c r="J1572" s="3"/>
      <c r="K1572" s="32" t="str">
        <f t="shared" si="101"/>
        <v/>
      </c>
      <c r="L1572" s="2"/>
      <c r="M1572" s="2"/>
      <c r="N1572" s="28"/>
      <c r="O1572" s="28"/>
    </row>
    <row r="1573" spans="1:15" ht="18.75" customHeight="1" x14ac:dyDescent="0.35">
      <c r="A1573" s="28"/>
      <c r="B1573" s="189">
        <f>IF(J1573="",0,COUNTIF($J$7:J1573,J1573))</f>
        <v>0</v>
      </c>
      <c r="C1573" s="189" t="str">
        <f t="shared" si="98"/>
        <v>0</v>
      </c>
      <c r="D1573" s="192">
        <f t="shared" si="99"/>
        <v>46021</v>
      </c>
      <c r="E1573" s="189">
        <f t="shared" si="100"/>
        <v>227</v>
      </c>
      <c r="F1573" s="28"/>
      <c r="G1573" s="157"/>
      <c r="H1573" s="3"/>
      <c r="I1573" s="7"/>
      <c r="J1573" s="3"/>
      <c r="K1573" s="32" t="str">
        <f t="shared" si="101"/>
        <v/>
      </c>
      <c r="L1573" s="2"/>
      <c r="M1573" s="2"/>
      <c r="N1573" s="28"/>
      <c r="O1573" s="28"/>
    </row>
    <row r="1574" spans="1:15" ht="18.75" customHeight="1" x14ac:dyDescent="0.35">
      <c r="A1574" s="28"/>
      <c r="B1574" s="189">
        <f>IF(J1574="",0,COUNTIF($J$7:J1574,J1574))</f>
        <v>0</v>
      </c>
      <c r="C1574" s="189" t="str">
        <f t="shared" si="98"/>
        <v>0</v>
      </c>
      <c r="D1574" s="192">
        <f t="shared" si="99"/>
        <v>46021</v>
      </c>
      <c r="E1574" s="189">
        <f t="shared" si="100"/>
        <v>227</v>
      </c>
      <c r="F1574" s="28"/>
      <c r="G1574" s="157"/>
      <c r="H1574" s="3"/>
      <c r="I1574" s="7"/>
      <c r="J1574" s="3"/>
      <c r="K1574" s="32" t="str">
        <f t="shared" si="101"/>
        <v/>
      </c>
      <c r="L1574" s="2"/>
      <c r="M1574" s="2"/>
      <c r="N1574" s="28"/>
      <c r="O1574" s="28"/>
    </row>
    <row r="1575" spans="1:15" ht="18.75" customHeight="1" x14ac:dyDescent="0.35">
      <c r="A1575" s="28"/>
      <c r="B1575" s="189">
        <f>IF(J1575="",0,COUNTIF($J$7:J1575,J1575))</f>
        <v>0</v>
      </c>
      <c r="C1575" s="189" t="str">
        <f t="shared" si="98"/>
        <v>0</v>
      </c>
      <c r="D1575" s="192">
        <f t="shared" si="99"/>
        <v>46021</v>
      </c>
      <c r="E1575" s="189">
        <f t="shared" si="100"/>
        <v>227</v>
      </c>
      <c r="F1575" s="28"/>
      <c r="G1575" s="157"/>
      <c r="H1575" s="3"/>
      <c r="I1575" s="7"/>
      <c r="J1575" s="3"/>
      <c r="K1575" s="32" t="str">
        <f t="shared" si="101"/>
        <v/>
      </c>
      <c r="L1575" s="2"/>
      <c r="M1575" s="2"/>
      <c r="N1575" s="28"/>
      <c r="O1575" s="28"/>
    </row>
    <row r="1576" spans="1:15" ht="18.75" customHeight="1" x14ac:dyDescent="0.35">
      <c r="A1576" s="28"/>
      <c r="B1576" s="189">
        <f>IF(J1576="",0,COUNTIF($J$7:J1576,J1576))</f>
        <v>0</v>
      </c>
      <c r="C1576" s="189" t="str">
        <f t="shared" si="98"/>
        <v>0</v>
      </c>
      <c r="D1576" s="192">
        <f t="shared" si="99"/>
        <v>46021</v>
      </c>
      <c r="E1576" s="189">
        <f t="shared" si="100"/>
        <v>227</v>
      </c>
      <c r="F1576" s="28"/>
      <c r="G1576" s="157"/>
      <c r="H1576" s="3"/>
      <c r="I1576" s="7"/>
      <c r="J1576" s="3"/>
      <c r="K1576" s="32" t="str">
        <f t="shared" si="101"/>
        <v/>
      </c>
      <c r="L1576" s="2"/>
      <c r="M1576" s="2"/>
      <c r="N1576" s="28"/>
      <c r="O1576" s="28"/>
    </row>
    <row r="1577" spans="1:15" ht="18.75" customHeight="1" x14ac:dyDescent="0.35">
      <c r="A1577" s="28"/>
      <c r="B1577" s="189">
        <f>IF(J1577="",0,COUNTIF($J$7:J1577,J1577))</f>
        <v>0</v>
      </c>
      <c r="C1577" s="189" t="str">
        <f t="shared" si="98"/>
        <v>0</v>
      </c>
      <c r="D1577" s="192">
        <f t="shared" si="99"/>
        <v>46021</v>
      </c>
      <c r="E1577" s="189">
        <f t="shared" si="100"/>
        <v>227</v>
      </c>
      <c r="F1577" s="28"/>
      <c r="G1577" s="157"/>
      <c r="H1577" s="3"/>
      <c r="I1577" s="7"/>
      <c r="J1577" s="3"/>
      <c r="K1577" s="32" t="str">
        <f t="shared" si="101"/>
        <v/>
      </c>
      <c r="L1577" s="2"/>
      <c r="M1577" s="2"/>
      <c r="N1577" s="28"/>
      <c r="O1577" s="28"/>
    </row>
    <row r="1578" spans="1:15" ht="18.75" customHeight="1" x14ac:dyDescent="0.35">
      <c r="A1578" s="28"/>
      <c r="B1578" s="189">
        <f>IF(J1578="",0,COUNTIF($J$7:J1578,J1578))</f>
        <v>0</v>
      </c>
      <c r="C1578" s="189" t="str">
        <f t="shared" si="98"/>
        <v>0</v>
      </c>
      <c r="D1578" s="192">
        <f t="shared" si="99"/>
        <v>46021</v>
      </c>
      <c r="E1578" s="189">
        <f t="shared" si="100"/>
        <v>227</v>
      </c>
      <c r="F1578" s="28"/>
      <c r="G1578" s="157"/>
      <c r="H1578" s="3"/>
      <c r="I1578" s="7"/>
      <c r="J1578" s="3"/>
      <c r="K1578" s="32" t="str">
        <f t="shared" si="101"/>
        <v/>
      </c>
      <c r="L1578" s="2"/>
      <c r="M1578" s="2"/>
      <c r="N1578" s="28"/>
      <c r="O1578" s="28"/>
    </row>
    <row r="1579" spans="1:15" ht="18.75" customHeight="1" x14ac:dyDescent="0.35">
      <c r="A1579" s="28"/>
      <c r="B1579" s="189">
        <f>IF(J1579="",0,COUNTIF($J$7:J1579,J1579))</f>
        <v>0</v>
      </c>
      <c r="C1579" s="189" t="str">
        <f t="shared" si="98"/>
        <v>0</v>
      </c>
      <c r="D1579" s="192">
        <f t="shared" si="99"/>
        <v>46021</v>
      </c>
      <c r="E1579" s="189">
        <f t="shared" si="100"/>
        <v>227</v>
      </c>
      <c r="F1579" s="28"/>
      <c r="G1579" s="157"/>
      <c r="H1579" s="3"/>
      <c r="I1579" s="7"/>
      <c r="J1579" s="3"/>
      <c r="K1579" s="32" t="str">
        <f t="shared" si="101"/>
        <v/>
      </c>
      <c r="L1579" s="2"/>
      <c r="M1579" s="2"/>
      <c r="N1579" s="28"/>
      <c r="O1579" s="28"/>
    </row>
    <row r="1580" spans="1:15" ht="18.75" customHeight="1" x14ac:dyDescent="0.35">
      <c r="A1580" s="28"/>
      <c r="B1580" s="189">
        <f>IF(J1580="",0,COUNTIF($J$7:J1580,J1580))</f>
        <v>0</v>
      </c>
      <c r="C1580" s="189" t="str">
        <f t="shared" si="98"/>
        <v>0</v>
      </c>
      <c r="D1580" s="192">
        <f t="shared" si="99"/>
        <v>46021</v>
      </c>
      <c r="E1580" s="189">
        <f t="shared" si="100"/>
        <v>227</v>
      </c>
      <c r="F1580" s="28"/>
      <c r="G1580" s="157"/>
      <c r="H1580" s="3"/>
      <c r="I1580" s="7"/>
      <c r="J1580" s="3"/>
      <c r="K1580" s="32" t="str">
        <f t="shared" si="101"/>
        <v/>
      </c>
      <c r="L1580" s="2"/>
      <c r="M1580" s="2"/>
      <c r="N1580" s="28"/>
      <c r="O1580" s="28"/>
    </row>
    <row r="1581" spans="1:15" ht="18.75" customHeight="1" x14ac:dyDescent="0.35">
      <c r="A1581" s="28"/>
      <c r="B1581" s="189">
        <f>IF(J1581="",0,COUNTIF($J$7:J1581,J1581))</f>
        <v>0</v>
      </c>
      <c r="C1581" s="189" t="str">
        <f t="shared" si="98"/>
        <v>0</v>
      </c>
      <c r="D1581" s="192">
        <f t="shared" si="99"/>
        <v>46021</v>
      </c>
      <c r="E1581" s="189">
        <f t="shared" si="100"/>
        <v>227</v>
      </c>
      <c r="F1581" s="28"/>
      <c r="G1581" s="157"/>
      <c r="H1581" s="3"/>
      <c r="I1581" s="7"/>
      <c r="J1581" s="3"/>
      <c r="K1581" s="32" t="str">
        <f t="shared" si="101"/>
        <v/>
      </c>
      <c r="L1581" s="2"/>
      <c r="M1581" s="2"/>
      <c r="N1581" s="28"/>
      <c r="O1581" s="28"/>
    </row>
    <row r="1582" spans="1:15" ht="18.75" customHeight="1" x14ac:dyDescent="0.35">
      <c r="A1582" s="28"/>
      <c r="B1582" s="189">
        <f>IF(J1582="",0,COUNTIF($J$7:J1582,J1582))</f>
        <v>0</v>
      </c>
      <c r="C1582" s="189" t="str">
        <f t="shared" si="98"/>
        <v>0</v>
      </c>
      <c r="D1582" s="192">
        <f t="shared" si="99"/>
        <v>46021</v>
      </c>
      <c r="E1582" s="189">
        <f t="shared" si="100"/>
        <v>227</v>
      </c>
      <c r="F1582" s="28"/>
      <c r="G1582" s="157"/>
      <c r="H1582" s="3"/>
      <c r="I1582" s="7"/>
      <c r="J1582" s="3"/>
      <c r="K1582" s="32" t="str">
        <f t="shared" si="101"/>
        <v/>
      </c>
      <c r="L1582" s="2"/>
      <c r="M1582" s="2"/>
      <c r="N1582" s="28"/>
      <c r="O1582" s="28"/>
    </row>
    <row r="1583" spans="1:15" ht="18.75" customHeight="1" x14ac:dyDescent="0.35">
      <c r="A1583" s="28"/>
      <c r="B1583" s="189">
        <f>IF(J1583="",0,COUNTIF($J$7:J1583,J1583))</f>
        <v>0</v>
      </c>
      <c r="C1583" s="189" t="str">
        <f t="shared" si="98"/>
        <v>0</v>
      </c>
      <c r="D1583" s="192">
        <f t="shared" si="99"/>
        <v>46021</v>
      </c>
      <c r="E1583" s="189">
        <f t="shared" si="100"/>
        <v>227</v>
      </c>
      <c r="F1583" s="28"/>
      <c r="G1583" s="157"/>
      <c r="H1583" s="3"/>
      <c r="I1583" s="7"/>
      <c r="J1583" s="3"/>
      <c r="K1583" s="32" t="str">
        <f t="shared" si="101"/>
        <v/>
      </c>
      <c r="L1583" s="2"/>
      <c r="M1583" s="2"/>
      <c r="N1583" s="28"/>
      <c r="O1583" s="28"/>
    </row>
    <row r="1584" spans="1:15" ht="18.75" customHeight="1" x14ac:dyDescent="0.35">
      <c r="A1584" s="28"/>
      <c r="B1584" s="189">
        <f>IF(J1584="",0,COUNTIF($J$7:J1584,J1584))</f>
        <v>0</v>
      </c>
      <c r="C1584" s="189" t="str">
        <f t="shared" si="98"/>
        <v>0</v>
      </c>
      <c r="D1584" s="192">
        <f t="shared" si="99"/>
        <v>46021</v>
      </c>
      <c r="E1584" s="189">
        <f t="shared" si="100"/>
        <v>227</v>
      </c>
      <c r="F1584" s="28"/>
      <c r="G1584" s="157"/>
      <c r="H1584" s="3"/>
      <c r="I1584" s="7"/>
      <c r="J1584" s="3"/>
      <c r="K1584" s="32" t="str">
        <f t="shared" si="101"/>
        <v/>
      </c>
      <c r="L1584" s="2"/>
      <c r="M1584" s="2"/>
      <c r="N1584" s="28"/>
      <c r="O1584" s="28"/>
    </row>
    <row r="1585" spans="1:15" ht="18.75" customHeight="1" x14ac:dyDescent="0.35">
      <c r="A1585" s="28"/>
      <c r="B1585" s="189">
        <f>IF(J1585="",0,COUNTIF($J$7:J1585,J1585))</f>
        <v>0</v>
      </c>
      <c r="C1585" s="189" t="str">
        <f t="shared" si="98"/>
        <v>0</v>
      </c>
      <c r="D1585" s="192">
        <f t="shared" si="99"/>
        <v>46021</v>
      </c>
      <c r="E1585" s="189">
        <f t="shared" si="100"/>
        <v>227</v>
      </c>
      <c r="F1585" s="28"/>
      <c r="G1585" s="157"/>
      <c r="H1585" s="3"/>
      <c r="I1585" s="7"/>
      <c r="J1585" s="3"/>
      <c r="K1585" s="32" t="str">
        <f t="shared" si="101"/>
        <v/>
      </c>
      <c r="L1585" s="2"/>
      <c r="M1585" s="2"/>
      <c r="N1585" s="28"/>
      <c r="O1585" s="28"/>
    </row>
    <row r="1586" spans="1:15" ht="18.75" customHeight="1" x14ac:dyDescent="0.35">
      <c r="A1586" s="28"/>
      <c r="B1586" s="189">
        <f>IF(J1586="",0,COUNTIF($J$7:J1586,J1586))</f>
        <v>0</v>
      </c>
      <c r="C1586" s="189" t="str">
        <f t="shared" si="98"/>
        <v>0</v>
      </c>
      <c r="D1586" s="192">
        <f t="shared" si="99"/>
        <v>46021</v>
      </c>
      <c r="E1586" s="189">
        <f t="shared" si="100"/>
        <v>227</v>
      </c>
      <c r="F1586" s="28"/>
      <c r="G1586" s="157"/>
      <c r="H1586" s="3"/>
      <c r="I1586" s="7"/>
      <c r="J1586" s="3"/>
      <c r="K1586" s="32" t="str">
        <f t="shared" si="101"/>
        <v/>
      </c>
      <c r="L1586" s="2"/>
      <c r="M1586" s="2"/>
      <c r="N1586" s="28"/>
      <c r="O1586" s="28"/>
    </row>
    <row r="1587" spans="1:15" ht="18.75" customHeight="1" x14ac:dyDescent="0.35">
      <c r="A1587" s="28"/>
      <c r="B1587" s="189">
        <f>IF(J1587="",0,COUNTIF($J$7:J1587,J1587))</f>
        <v>0</v>
      </c>
      <c r="C1587" s="189" t="str">
        <f t="shared" si="98"/>
        <v>0</v>
      </c>
      <c r="D1587" s="192">
        <f t="shared" si="99"/>
        <v>46021</v>
      </c>
      <c r="E1587" s="189">
        <f t="shared" si="100"/>
        <v>227</v>
      </c>
      <c r="F1587" s="28"/>
      <c r="G1587" s="157"/>
      <c r="H1587" s="3"/>
      <c r="I1587" s="7"/>
      <c r="J1587" s="3"/>
      <c r="K1587" s="32" t="str">
        <f t="shared" si="101"/>
        <v/>
      </c>
      <c r="L1587" s="2"/>
      <c r="M1587" s="2"/>
      <c r="N1587" s="28"/>
      <c r="O1587" s="28"/>
    </row>
    <row r="1588" spans="1:15" ht="18.75" customHeight="1" x14ac:dyDescent="0.35">
      <c r="A1588" s="28"/>
      <c r="B1588" s="189">
        <f>IF(J1588="",0,COUNTIF($J$7:J1588,J1588))</f>
        <v>0</v>
      </c>
      <c r="C1588" s="189" t="str">
        <f t="shared" si="98"/>
        <v>0</v>
      </c>
      <c r="D1588" s="192">
        <f t="shared" si="99"/>
        <v>46021</v>
      </c>
      <c r="E1588" s="189">
        <f t="shared" si="100"/>
        <v>227</v>
      </c>
      <c r="F1588" s="28"/>
      <c r="G1588" s="157"/>
      <c r="H1588" s="3"/>
      <c r="I1588" s="7"/>
      <c r="J1588" s="3"/>
      <c r="K1588" s="32" t="str">
        <f t="shared" si="101"/>
        <v/>
      </c>
      <c r="L1588" s="2"/>
      <c r="M1588" s="2"/>
      <c r="N1588" s="28"/>
      <c r="O1588" s="28"/>
    </row>
    <row r="1589" spans="1:15" ht="18.75" customHeight="1" x14ac:dyDescent="0.35">
      <c r="A1589" s="28"/>
      <c r="B1589" s="189">
        <f>IF(J1589="",0,COUNTIF($J$7:J1589,J1589))</f>
        <v>0</v>
      </c>
      <c r="C1589" s="189" t="str">
        <f t="shared" si="98"/>
        <v>0</v>
      </c>
      <c r="D1589" s="192">
        <f t="shared" si="99"/>
        <v>46021</v>
      </c>
      <c r="E1589" s="189">
        <f t="shared" si="100"/>
        <v>227</v>
      </c>
      <c r="F1589" s="28"/>
      <c r="G1589" s="157"/>
      <c r="H1589" s="3"/>
      <c r="I1589" s="7"/>
      <c r="J1589" s="3"/>
      <c r="K1589" s="32" t="str">
        <f t="shared" si="101"/>
        <v/>
      </c>
      <c r="L1589" s="2"/>
      <c r="M1589" s="2"/>
      <c r="N1589" s="28"/>
      <c r="O1589" s="28"/>
    </row>
    <row r="1590" spans="1:15" ht="18.75" customHeight="1" x14ac:dyDescent="0.35">
      <c r="A1590" s="28"/>
      <c r="B1590" s="189">
        <f>IF(J1590="",0,COUNTIF($J$7:J1590,J1590))</f>
        <v>0</v>
      </c>
      <c r="C1590" s="189" t="str">
        <f t="shared" si="98"/>
        <v>0</v>
      </c>
      <c r="D1590" s="192">
        <f t="shared" si="99"/>
        <v>46021</v>
      </c>
      <c r="E1590" s="189">
        <f t="shared" si="100"/>
        <v>227</v>
      </c>
      <c r="F1590" s="28"/>
      <c r="G1590" s="157"/>
      <c r="H1590" s="3"/>
      <c r="I1590" s="7"/>
      <c r="J1590" s="3"/>
      <c r="K1590" s="32" t="str">
        <f t="shared" si="101"/>
        <v/>
      </c>
      <c r="L1590" s="2"/>
      <c r="M1590" s="2"/>
      <c r="N1590" s="28"/>
      <c r="O1590" s="28"/>
    </row>
    <row r="1591" spans="1:15" ht="18.75" customHeight="1" x14ac:dyDescent="0.35">
      <c r="A1591" s="28"/>
      <c r="B1591" s="189">
        <f>IF(J1591="",0,COUNTIF($J$7:J1591,J1591))</f>
        <v>0</v>
      </c>
      <c r="C1591" s="189" t="str">
        <f t="shared" ref="C1591:C1654" si="102">B1591&amp;J1591</f>
        <v>0</v>
      </c>
      <c r="D1591" s="192">
        <f t="shared" ref="D1591:D1654" si="103">IF(G1591&lt;&gt;"",G1591,D1590)</f>
        <v>46021</v>
      </c>
      <c r="E1591" s="189">
        <f t="shared" ref="E1591:E1654" si="104">IF(H1591&lt;&gt;"",H1591,E1590)</f>
        <v>227</v>
      </c>
      <c r="F1591" s="28"/>
      <c r="G1591" s="157"/>
      <c r="H1591" s="3"/>
      <c r="I1591" s="7"/>
      <c r="J1591" s="3"/>
      <c r="K1591" s="32" t="str">
        <f t="shared" ref="K1591:K1654" si="105">IF(J1591&lt;&gt;"",VLOOKUP(J1591,DA,2,FALSE),"")</f>
        <v/>
      </c>
      <c r="L1591" s="2"/>
      <c r="M1591" s="2"/>
      <c r="N1591" s="28"/>
      <c r="O1591" s="28"/>
    </row>
    <row r="1592" spans="1:15" ht="18.75" customHeight="1" x14ac:dyDescent="0.35">
      <c r="A1592" s="28"/>
      <c r="B1592" s="189">
        <f>IF(J1592="",0,COUNTIF($J$7:J1592,J1592))</f>
        <v>0</v>
      </c>
      <c r="C1592" s="189" t="str">
        <f t="shared" si="102"/>
        <v>0</v>
      </c>
      <c r="D1592" s="192">
        <f t="shared" si="103"/>
        <v>46021</v>
      </c>
      <c r="E1592" s="189">
        <f t="shared" si="104"/>
        <v>227</v>
      </c>
      <c r="F1592" s="28"/>
      <c r="G1592" s="157"/>
      <c r="H1592" s="3"/>
      <c r="I1592" s="7"/>
      <c r="J1592" s="3"/>
      <c r="K1592" s="32" t="str">
        <f t="shared" si="105"/>
        <v/>
      </c>
      <c r="L1592" s="2"/>
      <c r="M1592" s="2"/>
      <c r="N1592" s="28"/>
      <c r="O1592" s="28"/>
    </row>
    <row r="1593" spans="1:15" ht="18.75" customHeight="1" x14ac:dyDescent="0.35">
      <c r="A1593" s="28"/>
      <c r="B1593" s="189">
        <f>IF(J1593="",0,COUNTIF($J$7:J1593,J1593))</f>
        <v>0</v>
      </c>
      <c r="C1593" s="189" t="str">
        <f t="shared" si="102"/>
        <v>0</v>
      </c>
      <c r="D1593" s="192">
        <f t="shared" si="103"/>
        <v>46021</v>
      </c>
      <c r="E1593" s="189">
        <f t="shared" si="104"/>
        <v>227</v>
      </c>
      <c r="F1593" s="28"/>
      <c r="G1593" s="157"/>
      <c r="H1593" s="3"/>
      <c r="I1593" s="7"/>
      <c r="J1593" s="3"/>
      <c r="K1593" s="32" t="str">
        <f t="shared" si="105"/>
        <v/>
      </c>
      <c r="L1593" s="2"/>
      <c r="M1593" s="2"/>
      <c r="N1593" s="28"/>
      <c r="O1593" s="28"/>
    </row>
    <row r="1594" spans="1:15" ht="18.75" customHeight="1" x14ac:dyDescent="0.35">
      <c r="A1594" s="28"/>
      <c r="B1594" s="189">
        <f>IF(J1594="",0,COUNTIF($J$7:J1594,J1594))</f>
        <v>0</v>
      </c>
      <c r="C1594" s="189" t="str">
        <f t="shared" si="102"/>
        <v>0</v>
      </c>
      <c r="D1594" s="192">
        <f t="shared" si="103"/>
        <v>46021</v>
      </c>
      <c r="E1594" s="189">
        <f t="shared" si="104"/>
        <v>227</v>
      </c>
      <c r="F1594" s="28"/>
      <c r="G1594" s="157"/>
      <c r="H1594" s="3"/>
      <c r="I1594" s="7"/>
      <c r="J1594" s="3"/>
      <c r="K1594" s="32" t="str">
        <f t="shared" si="105"/>
        <v/>
      </c>
      <c r="L1594" s="2"/>
      <c r="M1594" s="2"/>
      <c r="N1594" s="28"/>
      <c r="O1594" s="28"/>
    </row>
    <row r="1595" spans="1:15" ht="18.75" customHeight="1" x14ac:dyDescent="0.35">
      <c r="A1595" s="28"/>
      <c r="B1595" s="189">
        <f>IF(J1595="",0,COUNTIF($J$7:J1595,J1595))</f>
        <v>0</v>
      </c>
      <c r="C1595" s="189" t="str">
        <f t="shared" si="102"/>
        <v>0</v>
      </c>
      <c r="D1595" s="192">
        <f t="shared" si="103"/>
        <v>46021</v>
      </c>
      <c r="E1595" s="189">
        <f t="shared" si="104"/>
        <v>227</v>
      </c>
      <c r="F1595" s="28"/>
      <c r="G1595" s="157"/>
      <c r="H1595" s="3"/>
      <c r="I1595" s="7"/>
      <c r="J1595" s="3"/>
      <c r="K1595" s="32" t="str">
        <f t="shared" si="105"/>
        <v/>
      </c>
      <c r="L1595" s="2"/>
      <c r="M1595" s="2"/>
      <c r="N1595" s="28"/>
      <c r="O1595" s="28"/>
    </row>
    <row r="1596" spans="1:15" ht="18.75" customHeight="1" x14ac:dyDescent="0.35">
      <c r="A1596" s="28"/>
      <c r="B1596" s="189">
        <f>IF(J1596="",0,COUNTIF($J$7:J1596,J1596))</f>
        <v>0</v>
      </c>
      <c r="C1596" s="189" t="str">
        <f t="shared" si="102"/>
        <v>0</v>
      </c>
      <c r="D1596" s="192">
        <f t="shared" si="103"/>
        <v>46021</v>
      </c>
      <c r="E1596" s="189">
        <f t="shared" si="104"/>
        <v>227</v>
      </c>
      <c r="F1596" s="28"/>
      <c r="G1596" s="157"/>
      <c r="H1596" s="3"/>
      <c r="I1596" s="7"/>
      <c r="J1596" s="3"/>
      <c r="K1596" s="32" t="str">
        <f t="shared" si="105"/>
        <v/>
      </c>
      <c r="L1596" s="2"/>
      <c r="M1596" s="2"/>
      <c r="N1596" s="28"/>
      <c r="O1596" s="28"/>
    </row>
    <row r="1597" spans="1:15" ht="18.75" customHeight="1" x14ac:dyDescent="0.35">
      <c r="A1597" s="28"/>
      <c r="B1597" s="189">
        <f>IF(J1597="",0,COUNTIF($J$7:J1597,J1597))</f>
        <v>0</v>
      </c>
      <c r="C1597" s="189" t="str">
        <f t="shared" si="102"/>
        <v>0</v>
      </c>
      <c r="D1597" s="192">
        <f t="shared" si="103"/>
        <v>46021</v>
      </c>
      <c r="E1597" s="189">
        <f t="shared" si="104"/>
        <v>227</v>
      </c>
      <c r="F1597" s="28"/>
      <c r="G1597" s="157"/>
      <c r="H1597" s="3"/>
      <c r="I1597" s="7"/>
      <c r="J1597" s="3"/>
      <c r="K1597" s="32" t="str">
        <f t="shared" si="105"/>
        <v/>
      </c>
      <c r="L1597" s="2"/>
      <c r="M1597" s="2"/>
      <c r="N1597" s="28"/>
      <c r="O1597" s="28"/>
    </row>
    <row r="1598" spans="1:15" ht="18.75" customHeight="1" x14ac:dyDescent="0.35">
      <c r="A1598" s="28"/>
      <c r="B1598" s="189">
        <f>IF(J1598="",0,COUNTIF($J$7:J1598,J1598))</f>
        <v>0</v>
      </c>
      <c r="C1598" s="189" t="str">
        <f t="shared" si="102"/>
        <v>0</v>
      </c>
      <c r="D1598" s="192">
        <f t="shared" si="103"/>
        <v>46021</v>
      </c>
      <c r="E1598" s="189">
        <f t="shared" si="104"/>
        <v>227</v>
      </c>
      <c r="F1598" s="28"/>
      <c r="G1598" s="157"/>
      <c r="H1598" s="3"/>
      <c r="I1598" s="7"/>
      <c r="J1598" s="3"/>
      <c r="K1598" s="32" t="str">
        <f t="shared" si="105"/>
        <v/>
      </c>
      <c r="L1598" s="2"/>
      <c r="M1598" s="2"/>
      <c r="N1598" s="28"/>
      <c r="O1598" s="28"/>
    </row>
    <row r="1599" spans="1:15" ht="18.75" customHeight="1" x14ac:dyDescent="0.35">
      <c r="A1599" s="28"/>
      <c r="B1599" s="189">
        <f>IF(J1599="",0,COUNTIF($J$7:J1599,J1599))</f>
        <v>0</v>
      </c>
      <c r="C1599" s="189" t="str">
        <f t="shared" si="102"/>
        <v>0</v>
      </c>
      <c r="D1599" s="192">
        <f t="shared" si="103"/>
        <v>46021</v>
      </c>
      <c r="E1599" s="189">
        <f t="shared" si="104"/>
        <v>227</v>
      </c>
      <c r="F1599" s="28"/>
      <c r="G1599" s="157"/>
      <c r="H1599" s="3"/>
      <c r="I1599" s="7"/>
      <c r="J1599" s="3"/>
      <c r="K1599" s="32" t="str">
        <f t="shared" si="105"/>
        <v/>
      </c>
      <c r="L1599" s="2"/>
      <c r="M1599" s="2"/>
      <c r="N1599" s="28"/>
      <c r="O1599" s="28"/>
    </row>
    <row r="1600" spans="1:15" ht="18.75" customHeight="1" x14ac:dyDescent="0.35">
      <c r="A1600" s="28"/>
      <c r="B1600" s="189">
        <f>IF(J1600="",0,COUNTIF($J$7:J1600,J1600))</f>
        <v>0</v>
      </c>
      <c r="C1600" s="189" t="str">
        <f t="shared" si="102"/>
        <v>0</v>
      </c>
      <c r="D1600" s="192">
        <f t="shared" si="103"/>
        <v>46021</v>
      </c>
      <c r="E1600" s="189">
        <f t="shared" si="104"/>
        <v>227</v>
      </c>
      <c r="F1600" s="28"/>
      <c r="G1600" s="157"/>
      <c r="H1600" s="3"/>
      <c r="I1600" s="7"/>
      <c r="J1600" s="3"/>
      <c r="K1600" s="32" t="str">
        <f t="shared" si="105"/>
        <v/>
      </c>
      <c r="L1600" s="2"/>
      <c r="M1600" s="2"/>
      <c r="N1600" s="28"/>
      <c r="O1600" s="28"/>
    </row>
    <row r="1601" spans="1:15" ht="18.75" customHeight="1" x14ac:dyDescent="0.35">
      <c r="A1601" s="28"/>
      <c r="B1601" s="189">
        <f>IF(J1601="",0,COUNTIF($J$7:J1601,J1601))</f>
        <v>0</v>
      </c>
      <c r="C1601" s="189" t="str">
        <f t="shared" si="102"/>
        <v>0</v>
      </c>
      <c r="D1601" s="192">
        <f t="shared" si="103"/>
        <v>46021</v>
      </c>
      <c r="E1601" s="189">
        <f t="shared" si="104"/>
        <v>227</v>
      </c>
      <c r="F1601" s="28"/>
      <c r="G1601" s="157"/>
      <c r="H1601" s="3"/>
      <c r="I1601" s="7"/>
      <c r="J1601" s="3"/>
      <c r="K1601" s="32" t="str">
        <f t="shared" si="105"/>
        <v/>
      </c>
      <c r="L1601" s="2"/>
      <c r="M1601" s="2"/>
      <c r="N1601" s="28"/>
      <c r="O1601" s="28"/>
    </row>
    <row r="1602" spans="1:15" ht="18.75" customHeight="1" x14ac:dyDescent="0.35">
      <c r="A1602" s="28"/>
      <c r="B1602" s="189">
        <f>IF(J1602="",0,COUNTIF($J$7:J1602,J1602))</f>
        <v>0</v>
      </c>
      <c r="C1602" s="189" t="str">
        <f t="shared" si="102"/>
        <v>0</v>
      </c>
      <c r="D1602" s="192">
        <f t="shared" si="103"/>
        <v>46021</v>
      </c>
      <c r="E1602" s="189">
        <f t="shared" si="104"/>
        <v>227</v>
      </c>
      <c r="F1602" s="28"/>
      <c r="G1602" s="157"/>
      <c r="H1602" s="3"/>
      <c r="I1602" s="7"/>
      <c r="J1602" s="3"/>
      <c r="K1602" s="32" t="str">
        <f t="shared" si="105"/>
        <v/>
      </c>
      <c r="L1602" s="2"/>
      <c r="M1602" s="2"/>
      <c r="N1602" s="28"/>
      <c r="O1602" s="28"/>
    </row>
    <row r="1603" spans="1:15" ht="18.75" customHeight="1" x14ac:dyDescent="0.35">
      <c r="A1603" s="28"/>
      <c r="B1603" s="189">
        <f>IF(J1603="",0,COUNTIF($J$7:J1603,J1603))</f>
        <v>0</v>
      </c>
      <c r="C1603" s="189" t="str">
        <f t="shared" si="102"/>
        <v>0</v>
      </c>
      <c r="D1603" s="192">
        <f t="shared" si="103"/>
        <v>46021</v>
      </c>
      <c r="E1603" s="189">
        <f t="shared" si="104"/>
        <v>227</v>
      </c>
      <c r="F1603" s="28"/>
      <c r="G1603" s="157"/>
      <c r="H1603" s="3"/>
      <c r="I1603" s="7"/>
      <c r="J1603" s="3"/>
      <c r="K1603" s="32" t="str">
        <f t="shared" si="105"/>
        <v/>
      </c>
      <c r="L1603" s="2"/>
      <c r="M1603" s="2"/>
      <c r="N1603" s="28"/>
      <c r="O1603" s="28"/>
    </row>
    <row r="1604" spans="1:15" ht="18.75" customHeight="1" x14ac:dyDescent="0.35">
      <c r="A1604" s="28"/>
      <c r="B1604" s="189">
        <f>IF(J1604="",0,COUNTIF($J$7:J1604,J1604))</f>
        <v>0</v>
      </c>
      <c r="C1604" s="189" t="str">
        <f t="shared" si="102"/>
        <v>0</v>
      </c>
      <c r="D1604" s="192">
        <f t="shared" si="103"/>
        <v>46021</v>
      </c>
      <c r="E1604" s="189">
        <f t="shared" si="104"/>
        <v>227</v>
      </c>
      <c r="F1604" s="28"/>
      <c r="G1604" s="157"/>
      <c r="H1604" s="3"/>
      <c r="I1604" s="7"/>
      <c r="J1604" s="3"/>
      <c r="K1604" s="32" t="str">
        <f t="shared" si="105"/>
        <v/>
      </c>
      <c r="L1604" s="2"/>
      <c r="M1604" s="2"/>
      <c r="N1604" s="28"/>
      <c r="O1604" s="28"/>
    </row>
    <row r="1605" spans="1:15" ht="18.75" customHeight="1" x14ac:dyDescent="0.35">
      <c r="A1605" s="28"/>
      <c r="B1605" s="189">
        <f>IF(J1605="",0,COUNTIF($J$7:J1605,J1605))</f>
        <v>0</v>
      </c>
      <c r="C1605" s="189" t="str">
        <f t="shared" si="102"/>
        <v>0</v>
      </c>
      <c r="D1605" s="192">
        <f t="shared" si="103"/>
        <v>46021</v>
      </c>
      <c r="E1605" s="189">
        <f t="shared" si="104"/>
        <v>227</v>
      </c>
      <c r="F1605" s="28"/>
      <c r="G1605" s="157"/>
      <c r="H1605" s="3"/>
      <c r="I1605" s="7"/>
      <c r="J1605" s="3"/>
      <c r="K1605" s="32" t="str">
        <f t="shared" si="105"/>
        <v/>
      </c>
      <c r="L1605" s="2"/>
      <c r="M1605" s="2"/>
      <c r="N1605" s="28"/>
      <c r="O1605" s="28"/>
    </row>
    <row r="1606" spans="1:15" ht="18.75" customHeight="1" x14ac:dyDescent="0.35">
      <c r="A1606" s="28"/>
      <c r="B1606" s="189">
        <f>IF(J1606="",0,COUNTIF($J$7:J1606,J1606))</f>
        <v>0</v>
      </c>
      <c r="C1606" s="189" t="str">
        <f t="shared" si="102"/>
        <v>0</v>
      </c>
      <c r="D1606" s="192">
        <f t="shared" si="103"/>
        <v>46021</v>
      </c>
      <c r="E1606" s="189">
        <f t="shared" si="104"/>
        <v>227</v>
      </c>
      <c r="F1606" s="28"/>
      <c r="G1606" s="157"/>
      <c r="H1606" s="3"/>
      <c r="I1606" s="7"/>
      <c r="J1606" s="3"/>
      <c r="K1606" s="32" t="str">
        <f t="shared" si="105"/>
        <v/>
      </c>
      <c r="L1606" s="2"/>
      <c r="M1606" s="2"/>
      <c r="N1606" s="28"/>
      <c r="O1606" s="28"/>
    </row>
    <row r="1607" spans="1:15" ht="18.75" customHeight="1" x14ac:dyDescent="0.35">
      <c r="A1607" s="28"/>
      <c r="B1607" s="189">
        <f>IF(J1607="",0,COUNTIF($J$7:J1607,J1607))</f>
        <v>0</v>
      </c>
      <c r="C1607" s="189" t="str">
        <f t="shared" si="102"/>
        <v>0</v>
      </c>
      <c r="D1607" s="192">
        <f t="shared" si="103"/>
        <v>46021</v>
      </c>
      <c r="E1607" s="189">
        <f t="shared" si="104"/>
        <v>227</v>
      </c>
      <c r="F1607" s="28"/>
      <c r="G1607" s="157"/>
      <c r="H1607" s="3"/>
      <c r="I1607" s="7"/>
      <c r="J1607" s="3"/>
      <c r="K1607" s="32" t="str">
        <f t="shared" si="105"/>
        <v/>
      </c>
      <c r="L1607" s="2"/>
      <c r="M1607" s="2"/>
      <c r="N1607" s="28"/>
      <c r="O1607" s="28"/>
    </row>
    <row r="1608" spans="1:15" ht="18.75" customHeight="1" x14ac:dyDescent="0.35">
      <c r="A1608" s="28"/>
      <c r="B1608" s="189">
        <f>IF(J1608="",0,COUNTIF($J$7:J1608,J1608))</f>
        <v>0</v>
      </c>
      <c r="C1608" s="189" t="str">
        <f t="shared" si="102"/>
        <v>0</v>
      </c>
      <c r="D1608" s="192">
        <f t="shared" si="103"/>
        <v>46021</v>
      </c>
      <c r="E1608" s="189">
        <f t="shared" si="104"/>
        <v>227</v>
      </c>
      <c r="F1608" s="28"/>
      <c r="G1608" s="157"/>
      <c r="H1608" s="3"/>
      <c r="I1608" s="7"/>
      <c r="J1608" s="3"/>
      <c r="K1608" s="32" t="str">
        <f t="shared" si="105"/>
        <v/>
      </c>
      <c r="L1608" s="2"/>
      <c r="M1608" s="2"/>
      <c r="N1608" s="28"/>
      <c r="O1608" s="28"/>
    </row>
    <row r="1609" spans="1:15" ht="18.75" customHeight="1" x14ac:dyDescent="0.35">
      <c r="A1609" s="28"/>
      <c r="B1609" s="189">
        <f>IF(J1609="",0,COUNTIF($J$7:J1609,J1609))</f>
        <v>0</v>
      </c>
      <c r="C1609" s="189" t="str">
        <f t="shared" si="102"/>
        <v>0</v>
      </c>
      <c r="D1609" s="192">
        <f t="shared" si="103"/>
        <v>46021</v>
      </c>
      <c r="E1609" s="189">
        <f t="shared" si="104"/>
        <v>227</v>
      </c>
      <c r="F1609" s="28"/>
      <c r="G1609" s="157"/>
      <c r="H1609" s="3"/>
      <c r="I1609" s="7"/>
      <c r="J1609" s="3"/>
      <c r="K1609" s="32" t="str">
        <f t="shared" si="105"/>
        <v/>
      </c>
      <c r="L1609" s="2"/>
      <c r="M1609" s="2"/>
      <c r="N1609" s="28"/>
      <c r="O1609" s="28"/>
    </row>
    <row r="1610" spans="1:15" ht="18.75" customHeight="1" x14ac:dyDescent="0.35">
      <c r="A1610" s="28"/>
      <c r="B1610" s="189">
        <f>IF(J1610="",0,COUNTIF($J$7:J1610,J1610))</f>
        <v>0</v>
      </c>
      <c r="C1610" s="189" t="str">
        <f t="shared" si="102"/>
        <v>0</v>
      </c>
      <c r="D1610" s="192">
        <f t="shared" si="103"/>
        <v>46021</v>
      </c>
      <c r="E1610" s="189">
        <f t="shared" si="104"/>
        <v>227</v>
      </c>
      <c r="F1610" s="28"/>
      <c r="G1610" s="157"/>
      <c r="H1610" s="3"/>
      <c r="I1610" s="7"/>
      <c r="J1610" s="3"/>
      <c r="K1610" s="32" t="str">
        <f t="shared" si="105"/>
        <v/>
      </c>
      <c r="L1610" s="2"/>
      <c r="M1610" s="2"/>
      <c r="N1610" s="28"/>
      <c r="O1610" s="28"/>
    </row>
    <row r="1611" spans="1:15" ht="18.75" customHeight="1" x14ac:dyDescent="0.35">
      <c r="A1611" s="28"/>
      <c r="B1611" s="189">
        <f>IF(J1611="",0,COUNTIF($J$7:J1611,J1611))</f>
        <v>0</v>
      </c>
      <c r="C1611" s="189" t="str">
        <f t="shared" si="102"/>
        <v>0</v>
      </c>
      <c r="D1611" s="192">
        <f t="shared" si="103"/>
        <v>46021</v>
      </c>
      <c r="E1611" s="189">
        <f t="shared" si="104"/>
        <v>227</v>
      </c>
      <c r="F1611" s="28"/>
      <c r="G1611" s="157"/>
      <c r="H1611" s="3"/>
      <c r="I1611" s="7"/>
      <c r="J1611" s="3"/>
      <c r="K1611" s="32" t="str">
        <f t="shared" si="105"/>
        <v/>
      </c>
      <c r="L1611" s="2"/>
      <c r="M1611" s="2"/>
      <c r="N1611" s="28"/>
      <c r="O1611" s="28"/>
    </row>
    <row r="1612" spans="1:15" ht="18.75" customHeight="1" x14ac:dyDescent="0.35">
      <c r="A1612" s="28"/>
      <c r="B1612" s="189">
        <f>IF(J1612="",0,COUNTIF($J$7:J1612,J1612))</f>
        <v>0</v>
      </c>
      <c r="C1612" s="189" t="str">
        <f t="shared" si="102"/>
        <v>0</v>
      </c>
      <c r="D1612" s="192">
        <f t="shared" si="103"/>
        <v>46021</v>
      </c>
      <c r="E1612" s="189">
        <f t="shared" si="104"/>
        <v>227</v>
      </c>
      <c r="F1612" s="28"/>
      <c r="G1612" s="157"/>
      <c r="H1612" s="3"/>
      <c r="I1612" s="7"/>
      <c r="J1612" s="3"/>
      <c r="K1612" s="32" t="str">
        <f t="shared" si="105"/>
        <v/>
      </c>
      <c r="L1612" s="2"/>
      <c r="M1612" s="2"/>
      <c r="N1612" s="28"/>
      <c r="O1612" s="28"/>
    </row>
    <row r="1613" spans="1:15" ht="18.75" customHeight="1" x14ac:dyDescent="0.35">
      <c r="A1613" s="28"/>
      <c r="B1613" s="189">
        <f>IF(J1613="",0,COUNTIF($J$7:J1613,J1613))</f>
        <v>0</v>
      </c>
      <c r="C1613" s="189" t="str">
        <f t="shared" si="102"/>
        <v>0</v>
      </c>
      <c r="D1613" s="192">
        <f t="shared" si="103"/>
        <v>46021</v>
      </c>
      <c r="E1613" s="189">
        <f t="shared" si="104"/>
        <v>227</v>
      </c>
      <c r="F1613" s="28"/>
      <c r="G1613" s="157"/>
      <c r="H1613" s="3"/>
      <c r="I1613" s="7"/>
      <c r="J1613" s="3"/>
      <c r="K1613" s="32" t="str">
        <f t="shared" si="105"/>
        <v/>
      </c>
      <c r="L1613" s="2"/>
      <c r="M1613" s="2"/>
      <c r="N1613" s="28"/>
      <c r="O1613" s="28"/>
    </row>
    <row r="1614" spans="1:15" ht="18.75" customHeight="1" x14ac:dyDescent="0.35">
      <c r="A1614" s="28"/>
      <c r="B1614" s="189">
        <f>IF(J1614="",0,COUNTIF($J$7:J1614,J1614))</f>
        <v>0</v>
      </c>
      <c r="C1614" s="189" t="str">
        <f t="shared" si="102"/>
        <v>0</v>
      </c>
      <c r="D1614" s="192">
        <f t="shared" si="103"/>
        <v>46021</v>
      </c>
      <c r="E1614" s="189">
        <f t="shared" si="104"/>
        <v>227</v>
      </c>
      <c r="F1614" s="28"/>
      <c r="G1614" s="157"/>
      <c r="H1614" s="3"/>
      <c r="I1614" s="7"/>
      <c r="J1614" s="3"/>
      <c r="K1614" s="32" t="str">
        <f t="shared" si="105"/>
        <v/>
      </c>
      <c r="L1614" s="2"/>
      <c r="M1614" s="2"/>
      <c r="N1614" s="28"/>
      <c r="O1614" s="28"/>
    </row>
    <row r="1615" spans="1:15" ht="18.75" customHeight="1" x14ac:dyDescent="0.35">
      <c r="A1615" s="28"/>
      <c r="B1615" s="189">
        <f>IF(J1615="",0,COUNTIF($J$7:J1615,J1615))</f>
        <v>0</v>
      </c>
      <c r="C1615" s="189" t="str">
        <f t="shared" si="102"/>
        <v>0</v>
      </c>
      <c r="D1615" s="192">
        <f t="shared" si="103"/>
        <v>46021</v>
      </c>
      <c r="E1615" s="189">
        <f t="shared" si="104"/>
        <v>227</v>
      </c>
      <c r="F1615" s="28"/>
      <c r="G1615" s="157"/>
      <c r="H1615" s="3"/>
      <c r="I1615" s="7"/>
      <c r="J1615" s="3"/>
      <c r="K1615" s="32" t="str">
        <f t="shared" si="105"/>
        <v/>
      </c>
      <c r="L1615" s="2"/>
      <c r="M1615" s="2"/>
      <c r="N1615" s="28"/>
      <c r="O1615" s="28"/>
    </row>
    <row r="1616" spans="1:15" ht="18.75" customHeight="1" x14ac:dyDescent="0.35">
      <c r="A1616" s="28"/>
      <c r="B1616" s="189">
        <f>IF(J1616="",0,COUNTIF($J$7:J1616,J1616))</f>
        <v>0</v>
      </c>
      <c r="C1616" s="189" t="str">
        <f t="shared" si="102"/>
        <v>0</v>
      </c>
      <c r="D1616" s="192">
        <f t="shared" si="103"/>
        <v>46021</v>
      </c>
      <c r="E1616" s="189">
        <f t="shared" si="104"/>
        <v>227</v>
      </c>
      <c r="F1616" s="28"/>
      <c r="G1616" s="157"/>
      <c r="H1616" s="3"/>
      <c r="I1616" s="7"/>
      <c r="J1616" s="3"/>
      <c r="K1616" s="32" t="str">
        <f t="shared" si="105"/>
        <v/>
      </c>
      <c r="L1616" s="2"/>
      <c r="M1616" s="2"/>
      <c r="N1616" s="28"/>
      <c r="O1616" s="28"/>
    </row>
    <row r="1617" spans="1:15" ht="18.75" customHeight="1" x14ac:dyDescent="0.35">
      <c r="A1617" s="28"/>
      <c r="B1617" s="189">
        <f>IF(J1617="",0,COUNTIF($J$7:J1617,J1617))</f>
        <v>0</v>
      </c>
      <c r="C1617" s="189" t="str">
        <f t="shared" si="102"/>
        <v>0</v>
      </c>
      <c r="D1617" s="192">
        <f t="shared" si="103"/>
        <v>46021</v>
      </c>
      <c r="E1617" s="189">
        <f t="shared" si="104"/>
        <v>227</v>
      </c>
      <c r="F1617" s="28"/>
      <c r="G1617" s="157"/>
      <c r="H1617" s="3"/>
      <c r="I1617" s="7"/>
      <c r="J1617" s="3"/>
      <c r="K1617" s="32" t="str">
        <f t="shared" si="105"/>
        <v/>
      </c>
      <c r="L1617" s="2"/>
      <c r="M1617" s="2"/>
      <c r="N1617" s="28"/>
      <c r="O1617" s="28"/>
    </row>
    <row r="1618" spans="1:15" ht="18.75" customHeight="1" x14ac:dyDescent="0.35">
      <c r="A1618" s="28"/>
      <c r="B1618" s="189">
        <f>IF(J1618="",0,COUNTIF($J$7:J1618,J1618))</f>
        <v>0</v>
      </c>
      <c r="C1618" s="189" t="str">
        <f t="shared" si="102"/>
        <v>0</v>
      </c>
      <c r="D1618" s="192">
        <f t="shared" si="103"/>
        <v>46021</v>
      </c>
      <c r="E1618" s="189">
        <f t="shared" si="104"/>
        <v>227</v>
      </c>
      <c r="F1618" s="28"/>
      <c r="G1618" s="157"/>
      <c r="H1618" s="3"/>
      <c r="I1618" s="7"/>
      <c r="J1618" s="3"/>
      <c r="K1618" s="32" t="str">
        <f t="shared" si="105"/>
        <v/>
      </c>
      <c r="L1618" s="2"/>
      <c r="M1618" s="2"/>
      <c r="N1618" s="28"/>
      <c r="O1618" s="28"/>
    </row>
    <row r="1619" spans="1:15" ht="18.75" customHeight="1" x14ac:dyDescent="0.35">
      <c r="A1619" s="28"/>
      <c r="B1619" s="189">
        <f>IF(J1619="",0,COUNTIF($J$7:J1619,J1619))</f>
        <v>0</v>
      </c>
      <c r="C1619" s="189" t="str">
        <f t="shared" si="102"/>
        <v>0</v>
      </c>
      <c r="D1619" s="192">
        <f t="shared" si="103"/>
        <v>46021</v>
      </c>
      <c r="E1619" s="189">
        <f t="shared" si="104"/>
        <v>227</v>
      </c>
      <c r="F1619" s="28"/>
      <c r="G1619" s="157"/>
      <c r="H1619" s="3"/>
      <c r="I1619" s="7"/>
      <c r="J1619" s="3"/>
      <c r="K1619" s="32" t="str">
        <f t="shared" si="105"/>
        <v/>
      </c>
      <c r="L1619" s="2"/>
      <c r="M1619" s="2"/>
      <c r="N1619" s="28"/>
      <c r="O1619" s="28"/>
    </row>
    <row r="1620" spans="1:15" ht="18.75" customHeight="1" x14ac:dyDescent="0.35">
      <c r="A1620" s="28"/>
      <c r="B1620" s="189">
        <f>IF(J1620="",0,COUNTIF($J$7:J1620,J1620))</f>
        <v>0</v>
      </c>
      <c r="C1620" s="189" t="str">
        <f t="shared" si="102"/>
        <v>0</v>
      </c>
      <c r="D1620" s="192">
        <f t="shared" si="103"/>
        <v>46021</v>
      </c>
      <c r="E1620" s="189">
        <f t="shared" si="104"/>
        <v>227</v>
      </c>
      <c r="F1620" s="28"/>
      <c r="G1620" s="157"/>
      <c r="H1620" s="3"/>
      <c r="I1620" s="7"/>
      <c r="J1620" s="3"/>
      <c r="K1620" s="32" t="str">
        <f t="shared" si="105"/>
        <v/>
      </c>
      <c r="L1620" s="2"/>
      <c r="M1620" s="2"/>
      <c r="N1620" s="28"/>
      <c r="O1620" s="28"/>
    </row>
    <row r="1621" spans="1:15" ht="18.75" customHeight="1" x14ac:dyDescent="0.35">
      <c r="A1621" s="28"/>
      <c r="B1621" s="189">
        <f>IF(J1621="",0,COUNTIF($J$7:J1621,J1621))</f>
        <v>0</v>
      </c>
      <c r="C1621" s="189" t="str">
        <f t="shared" si="102"/>
        <v>0</v>
      </c>
      <c r="D1621" s="192">
        <f t="shared" si="103"/>
        <v>46021</v>
      </c>
      <c r="E1621" s="189">
        <f t="shared" si="104"/>
        <v>227</v>
      </c>
      <c r="F1621" s="28"/>
      <c r="G1621" s="157"/>
      <c r="H1621" s="3"/>
      <c r="I1621" s="7"/>
      <c r="J1621" s="3"/>
      <c r="K1621" s="32" t="str">
        <f t="shared" si="105"/>
        <v/>
      </c>
      <c r="L1621" s="2"/>
      <c r="M1621" s="2"/>
      <c r="N1621" s="28"/>
      <c r="O1621" s="28"/>
    </row>
    <row r="1622" spans="1:15" ht="18.75" customHeight="1" x14ac:dyDescent="0.35">
      <c r="A1622" s="28"/>
      <c r="B1622" s="189">
        <f>IF(J1622="",0,COUNTIF($J$7:J1622,J1622))</f>
        <v>0</v>
      </c>
      <c r="C1622" s="189" t="str">
        <f t="shared" si="102"/>
        <v>0</v>
      </c>
      <c r="D1622" s="192">
        <f t="shared" si="103"/>
        <v>46021</v>
      </c>
      <c r="E1622" s="189">
        <f t="shared" si="104"/>
        <v>227</v>
      </c>
      <c r="F1622" s="28"/>
      <c r="G1622" s="157"/>
      <c r="H1622" s="3"/>
      <c r="I1622" s="7"/>
      <c r="J1622" s="3"/>
      <c r="K1622" s="32" t="str">
        <f t="shared" si="105"/>
        <v/>
      </c>
      <c r="L1622" s="2"/>
      <c r="M1622" s="2"/>
      <c r="N1622" s="28"/>
      <c r="O1622" s="28"/>
    </row>
    <row r="1623" spans="1:15" ht="18.75" customHeight="1" x14ac:dyDescent="0.35">
      <c r="A1623" s="28"/>
      <c r="B1623" s="189">
        <f>IF(J1623="",0,COUNTIF($J$7:J1623,J1623))</f>
        <v>0</v>
      </c>
      <c r="C1623" s="189" t="str">
        <f t="shared" si="102"/>
        <v>0</v>
      </c>
      <c r="D1623" s="192">
        <f t="shared" si="103"/>
        <v>46021</v>
      </c>
      <c r="E1623" s="189">
        <f t="shared" si="104"/>
        <v>227</v>
      </c>
      <c r="F1623" s="28"/>
      <c r="G1623" s="157"/>
      <c r="H1623" s="3"/>
      <c r="I1623" s="7"/>
      <c r="J1623" s="3"/>
      <c r="K1623" s="32" t="str">
        <f t="shared" si="105"/>
        <v/>
      </c>
      <c r="L1623" s="2"/>
      <c r="M1623" s="2"/>
      <c r="N1623" s="28"/>
      <c r="O1623" s="28"/>
    </row>
    <row r="1624" spans="1:15" ht="18.75" customHeight="1" x14ac:dyDescent="0.35">
      <c r="A1624" s="28"/>
      <c r="B1624" s="189">
        <f>IF(J1624="",0,COUNTIF($J$7:J1624,J1624))</f>
        <v>0</v>
      </c>
      <c r="C1624" s="189" t="str">
        <f t="shared" si="102"/>
        <v>0</v>
      </c>
      <c r="D1624" s="192">
        <f t="shared" si="103"/>
        <v>46021</v>
      </c>
      <c r="E1624" s="189">
        <f t="shared" si="104"/>
        <v>227</v>
      </c>
      <c r="F1624" s="28"/>
      <c r="G1624" s="157"/>
      <c r="H1624" s="3"/>
      <c r="I1624" s="7"/>
      <c r="J1624" s="3"/>
      <c r="K1624" s="32" t="str">
        <f t="shared" si="105"/>
        <v/>
      </c>
      <c r="L1624" s="2"/>
      <c r="M1624" s="2"/>
      <c r="N1624" s="28"/>
      <c r="O1624" s="28"/>
    </row>
    <row r="1625" spans="1:15" ht="18.75" customHeight="1" x14ac:dyDescent="0.35">
      <c r="A1625" s="28"/>
      <c r="B1625" s="189">
        <f>IF(J1625="",0,COUNTIF($J$7:J1625,J1625))</f>
        <v>0</v>
      </c>
      <c r="C1625" s="189" t="str">
        <f t="shared" si="102"/>
        <v>0</v>
      </c>
      <c r="D1625" s="192">
        <f t="shared" si="103"/>
        <v>46021</v>
      </c>
      <c r="E1625" s="189">
        <f t="shared" si="104"/>
        <v>227</v>
      </c>
      <c r="F1625" s="28"/>
      <c r="G1625" s="157"/>
      <c r="H1625" s="3"/>
      <c r="I1625" s="7"/>
      <c r="J1625" s="3"/>
      <c r="K1625" s="32" t="str">
        <f t="shared" si="105"/>
        <v/>
      </c>
      <c r="L1625" s="2"/>
      <c r="M1625" s="2"/>
      <c r="N1625" s="28"/>
      <c r="O1625" s="28"/>
    </row>
    <row r="1626" spans="1:15" ht="18.75" customHeight="1" x14ac:dyDescent="0.35">
      <c r="A1626" s="28"/>
      <c r="B1626" s="189">
        <f>IF(J1626="",0,COUNTIF($J$7:J1626,J1626))</f>
        <v>0</v>
      </c>
      <c r="C1626" s="189" t="str">
        <f t="shared" si="102"/>
        <v>0</v>
      </c>
      <c r="D1626" s="192">
        <f t="shared" si="103"/>
        <v>46021</v>
      </c>
      <c r="E1626" s="189">
        <f t="shared" si="104"/>
        <v>227</v>
      </c>
      <c r="F1626" s="28"/>
      <c r="G1626" s="157"/>
      <c r="H1626" s="3"/>
      <c r="I1626" s="7"/>
      <c r="J1626" s="3"/>
      <c r="K1626" s="32" t="str">
        <f t="shared" si="105"/>
        <v/>
      </c>
      <c r="L1626" s="2"/>
      <c r="M1626" s="2"/>
      <c r="N1626" s="28"/>
      <c r="O1626" s="28"/>
    </row>
    <row r="1627" spans="1:15" ht="18.75" customHeight="1" x14ac:dyDescent="0.35">
      <c r="A1627" s="28"/>
      <c r="B1627" s="189">
        <f>IF(J1627="",0,COUNTIF($J$7:J1627,J1627))</f>
        <v>0</v>
      </c>
      <c r="C1627" s="189" t="str">
        <f t="shared" si="102"/>
        <v>0</v>
      </c>
      <c r="D1627" s="192">
        <f t="shared" si="103"/>
        <v>46021</v>
      </c>
      <c r="E1627" s="189">
        <f t="shared" si="104"/>
        <v>227</v>
      </c>
      <c r="F1627" s="28"/>
      <c r="G1627" s="157"/>
      <c r="H1627" s="3"/>
      <c r="I1627" s="7"/>
      <c r="J1627" s="3"/>
      <c r="K1627" s="32" t="str">
        <f t="shared" si="105"/>
        <v/>
      </c>
      <c r="L1627" s="2"/>
      <c r="M1627" s="2"/>
      <c r="N1627" s="28"/>
      <c r="O1627" s="28"/>
    </row>
    <row r="1628" spans="1:15" ht="18.75" customHeight="1" x14ac:dyDescent="0.35">
      <c r="A1628" s="28"/>
      <c r="B1628" s="189">
        <f>IF(J1628="",0,COUNTIF($J$7:J1628,J1628))</f>
        <v>0</v>
      </c>
      <c r="C1628" s="189" t="str">
        <f t="shared" si="102"/>
        <v>0</v>
      </c>
      <c r="D1628" s="192">
        <f t="shared" si="103"/>
        <v>46021</v>
      </c>
      <c r="E1628" s="189">
        <f t="shared" si="104"/>
        <v>227</v>
      </c>
      <c r="F1628" s="28"/>
      <c r="G1628" s="157"/>
      <c r="H1628" s="3"/>
      <c r="I1628" s="7"/>
      <c r="J1628" s="3"/>
      <c r="K1628" s="32" t="str">
        <f t="shared" si="105"/>
        <v/>
      </c>
      <c r="L1628" s="2"/>
      <c r="M1628" s="2"/>
      <c r="N1628" s="28"/>
      <c r="O1628" s="28"/>
    </row>
    <row r="1629" spans="1:15" ht="18.75" customHeight="1" x14ac:dyDescent="0.35">
      <c r="A1629" s="28"/>
      <c r="B1629" s="189">
        <f>IF(J1629="",0,COUNTIF($J$7:J1629,J1629))</f>
        <v>0</v>
      </c>
      <c r="C1629" s="189" t="str">
        <f t="shared" si="102"/>
        <v>0</v>
      </c>
      <c r="D1629" s="192">
        <f t="shared" si="103"/>
        <v>46021</v>
      </c>
      <c r="E1629" s="189">
        <f t="shared" si="104"/>
        <v>227</v>
      </c>
      <c r="F1629" s="28"/>
      <c r="G1629" s="157"/>
      <c r="H1629" s="3"/>
      <c r="I1629" s="7"/>
      <c r="J1629" s="3"/>
      <c r="K1629" s="32" t="str">
        <f t="shared" si="105"/>
        <v/>
      </c>
      <c r="L1629" s="2"/>
      <c r="M1629" s="2"/>
      <c r="N1629" s="28"/>
      <c r="O1629" s="28"/>
    </row>
    <row r="1630" spans="1:15" ht="18.75" customHeight="1" x14ac:dyDescent="0.35">
      <c r="A1630" s="28"/>
      <c r="B1630" s="189">
        <f>IF(J1630="",0,COUNTIF($J$7:J1630,J1630))</f>
        <v>0</v>
      </c>
      <c r="C1630" s="189" t="str">
        <f t="shared" si="102"/>
        <v>0</v>
      </c>
      <c r="D1630" s="192">
        <f t="shared" si="103"/>
        <v>46021</v>
      </c>
      <c r="E1630" s="189">
        <f t="shared" si="104"/>
        <v>227</v>
      </c>
      <c r="F1630" s="28"/>
      <c r="G1630" s="157"/>
      <c r="H1630" s="3"/>
      <c r="I1630" s="7"/>
      <c r="J1630" s="3"/>
      <c r="K1630" s="32" t="str">
        <f t="shared" si="105"/>
        <v/>
      </c>
      <c r="L1630" s="2"/>
      <c r="M1630" s="2"/>
      <c r="N1630" s="28"/>
      <c r="O1630" s="28"/>
    </row>
    <row r="1631" spans="1:15" ht="18.75" customHeight="1" x14ac:dyDescent="0.35">
      <c r="A1631" s="28"/>
      <c r="B1631" s="189">
        <f>IF(J1631="",0,COUNTIF($J$7:J1631,J1631))</f>
        <v>0</v>
      </c>
      <c r="C1631" s="189" t="str">
        <f t="shared" si="102"/>
        <v>0</v>
      </c>
      <c r="D1631" s="192">
        <f t="shared" si="103"/>
        <v>46021</v>
      </c>
      <c r="E1631" s="189">
        <f t="shared" si="104"/>
        <v>227</v>
      </c>
      <c r="F1631" s="28"/>
      <c r="G1631" s="157"/>
      <c r="H1631" s="3"/>
      <c r="I1631" s="7"/>
      <c r="J1631" s="3"/>
      <c r="K1631" s="32" t="str">
        <f t="shared" si="105"/>
        <v/>
      </c>
      <c r="L1631" s="2"/>
      <c r="M1631" s="2"/>
      <c r="N1631" s="28"/>
      <c r="O1631" s="28"/>
    </row>
    <row r="1632" spans="1:15" ht="18.75" customHeight="1" x14ac:dyDescent="0.35">
      <c r="A1632" s="28"/>
      <c r="B1632" s="189">
        <f>IF(J1632="",0,COUNTIF($J$7:J1632,J1632))</f>
        <v>0</v>
      </c>
      <c r="C1632" s="189" t="str">
        <f t="shared" si="102"/>
        <v>0</v>
      </c>
      <c r="D1632" s="192">
        <f t="shared" si="103"/>
        <v>46021</v>
      </c>
      <c r="E1632" s="189">
        <f t="shared" si="104"/>
        <v>227</v>
      </c>
      <c r="F1632" s="28"/>
      <c r="G1632" s="157"/>
      <c r="H1632" s="3"/>
      <c r="I1632" s="7"/>
      <c r="J1632" s="3"/>
      <c r="K1632" s="32" t="str">
        <f t="shared" si="105"/>
        <v/>
      </c>
      <c r="L1632" s="2"/>
      <c r="M1632" s="2"/>
      <c r="N1632" s="28"/>
      <c r="O1632" s="28"/>
    </row>
    <row r="1633" spans="1:15" ht="18.75" customHeight="1" x14ac:dyDescent="0.35">
      <c r="A1633" s="28"/>
      <c r="B1633" s="189">
        <f>IF(J1633="",0,COUNTIF($J$7:J1633,J1633))</f>
        <v>0</v>
      </c>
      <c r="C1633" s="189" t="str">
        <f t="shared" si="102"/>
        <v>0</v>
      </c>
      <c r="D1633" s="192">
        <f t="shared" si="103"/>
        <v>46021</v>
      </c>
      <c r="E1633" s="189">
        <f t="shared" si="104"/>
        <v>227</v>
      </c>
      <c r="F1633" s="28"/>
      <c r="G1633" s="157"/>
      <c r="H1633" s="3"/>
      <c r="I1633" s="7"/>
      <c r="J1633" s="3"/>
      <c r="K1633" s="32" t="str">
        <f t="shared" si="105"/>
        <v/>
      </c>
      <c r="L1633" s="2"/>
      <c r="M1633" s="2"/>
      <c r="N1633" s="28"/>
      <c r="O1633" s="28"/>
    </row>
    <row r="1634" spans="1:15" ht="18.75" customHeight="1" x14ac:dyDescent="0.35">
      <c r="A1634" s="28"/>
      <c r="B1634" s="189">
        <f>IF(J1634="",0,COUNTIF($J$7:J1634,J1634))</f>
        <v>0</v>
      </c>
      <c r="C1634" s="189" t="str">
        <f t="shared" si="102"/>
        <v>0</v>
      </c>
      <c r="D1634" s="192">
        <f t="shared" si="103"/>
        <v>46021</v>
      </c>
      <c r="E1634" s="189">
        <f t="shared" si="104"/>
        <v>227</v>
      </c>
      <c r="F1634" s="28"/>
      <c r="G1634" s="157"/>
      <c r="H1634" s="3"/>
      <c r="I1634" s="7"/>
      <c r="J1634" s="3"/>
      <c r="K1634" s="32" t="str">
        <f t="shared" si="105"/>
        <v/>
      </c>
      <c r="L1634" s="2"/>
      <c r="M1634" s="2"/>
      <c r="N1634" s="28"/>
      <c r="O1634" s="28"/>
    </row>
    <row r="1635" spans="1:15" ht="18.75" customHeight="1" x14ac:dyDescent="0.35">
      <c r="A1635" s="28"/>
      <c r="B1635" s="189">
        <f>IF(J1635="",0,COUNTIF($J$7:J1635,J1635))</f>
        <v>0</v>
      </c>
      <c r="C1635" s="189" t="str">
        <f t="shared" si="102"/>
        <v>0</v>
      </c>
      <c r="D1635" s="192">
        <f t="shared" si="103"/>
        <v>46021</v>
      </c>
      <c r="E1635" s="189">
        <f t="shared" si="104"/>
        <v>227</v>
      </c>
      <c r="F1635" s="28"/>
      <c r="G1635" s="157"/>
      <c r="H1635" s="3"/>
      <c r="I1635" s="7"/>
      <c r="J1635" s="3"/>
      <c r="K1635" s="32" t="str">
        <f t="shared" si="105"/>
        <v/>
      </c>
      <c r="L1635" s="2"/>
      <c r="M1635" s="2"/>
      <c r="N1635" s="28"/>
      <c r="O1635" s="28"/>
    </row>
    <row r="1636" spans="1:15" ht="18.75" customHeight="1" x14ac:dyDescent="0.35">
      <c r="A1636" s="28"/>
      <c r="B1636" s="189">
        <f>IF(J1636="",0,COUNTIF($J$7:J1636,J1636))</f>
        <v>0</v>
      </c>
      <c r="C1636" s="189" t="str">
        <f t="shared" si="102"/>
        <v>0</v>
      </c>
      <c r="D1636" s="192">
        <f t="shared" si="103"/>
        <v>46021</v>
      </c>
      <c r="E1636" s="189">
        <f t="shared" si="104"/>
        <v>227</v>
      </c>
      <c r="F1636" s="28"/>
      <c r="G1636" s="157"/>
      <c r="H1636" s="3"/>
      <c r="I1636" s="7"/>
      <c r="J1636" s="3"/>
      <c r="K1636" s="32" t="str">
        <f t="shared" si="105"/>
        <v/>
      </c>
      <c r="L1636" s="2"/>
      <c r="M1636" s="2"/>
      <c r="N1636" s="28"/>
      <c r="O1636" s="28"/>
    </row>
    <row r="1637" spans="1:15" ht="18.75" customHeight="1" x14ac:dyDescent="0.35">
      <c r="A1637" s="28"/>
      <c r="B1637" s="189">
        <f>IF(J1637="",0,COUNTIF($J$7:J1637,J1637))</f>
        <v>0</v>
      </c>
      <c r="C1637" s="189" t="str">
        <f t="shared" si="102"/>
        <v>0</v>
      </c>
      <c r="D1637" s="192">
        <f t="shared" si="103"/>
        <v>46021</v>
      </c>
      <c r="E1637" s="189">
        <f t="shared" si="104"/>
        <v>227</v>
      </c>
      <c r="F1637" s="28"/>
      <c r="G1637" s="157"/>
      <c r="H1637" s="3"/>
      <c r="I1637" s="7"/>
      <c r="J1637" s="3"/>
      <c r="K1637" s="32" t="str">
        <f t="shared" si="105"/>
        <v/>
      </c>
      <c r="L1637" s="2"/>
      <c r="M1637" s="2"/>
      <c r="N1637" s="28"/>
      <c r="O1637" s="28"/>
    </row>
    <row r="1638" spans="1:15" ht="18.75" customHeight="1" x14ac:dyDescent="0.35">
      <c r="A1638" s="28"/>
      <c r="B1638" s="189">
        <f>IF(J1638="",0,COUNTIF($J$7:J1638,J1638))</f>
        <v>0</v>
      </c>
      <c r="C1638" s="189" t="str">
        <f t="shared" si="102"/>
        <v>0</v>
      </c>
      <c r="D1638" s="192">
        <f t="shared" si="103"/>
        <v>46021</v>
      </c>
      <c r="E1638" s="189">
        <f t="shared" si="104"/>
        <v>227</v>
      </c>
      <c r="F1638" s="28"/>
      <c r="G1638" s="157"/>
      <c r="H1638" s="3"/>
      <c r="I1638" s="7"/>
      <c r="J1638" s="3"/>
      <c r="K1638" s="32" t="str">
        <f t="shared" si="105"/>
        <v/>
      </c>
      <c r="L1638" s="2"/>
      <c r="M1638" s="2"/>
      <c r="N1638" s="28"/>
      <c r="O1638" s="28"/>
    </row>
    <row r="1639" spans="1:15" ht="18.75" customHeight="1" x14ac:dyDescent="0.35">
      <c r="A1639" s="28"/>
      <c r="B1639" s="189">
        <f>IF(J1639="",0,COUNTIF($J$7:J1639,J1639))</f>
        <v>0</v>
      </c>
      <c r="C1639" s="189" t="str">
        <f t="shared" si="102"/>
        <v>0</v>
      </c>
      <c r="D1639" s="192">
        <f t="shared" si="103"/>
        <v>46021</v>
      </c>
      <c r="E1639" s="189">
        <f t="shared" si="104"/>
        <v>227</v>
      </c>
      <c r="F1639" s="28"/>
      <c r="G1639" s="157"/>
      <c r="H1639" s="3"/>
      <c r="I1639" s="7"/>
      <c r="J1639" s="3"/>
      <c r="K1639" s="32" t="str">
        <f t="shared" si="105"/>
        <v/>
      </c>
      <c r="L1639" s="2"/>
      <c r="M1639" s="2"/>
      <c r="N1639" s="28"/>
      <c r="O1639" s="28"/>
    </row>
    <row r="1640" spans="1:15" ht="18.75" customHeight="1" x14ac:dyDescent="0.35">
      <c r="A1640" s="28"/>
      <c r="B1640" s="189">
        <f>IF(J1640="",0,COUNTIF($J$7:J1640,J1640))</f>
        <v>0</v>
      </c>
      <c r="C1640" s="189" t="str">
        <f t="shared" si="102"/>
        <v>0</v>
      </c>
      <c r="D1640" s="192">
        <f t="shared" si="103"/>
        <v>46021</v>
      </c>
      <c r="E1640" s="189">
        <f t="shared" si="104"/>
        <v>227</v>
      </c>
      <c r="F1640" s="28"/>
      <c r="G1640" s="157"/>
      <c r="H1640" s="3"/>
      <c r="I1640" s="7"/>
      <c r="J1640" s="3"/>
      <c r="K1640" s="32" t="str">
        <f t="shared" si="105"/>
        <v/>
      </c>
      <c r="L1640" s="2"/>
      <c r="M1640" s="2"/>
      <c r="N1640" s="28"/>
      <c r="O1640" s="28"/>
    </row>
    <row r="1641" spans="1:15" ht="18.75" customHeight="1" x14ac:dyDescent="0.35">
      <c r="A1641" s="28"/>
      <c r="B1641" s="189">
        <f>IF(J1641="",0,COUNTIF($J$7:J1641,J1641))</f>
        <v>0</v>
      </c>
      <c r="C1641" s="189" t="str">
        <f t="shared" si="102"/>
        <v>0</v>
      </c>
      <c r="D1641" s="192">
        <f t="shared" si="103"/>
        <v>46021</v>
      </c>
      <c r="E1641" s="189">
        <f t="shared" si="104"/>
        <v>227</v>
      </c>
      <c r="F1641" s="28"/>
      <c r="G1641" s="157"/>
      <c r="H1641" s="3"/>
      <c r="I1641" s="7"/>
      <c r="J1641" s="3"/>
      <c r="K1641" s="32" t="str">
        <f t="shared" si="105"/>
        <v/>
      </c>
      <c r="L1641" s="2"/>
      <c r="M1641" s="2"/>
      <c r="N1641" s="28"/>
      <c r="O1641" s="28"/>
    </row>
    <row r="1642" spans="1:15" ht="18.75" customHeight="1" x14ac:dyDescent="0.35">
      <c r="A1642" s="28"/>
      <c r="B1642" s="189">
        <f>IF(J1642="",0,COUNTIF($J$7:J1642,J1642))</f>
        <v>0</v>
      </c>
      <c r="C1642" s="189" t="str">
        <f t="shared" si="102"/>
        <v>0</v>
      </c>
      <c r="D1642" s="192">
        <f t="shared" si="103"/>
        <v>46021</v>
      </c>
      <c r="E1642" s="189">
        <f t="shared" si="104"/>
        <v>227</v>
      </c>
      <c r="F1642" s="28"/>
      <c r="G1642" s="157"/>
      <c r="H1642" s="3"/>
      <c r="I1642" s="7"/>
      <c r="J1642" s="3"/>
      <c r="K1642" s="32" t="str">
        <f t="shared" si="105"/>
        <v/>
      </c>
      <c r="L1642" s="2"/>
      <c r="M1642" s="2"/>
      <c r="N1642" s="28"/>
      <c r="O1642" s="28"/>
    </row>
    <row r="1643" spans="1:15" ht="18.75" customHeight="1" x14ac:dyDescent="0.35">
      <c r="A1643" s="28"/>
      <c r="B1643" s="189">
        <f>IF(J1643="",0,COUNTIF($J$7:J1643,J1643))</f>
        <v>0</v>
      </c>
      <c r="C1643" s="189" t="str">
        <f t="shared" si="102"/>
        <v>0</v>
      </c>
      <c r="D1643" s="192">
        <f t="shared" si="103"/>
        <v>46021</v>
      </c>
      <c r="E1643" s="189">
        <f t="shared" si="104"/>
        <v>227</v>
      </c>
      <c r="F1643" s="28"/>
      <c r="G1643" s="157"/>
      <c r="H1643" s="3"/>
      <c r="I1643" s="7"/>
      <c r="J1643" s="3"/>
      <c r="K1643" s="32" t="str">
        <f t="shared" si="105"/>
        <v/>
      </c>
      <c r="L1643" s="2"/>
      <c r="M1643" s="2"/>
      <c r="N1643" s="28"/>
      <c r="O1643" s="28"/>
    </row>
    <row r="1644" spans="1:15" ht="18.75" customHeight="1" x14ac:dyDescent="0.35">
      <c r="A1644" s="28"/>
      <c r="B1644" s="189">
        <f>IF(J1644="",0,COUNTIF($J$7:J1644,J1644))</f>
        <v>0</v>
      </c>
      <c r="C1644" s="189" t="str">
        <f t="shared" si="102"/>
        <v>0</v>
      </c>
      <c r="D1644" s="192">
        <f t="shared" si="103"/>
        <v>46021</v>
      </c>
      <c r="E1644" s="189">
        <f t="shared" si="104"/>
        <v>227</v>
      </c>
      <c r="F1644" s="28"/>
      <c r="G1644" s="157"/>
      <c r="H1644" s="3"/>
      <c r="I1644" s="7"/>
      <c r="J1644" s="3"/>
      <c r="K1644" s="32" t="str">
        <f t="shared" si="105"/>
        <v/>
      </c>
      <c r="L1644" s="2"/>
      <c r="M1644" s="2"/>
      <c r="N1644" s="28"/>
      <c r="O1644" s="28"/>
    </row>
    <row r="1645" spans="1:15" ht="18.75" customHeight="1" x14ac:dyDescent="0.35">
      <c r="A1645" s="28"/>
      <c r="B1645" s="189">
        <f>IF(J1645="",0,COUNTIF($J$7:J1645,J1645))</f>
        <v>0</v>
      </c>
      <c r="C1645" s="189" t="str">
        <f t="shared" si="102"/>
        <v>0</v>
      </c>
      <c r="D1645" s="192">
        <f t="shared" si="103"/>
        <v>46021</v>
      </c>
      <c r="E1645" s="189">
        <f t="shared" si="104"/>
        <v>227</v>
      </c>
      <c r="F1645" s="28"/>
      <c r="G1645" s="157"/>
      <c r="H1645" s="3"/>
      <c r="I1645" s="7"/>
      <c r="J1645" s="3"/>
      <c r="K1645" s="32" t="str">
        <f t="shared" si="105"/>
        <v/>
      </c>
      <c r="L1645" s="2"/>
      <c r="M1645" s="2"/>
      <c r="N1645" s="28"/>
      <c r="O1645" s="28"/>
    </row>
    <row r="1646" spans="1:15" ht="18.75" customHeight="1" x14ac:dyDescent="0.35">
      <c r="A1646" s="28"/>
      <c r="B1646" s="189">
        <f>IF(J1646="",0,COUNTIF($J$7:J1646,J1646))</f>
        <v>0</v>
      </c>
      <c r="C1646" s="189" t="str">
        <f t="shared" si="102"/>
        <v>0</v>
      </c>
      <c r="D1646" s="192">
        <f t="shared" si="103"/>
        <v>46021</v>
      </c>
      <c r="E1646" s="189">
        <f t="shared" si="104"/>
        <v>227</v>
      </c>
      <c r="F1646" s="28"/>
      <c r="G1646" s="157"/>
      <c r="H1646" s="3"/>
      <c r="I1646" s="7"/>
      <c r="J1646" s="3"/>
      <c r="K1646" s="32" t="str">
        <f t="shared" si="105"/>
        <v/>
      </c>
      <c r="L1646" s="2"/>
      <c r="M1646" s="2"/>
      <c r="N1646" s="28"/>
      <c r="O1646" s="28"/>
    </row>
    <row r="1647" spans="1:15" ht="18.75" customHeight="1" x14ac:dyDescent="0.35">
      <c r="A1647" s="28"/>
      <c r="B1647" s="189">
        <f>IF(J1647="",0,COUNTIF($J$7:J1647,J1647))</f>
        <v>0</v>
      </c>
      <c r="C1647" s="189" t="str">
        <f t="shared" si="102"/>
        <v>0</v>
      </c>
      <c r="D1647" s="192">
        <f t="shared" si="103"/>
        <v>46021</v>
      </c>
      <c r="E1647" s="189">
        <f t="shared" si="104"/>
        <v>227</v>
      </c>
      <c r="F1647" s="28"/>
      <c r="G1647" s="157"/>
      <c r="H1647" s="3"/>
      <c r="I1647" s="7"/>
      <c r="J1647" s="3"/>
      <c r="K1647" s="32" t="str">
        <f t="shared" si="105"/>
        <v/>
      </c>
      <c r="L1647" s="2"/>
      <c r="M1647" s="2"/>
      <c r="N1647" s="28"/>
      <c r="O1647" s="28"/>
    </row>
    <row r="1648" spans="1:15" ht="18.75" customHeight="1" x14ac:dyDescent="0.35">
      <c r="A1648" s="28"/>
      <c r="B1648" s="189">
        <f>IF(J1648="",0,COUNTIF($J$7:J1648,J1648))</f>
        <v>0</v>
      </c>
      <c r="C1648" s="189" t="str">
        <f t="shared" si="102"/>
        <v>0</v>
      </c>
      <c r="D1648" s="192">
        <f t="shared" si="103"/>
        <v>46021</v>
      </c>
      <c r="E1648" s="189">
        <f t="shared" si="104"/>
        <v>227</v>
      </c>
      <c r="F1648" s="28"/>
      <c r="G1648" s="157"/>
      <c r="H1648" s="3"/>
      <c r="I1648" s="7"/>
      <c r="J1648" s="3"/>
      <c r="K1648" s="32" t="str">
        <f t="shared" si="105"/>
        <v/>
      </c>
      <c r="L1648" s="2"/>
      <c r="M1648" s="2"/>
      <c r="N1648" s="28"/>
      <c r="O1648" s="28"/>
    </row>
    <row r="1649" spans="1:15" ht="18.75" customHeight="1" x14ac:dyDescent="0.35">
      <c r="A1649" s="28"/>
      <c r="B1649" s="189">
        <f>IF(J1649="",0,COUNTIF($J$7:J1649,J1649))</f>
        <v>0</v>
      </c>
      <c r="C1649" s="189" t="str">
        <f t="shared" si="102"/>
        <v>0</v>
      </c>
      <c r="D1649" s="192">
        <f t="shared" si="103"/>
        <v>46021</v>
      </c>
      <c r="E1649" s="189">
        <f t="shared" si="104"/>
        <v>227</v>
      </c>
      <c r="F1649" s="28"/>
      <c r="G1649" s="157"/>
      <c r="H1649" s="3"/>
      <c r="I1649" s="7"/>
      <c r="J1649" s="3"/>
      <c r="K1649" s="32" t="str">
        <f t="shared" si="105"/>
        <v/>
      </c>
      <c r="L1649" s="2"/>
      <c r="M1649" s="2"/>
      <c r="N1649" s="28"/>
      <c r="O1649" s="28"/>
    </row>
    <row r="1650" spans="1:15" ht="18.75" customHeight="1" x14ac:dyDescent="0.35">
      <c r="A1650" s="28"/>
      <c r="B1650" s="189">
        <f>IF(J1650="",0,COUNTIF($J$7:J1650,J1650))</f>
        <v>0</v>
      </c>
      <c r="C1650" s="189" t="str">
        <f t="shared" si="102"/>
        <v>0</v>
      </c>
      <c r="D1650" s="192">
        <f t="shared" si="103"/>
        <v>46021</v>
      </c>
      <c r="E1650" s="189">
        <f t="shared" si="104"/>
        <v>227</v>
      </c>
      <c r="F1650" s="28"/>
      <c r="G1650" s="157"/>
      <c r="H1650" s="3"/>
      <c r="I1650" s="7"/>
      <c r="J1650" s="3"/>
      <c r="K1650" s="32" t="str">
        <f t="shared" si="105"/>
        <v/>
      </c>
      <c r="L1650" s="2"/>
      <c r="M1650" s="2"/>
      <c r="N1650" s="28"/>
      <c r="O1650" s="28"/>
    </row>
    <row r="1651" spans="1:15" ht="18.75" customHeight="1" x14ac:dyDescent="0.35">
      <c r="A1651" s="28"/>
      <c r="B1651" s="189">
        <f>IF(J1651="",0,COUNTIF($J$7:J1651,J1651))</f>
        <v>0</v>
      </c>
      <c r="C1651" s="189" t="str">
        <f t="shared" si="102"/>
        <v>0</v>
      </c>
      <c r="D1651" s="192">
        <f t="shared" si="103"/>
        <v>46021</v>
      </c>
      <c r="E1651" s="189">
        <f t="shared" si="104"/>
        <v>227</v>
      </c>
      <c r="F1651" s="28"/>
      <c r="G1651" s="157"/>
      <c r="H1651" s="3"/>
      <c r="I1651" s="7"/>
      <c r="J1651" s="3"/>
      <c r="K1651" s="32" t="str">
        <f t="shared" si="105"/>
        <v/>
      </c>
      <c r="L1651" s="2"/>
      <c r="M1651" s="2"/>
      <c r="N1651" s="28"/>
      <c r="O1651" s="28"/>
    </row>
    <row r="1652" spans="1:15" ht="18.75" customHeight="1" x14ac:dyDescent="0.35">
      <c r="A1652" s="28"/>
      <c r="B1652" s="189">
        <f>IF(J1652="",0,COUNTIF($J$7:J1652,J1652))</f>
        <v>0</v>
      </c>
      <c r="C1652" s="189" t="str">
        <f t="shared" si="102"/>
        <v>0</v>
      </c>
      <c r="D1652" s="192">
        <f t="shared" si="103"/>
        <v>46021</v>
      </c>
      <c r="E1652" s="189">
        <f t="shared" si="104"/>
        <v>227</v>
      </c>
      <c r="F1652" s="28"/>
      <c r="G1652" s="157"/>
      <c r="H1652" s="3"/>
      <c r="I1652" s="7"/>
      <c r="J1652" s="3"/>
      <c r="K1652" s="32" t="str">
        <f t="shared" si="105"/>
        <v/>
      </c>
      <c r="L1652" s="2"/>
      <c r="M1652" s="2"/>
      <c r="N1652" s="28"/>
      <c r="O1652" s="28"/>
    </row>
    <row r="1653" spans="1:15" ht="18.75" customHeight="1" x14ac:dyDescent="0.35">
      <c r="A1653" s="28"/>
      <c r="B1653" s="189">
        <f>IF(J1653="",0,COUNTIF($J$7:J1653,J1653))</f>
        <v>0</v>
      </c>
      <c r="C1653" s="189" t="str">
        <f t="shared" si="102"/>
        <v>0</v>
      </c>
      <c r="D1653" s="192">
        <f t="shared" si="103"/>
        <v>46021</v>
      </c>
      <c r="E1653" s="189">
        <f t="shared" si="104"/>
        <v>227</v>
      </c>
      <c r="F1653" s="28"/>
      <c r="G1653" s="157"/>
      <c r="H1653" s="3"/>
      <c r="I1653" s="7"/>
      <c r="J1653" s="3"/>
      <c r="K1653" s="32" t="str">
        <f t="shared" si="105"/>
        <v/>
      </c>
      <c r="L1653" s="2"/>
      <c r="M1653" s="2"/>
      <c r="N1653" s="28"/>
      <c r="O1653" s="28"/>
    </row>
    <row r="1654" spans="1:15" ht="18.75" customHeight="1" x14ac:dyDescent="0.35">
      <c r="A1654" s="28"/>
      <c r="B1654" s="189">
        <f>IF(J1654="",0,COUNTIF($J$7:J1654,J1654))</f>
        <v>0</v>
      </c>
      <c r="C1654" s="189" t="str">
        <f t="shared" si="102"/>
        <v>0</v>
      </c>
      <c r="D1654" s="192">
        <f t="shared" si="103"/>
        <v>46021</v>
      </c>
      <c r="E1654" s="189">
        <f t="shared" si="104"/>
        <v>227</v>
      </c>
      <c r="F1654" s="28"/>
      <c r="G1654" s="157"/>
      <c r="H1654" s="3"/>
      <c r="I1654" s="7"/>
      <c r="J1654" s="3"/>
      <c r="K1654" s="32" t="str">
        <f t="shared" si="105"/>
        <v/>
      </c>
      <c r="L1654" s="2"/>
      <c r="M1654" s="2"/>
      <c r="N1654" s="28"/>
      <c r="O1654" s="28"/>
    </row>
    <row r="1655" spans="1:15" ht="18.75" customHeight="1" x14ac:dyDescent="0.35">
      <c r="A1655" s="28"/>
      <c r="B1655" s="189">
        <f>IF(J1655="",0,COUNTIF($J$7:J1655,J1655))</f>
        <v>0</v>
      </c>
      <c r="C1655" s="189" t="str">
        <f t="shared" ref="C1655:C1718" si="106">B1655&amp;J1655</f>
        <v>0</v>
      </c>
      <c r="D1655" s="192">
        <f t="shared" ref="D1655:D1718" si="107">IF(G1655&lt;&gt;"",G1655,D1654)</f>
        <v>46021</v>
      </c>
      <c r="E1655" s="189">
        <f t="shared" ref="E1655:E1718" si="108">IF(H1655&lt;&gt;"",H1655,E1654)</f>
        <v>227</v>
      </c>
      <c r="F1655" s="28"/>
      <c r="G1655" s="157"/>
      <c r="H1655" s="3"/>
      <c r="I1655" s="7"/>
      <c r="J1655" s="3"/>
      <c r="K1655" s="32" t="str">
        <f t="shared" ref="K1655:K1718" si="109">IF(J1655&lt;&gt;"",VLOOKUP(J1655,DA,2,FALSE),"")</f>
        <v/>
      </c>
      <c r="L1655" s="2"/>
      <c r="M1655" s="2"/>
      <c r="N1655" s="28"/>
      <c r="O1655" s="28"/>
    </row>
    <row r="1656" spans="1:15" ht="18.75" customHeight="1" x14ac:dyDescent="0.35">
      <c r="A1656" s="28"/>
      <c r="B1656" s="189">
        <f>IF(J1656="",0,COUNTIF($J$7:J1656,J1656))</f>
        <v>0</v>
      </c>
      <c r="C1656" s="189" t="str">
        <f t="shared" si="106"/>
        <v>0</v>
      </c>
      <c r="D1656" s="192">
        <f t="shared" si="107"/>
        <v>46021</v>
      </c>
      <c r="E1656" s="189">
        <f t="shared" si="108"/>
        <v>227</v>
      </c>
      <c r="F1656" s="28"/>
      <c r="G1656" s="157"/>
      <c r="H1656" s="3"/>
      <c r="I1656" s="7"/>
      <c r="J1656" s="3"/>
      <c r="K1656" s="32" t="str">
        <f t="shared" si="109"/>
        <v/>
      </c>
      <c r="L1656" s="2"/>
      <c r="M1656" s="2"/>
      <c r="N1656" s="28"/>
      <c r="O1656" s="28"/>
    </row>
    <row r="1657" spans="1:15" ht="18.75" customHeight="1" x14ac:dyDescent="0.35">
      <c r="A1657" s="28"/>
      <c r="B1657" s="189">
        <f>IF(J1657="",0,COUNTIF($J$7:J1657,J1657))</f>
        <v>0</v>
      </c>
      <c r="C1657" s="189" t="str">
        <f t="shared" si="106"/>
        <v>0</v>
      </c>
      <c r="D1657" s="192">
        <f t="shared" si="107"/>
        <v>46021</v>
      </c>
      <c r="E1657" s="189">
        <f t="shared" si="108"/>
        <v>227</v>
      </c>
      <c r="F1657" s="28"/>
      <c r="G1657" s="157"/>
      <c r="H1657" s="3"/>
      <c r="I1657" s="7"/>
      <c r="J1657" s="3"/>
      <c r="K1657" s="32" t="str">
        <f t="shared" si="109"/>
        <v/>
      </c>
      <c r="L1657" s="2"/>
      <c r="M1657" s="2"/>
      <c r="N1657" s="28"/>
      <c r="O1657" s="28"/>
    </row>
    <row r="1658" spans="1:15" ht="18.75" customHeight="1" x14ac:dyDescent="0.35">
      <c r="A1658" s="28"/>
      <c r="B1658" s="189">
        <f>IF(J1658="",0,COUNTIF($J$7:J1658,J1658))</f>
        <v>0</v>
      </c>
      <c r="C1658" s="189" t="str">
        <f t="shared" si="106"/>
        <v>0</v>
      </c>
      <c r="D1658" s="192">
        <f t="shared" si="107"/>
        <v>46021</v>
      </c>
      <c r="E1658" s="189">
        <f t="shared" si="108"/>
        <v>227</v>
      </c>
      <c r="F1658" s="28"/>
      <c r="G1658" s="157"/>
      <c r="H1658" s="3"/>
      <c r="I1658" s="7"/>
      <c r="J1658" s="3"/>
      <c r="K1658" s="32" t="str">
        <f t="shared" si="109"/>
        <v/>
      </c>
      <c r="L1658" s="2"/>
      <c r="M1658" s="2"/>
      <c r="N1658" s="28"/>
      <c r="O1658" s="28"/>
    </row>
    <row r="1659" spans="1:15" ht="18.75" customHeight="1" x14ac:dyDescent="0.35">
      <c r="A1659" s="28"/>
      <c r="B1659" s="189">
        <f>IF(J1659="",0,COUNTIF($J$7:J1659,J1659))</f>
        <v>0</v>
      </c>
      <c r="C1659" s="189" t="str">
        <f t="shared" si="106"/>
        <v>0</v>
      </c>
      <c r="D1659" s="192">
        <f t="shared" si="107"/>
        <v>46021</v>
      </c>
      <c r="E1659" s="189">
        <f t="shared" si="108"/>
        <v>227</v>
      </c>
      <c r="F1659" s="28"/>
      <c r="G1659" s="157"/>
      <c r="H1659" s="3"/>
      <c r="I1659" s="7"/>
      <c r="J1659" s="3"/>
      <c r="K1659" s="32" t="str">
        <f t="shared" si="109"/>
        <v/>
      </c>
      <c r="L1659" s="2"/>
      <c r="M1659" s="2"/>
      <c r="N1659" s="28"/>
      <c r="O1659" s="28"/>
    </row>
    <row r="1660" spans="1:15" ht="18.75" customHeight="1" x14ac:dyDescent="0.35">
      <c r="A1660" s="28"/>
      <c r="B1660" s="189">
        <f>IF(J1660="",0,COUNTIF($J$7:J1660,J1660))</f>
        <v>0</v>
      </c>
      <c r="C1660" s="189" t="str">
        <f t="shared" si="106"/>
        <v>0</v>
      </c>
      <c r="D1660" s="192">
        <f t="shared" si="107"/>
        <v>46021</v>
      </c>
      <c r="E1660" s="189">
        <f t="shared" si="108"/>
        <v>227</v>
      </c>
      <c r="F1660" s="28"/>
      <c r="G1660" s="157"/>
      <c r="H1660" s="3"/>
      <c r="I1660" s="7"/>
      <c r="J1660" s="3"/>
      <c r="K1660" s="32" t="str">
        <f t="shared" si="109"/>
        <v/>
      </c>
      <c r="L1660" s="2"/>
      <c r="M1660" s="2"/>
      <c r="N1660" s="28"/>
      <c r="O1660" s="28"/>
    </row>
    <row r="1661" spans="1:15" ht="18.75" customHeight="1" x14ac:dyDescent="0.35">
      <c r="A1661" s="28"/>
      <c r="B1661" s="189">
        <f>IF(J1661="",0,COUNTIF($J$7:J1661,J1661))</f>
        <v>0</v>
      </c>
      <c r="C1661" s="189" t="str">
        <f t="shared" si="106"/>
        <v>0</v>
      </c>
      <c r="D1661" s="192">
        <f t="shared" si="107"/>
        <v>46021</v>
      </c>
      <c r="E1661" s="189">
        <f t="shared" si="108"/>
        <v>227</v>
      </c>
      <c r="F1661" s="28"/>
      <c r="G1661" s="157"/>
      <c r="H1661" s="3"/>
      <c r="I1661" s="7"/>
      <c r="J1661" s="3"/>
      <c r="K1661" s="32" t="str">
        <f t="shared" si="109"/>
        <v/>
      </c>
      <c r="L1661" s="2"/>
      <c r="M1661" s="2"/>
      <c r="N1661" s="28"/>
      <c r="O1661" s="28"/>
    </row>
    <row r="1662" spans="1:15" ht="18.75" customHeight="1" x14ac:dyDescent="0.35">
      <c r="A1662" s="28"/>
      <c r="B1662" s="189">
        <f>IF(J1662="",0,COUNTIF($J$7:J1662,J1662))</f>
        <v>0</v>
      </c>
      <c r="C1662" s="189" t="str">
        <f t="shared" si="106"/>
        <v>0</v>
      </c>
      <c r="D1662" s="192">
        <f t="shared" si="107"/>
        <v>46021</v>
      </c>
      <c r="E1662" s="189">
        <f t="shared" si="108"/>
        <v>227</v>
      </c>
      <c r="F1662" s="28"/>
      <c r="G1662" s="157"/>
      <c r="H1662" s="3"/>
      <c r="I1662" s="7"/>
      <c r="J1662" s="3"/>
      <c r="K1662" s="32" t="str">
        <f t="shared" si="109"/>
        <v/>
      </c>
      <c r="L1662" s="2"/>
      <c r="M1662" s="2"/>
      <c r="N1662" s="28"/>
      <c r="O1662" s="28"/>
    </row>
    <row r="1663" spans="1:15" ht="18.75" customHeight="1" x14ac:dyDescent="0.35">
      <c r="A1663" s="28"/>
      <c r="B1663" s="189">
        <f>IF(J1663="",0,COUNTIF($J$7:J1663,J1663))</f>
        <v>0</v>
      </c>
      <c r="C1663" s="189" t="str">
        <f t="shared" si="106"/>
        <v>0</v>
      </c>
      <c r="D1663" s="192">
        <f t="shared" si="107"/>
        <v>46021</v>
      </c>
      <c r="E1663" s="189">
        <f t="shared" si="108"/>
        <v>227</v>
      </c>
      <c r="F1663" s="28"/>
      <c r="G1663" s="157"/>
      <c r="H1663" s="3"/>
      <c r="I1663" s="7"/>
      <c r="J1663" s="3"/>
      <c r="K1663" s="32" t="str">
        <f t="shared" si="109"/>
        <v/>
      </c>
      <c r="L1663" s="2"/>
      <c r="M1663" s="2"/>
      <c r="N1663" s="28"/>
      <c r="O1663" s="28"/>
    </row>
    <row r="1664" spans="1:15" ht="18.75" customHeight="1" x14ac:dyDescent="0.35">
      <c r="A1664" s="28"/>
      <c r="B1664" s="189">
        <f>IF(J1664="",0,COUNTIF($J$7:J1664,J1664))</f>
        <v>0</v>
      </c>
      <c r="C1664" s="189" t="str">
        <f t="shared" si="106"/>
        <v>0</v>
      </c>
      <c r="D1664" s="192">
        <f t="shared" si="107"/>
        <v>46021</v>
      </c>
      <c r="E1664" s="189">
        <f t="shared" si="108"/>
        <v>227</v>
      </c>
      <c r="F1664" s="28"/>
      <c r="G1664" s="157"/>
      <c r="H1664" s="3"/>
      <c r="I1664" s="7"/>
      <c r="J1664" s="3"/>
      <c r="K1664" s="32" t="str">
        <f t="shared" si="109"/>
        <v/>
      </c>
      <c r="L1664" s="2"/>
      <c r="M1664" s="2"/>
      <c r="N1664" s="28"/>
      <c r="O1664" s="28"/>
    </row>
    <row r="1665" spans="1:15" ht="18.75" customHeight="1" x14ac:dyDescent="0.35">
      <c r="A1665" s="28"/>
      <c r="B1665" s="189">
        <f>IF(J1665="",0,COUNTIF($J$7:J1665,J1665))</f>
        <v>0</v>
      </c>
      <c r="C1665" s="189" t="str">
        <f t="shared" si="106"/>
        <v>0</v>
      </c>
      <c r="D1665" s="192">
        <f t="shared" si="107"/>
        <v>46021</v>
      </c>
      <c r="E1665" s="189">
        <f t="shared" si="108"/>
        <v>227</v>
      </c>
      <c r="F1665" s="28"/>
      <c r="G1665" s="157"/>
      <c r="H1665" s="3"/>
      <c r="I1665" s="7"/>
      <c r="J1665" s="3"/>
      <c r="K1665" s="32" t="str">
        <f t="shared" si="109"/>
        <v/>
      </c>
      <c r="L1665" s="2"/>
      <c r="M1665" s="2"/>
      <c r="N1665" s="28"/>
      <c r="O1665" s="28"/>
    </row>
    <row r="1666" spans="1:15" ht="18.75" customHeight="1" x14ac:dyDescent="0.35">
      <c r="A1666" s="28"/>
      <c r="B1666" s="189">
        <f>IF(J1666="",0,COUNTIF($J$7:J1666,J1666))</f>
        <v>0</v>
      </c>
      <c r="C1666" s="189" t="str">
        <f t="shared" si="106"/>
        <v>0</v>
      </c>
      <c r="D1666" s="192">
        <f t="shared" si="107"/>
        <v>46021</v>
      </c>
      <c r="E1666" s="189">
        <f t="shared" si="108"/>
        <v>227</v>
      </c>
      <c r="F1666" s="28"/>
      <c r="G1666" s="157"/>
      <c r="H1666" s="3"/>
      <c r="I1666" s="7"/>
      <c r="J1666" s="3"/>
      <c r="K1666" s="32" t="str">
        <f t="shared" si="109"/>
        <v/>
      </c>
      <c r="L1666" s="2"/>
      <c r="M1666" s="2"/>
      <c r="N1666" s="28"/>
      <c r="O1666" s="28"/>
    </row>
    <row r="1667" spans="1:15" ht="18.75" customHeight="1" x14ac:dyDescent="0.35">
      <c r="A1667" s="28"/>
      <c r="B1667" s="189">
        <f>IF(J1667="",0,COUNTIF($J$7:J1667,J1667))</f>
        <v>0</v>
      </c>
      <c r="C1667" s="189" t="str">
        <f t="shared" si="106"/>
        <v>0</v>
      </c>
      <c r="D1667" s="192">
        <f t="shared" si="107"/>
        <v>46021</v>
      </c>
      <c r="E1667" s="189">
        <f t="shared" si="108"/>
        <v>227</v>
      </c>
      <c r="F1667" s="28"/>
      <c r="G1667" s="157"/>
      <c r="H1667" s="3"/>
      <c r="I1667" s="7"/>
      <c r="J1667" s="3"/>
      <c r="K1667" s="32" t="str">
        <f t="shared" si="109"/>
        <v/>
      </c>
      <c r="L1667" s="2"/>
      <c r="M1667" s="2"/>
      <c r="N1667" s="28"/>
      <c r="O1667" s="28"/>
    </row>
    <row r="1668" spans="1:15" ht="18.75" customHeight="1" x14ac:dyDescent="0.35">
      <c r="A1668" s="28"/>
      <c r="B1668" s="189">
        <f>IF(J1668="",0,COUNTIF($J$7:J1668,J1668))</f>
        <v>0</v>
      </c>
      <c r="C1668" s="189" t="str">
        <f t="shared" si="106"/>
        <v>0</v>
      </c>
      <c r="D1668" s="192">
        <f t="shared" si="107"/>
        <v>46021</v>
      </c>
      <c r="E1668" s="189">
        <f t="shared" si="108"/>
        <v>227</v>
      </c>
      <c r="F1668" s="28"/>
      <c r="G1668" s="157"/>
      <c r="H1668" s="3"/>
      <c r="I1668" s="7"/>
      <c r="J1668" s="3"/>
      <c r="K1668" s="32" t="str">
        <f t="shared" si="109"/>
        <v/>
      </c>
      <c r="L1668" s="2"/>
      <c r="M1668" s="2"/>
      <c r="N1668" s="28"/>
      <c r="O1668" s="28"/>
    </row>
    <row r="1669" spans="1:15" ht="18.75" customHeight="1" x14ac:dyDescent="0.35">
      <c r="A1669" s="28"/>
      <c r="B1669" s="189">
        <f>IF(J1669="",0,COUNTIF($J$7:J1669,J1669))</f>
        <v>0</v>
      </c>
      <c r="C1669" s="189" t="str">
        <f t="shared" si="106"/>
        <v>0</v>
      </c>
      <c r="D1669" s="192">
        <f t="shared" si="107"/>
        <v>46021</v>
      </c>
      <c r="E1669" s="189">
        <f t="shared" si="108"/>
        <v>227</v>
      </c>
      <c r="F1669" s="28"/>
      <c r="G1669" s="157"/>
      <c r="H1669" s="3"/>
      <c r="I1669" s="7"/>
      <c r="J1669" s="3"/>
      <c r="K1669" s="32" t="str">
        <f t="shared" si="109"/>
        <v/>
      </c>
      <c r="L1669" s="2"/>
      <c r="M1669" s="2"/>
      <c r="N1669" s="28"/>
      <c r="O1669" s="28"/>
    </row>
    <row r="1670" spans="1:15" ht="18.75" customHeight="1" x14ac:dyDescent="0.35">
      <c r="A1670" s="28"/>
      <c r="B1670" s="189">
        <f>IF(J1670="",0,COUNTIF($J$7:J1670,J1670))</f>
        <v>0</v>
      </c>
      <c r="C1670" s="189" t="str">
        <f t="shared" si="106"/>
        <v>0</v>
      </c>
      <c r="D1670" s="192">
        <f t="shared" si="107"/>
        <v>46021</v>
      </c>
      <c r="E1670" s="189">
        <f t="shared" si="108"/>
        <v>227</v>
      </c>
      <c r="F1670" s="28"/>
      <c r="G1670" s="157"/>
      <c r="H1670" s="3"/>
      <c r="I1670" s="7"/>
      <c r="J1670" s="3"/>
      <c r="K1670" s="32" t="str">
        <f t="shared" si="109"/>
        <v/>
      </c>
      <c r="L1670" s="2"/>
      <c r="M1670" s="2"/>
      <c r="N1670" s="28"/>
      <c r="O1670" s="28"/>
    </row>
    <row r="1671" spans="1:15" ht="18.75" customHeight="1" x14ac:dyDescent="0.35">
      <c r="A1671" s="28"/>
      <c r="B1671" s="189">
        <f>IF(J1671="",0,COUNTIF($J$7:J1671,J1671))</f>
        <v>0</v>
      </c>
      <c r="C1671" s="189" t="str">
        <f t="shared" si="106"/>
        <v>0</v>
      </c>
      <c r="D1671" s="192">
        <f t="shared" si="107"/>
        <v>46021</v>
      </c>
      <c r="E1671" s="189">
        <f t="shared" si="108"/>
        <v>227</v>
      </c>
      <c r="F1671" s="28"/>
      <c r="G1671" s="157"/>
      <c r="H1671" s="3"/>
      <c r="I1671" s="7"/>
      <c r="J1671" s="3"/>
      <c r="K1671" s="32" t="str">
        <f t="shared" si="109"/>
        <v/>
      </c>
      <c r="L1671" s="2"/>
      <c r="M1671" s="2"/>
      <c r="N1671" s="28"/>
      <c r="O1671" s="28"/>
    </row>
    <row r="1672" spans="1:15" ht="18.75" customHeight="1" x14ac:dyDescent="0.35">
      <c r="A1672" s="28"/>
      <c r="B1672" s="189">
        <f>IF(J1672="",0,COUNTIF($J$7:J1672,J1672))</f>
        <v>0</v>
      </c>
      <c r="C1672" s="189" t="str">
        <f t="shared" si="106"/>
        <v>0</v>
      </c>
      <c r="D1672" s="192">
        <f t="shared" si="107"/>
        <v>46021</v>
      </c>
      <c r="E1672" s="189">
        <f t="shared" si="108"/>
        <v>227</v>
      </c>
      <c r="F1672" s="28"/>
      <c r="G1672" s="157"/>
      <c r="H1672" s="3"/>
      <c r="I1672" s="7"/>
      <c r="J1672" s="3"/>
      <c r="K1672" s="32" t="str">
        <f t="shared" si="109"/>
        <v/>
      </c>
      <c r="L1672" s="2"/>
      <c r="M1672" s="2"/>
      <c r="N1672" s="28"/>
      <c r="O1672" s="28"/>
    </row>
    <row r="1673" spans="1:15" ht="18.75" customHeight="1" x14ac:dyDescent="0.35">
      <c r="A1673" s="28"/>
      <c r="B1673" s="189">
        <f>IF(J1673="",0,COUNTIF($J$7:J1673,J1673))</f>
        <v>0</v>
      </c>
      <c r="C1673" s="189" t="str">
        <f t="shared" si="106"/>
        <v>0</v>
      </c>
      <c r="D1673" s="192">
        <f t="shared" si="107"/>
        <v>46021</v>
      </c>
      <c r="E1673" s="189">
        <f t="shared" si="108"/>
        <v>227</v>
      </c>
      <c r="F1673" s="28"/>
      <c r="G1673" s="157"/>
      <c r="H1673" s="3"/>
      <c r="I1673" s="7"/>
      <c r="J1673" s="3"/>
      <c r="K1673" s="32" t="str">
        <f t="shared" si="109"/>
        <v/>
      </c>
      <c r="L1673" s="2"/>
      <c r="M1673" s="2"/>
      <c r="N1673" s="28"/>
      <c r="O1673" s="28"/>
    </row>
    <row r="1674" spans="1:15" ht="18.75" customHeight="1" x14ac:dyDescent="0.35">
      <c r="A1674" s="28"/>
      <c r="B1674" s="189">
        <f>IF(J1674="",0,COUNTIF($J$7:J1674,J1674))</f>
        <v>0</v>
      </c>
      <c r="C1674" s="189" t="str">
        <f t="shared" si="106"/>
        <v>0</v>
      </c>
      <c r="D1674" s="192">
        <f t="shared" si="107"/>
        <v>46021</v>
      </c>
      <c r="E1674" s="189">
        <f t="shared" si="108"/>
        <v>227</v>
      </c>
      <c r="F1674" s="28"/>
      <c r="G1674" s="157"/>
      <c r="H1674" s="3"/>
      <c r="I1674" s="7"/>
      <c r="J1674" s="3"/>
      <c r="K1674" s="32" t="str">
        <f t="shared" si="109"/>
        <v/>
      </c>
      <c r="L1674" s="2"/>
      <c r="M1674" s="2"/>
      <c r="N1674" s="28"/>
      <c r="O1674" s="28"/>
    </row>
    <row r="1675" spans="1:15" ht="18.75" customHeight="1" x14ac:dyDescent="0.35">
      <c r="A1675" s="28"/>
      <c r="B1675" s="189">
        <f>IF(J1675="",0,COUNTIF($J$7:J1675,J1675))</f>
        <v>0</v>
      </c>
      <c r="C1675" s="189" t="str">
        <f t="shared" si="106"/>
        <v>0</v>
      </c>
      <c r="D1675" s="192">
        <f t="shared" si="107"/>
        <v>46021</v>
      </c>
      <c r="E1675" s="189">
        <f t="shared" si="108"/>
        <v>227</v>
      </c>
      <c r="F1675" s="28"/>
      <c r="G1675" s="157"/>
      <c r="H1675" s="3"/>
      <c r="I1675" s="7"/>
      <c r="J1675" s="3"/>
      <c r="K1675" s="32" t="str">
        <f t="shared" si="109"/>
        <v/>
      </c>
      <c r="L1675" s="2"/>
      <c r="M1675" s="2"/>
      <c r="N1675" s="28"/>
      <c r="O1675" s="28"/>
    </row>
    <row r="1676" spans="1:15" ht="18.75" customHeight="1" x14ac:dyDescent="0.35">
      <c r="A1676" s="28"/>
      <c r="B1676" s="189">
        <f>IF(J1676="",0,COUNTIF($J$7:J1676,J1676))</f>
        <v>0</v>
      </c>
      <c r="C1676" s="189" t="str">
        <f t="shared" si="106"/>
        <v>0</v>
      </c>
      <c r="D1676" s="192">
        <f t="shared" si="107"/>
        <v>46021</v>
      </c>
      <c r="E1676" s="189">
        <f t="shared" si="108"/>
        <v>227</v>
      </c>
      <c r="F1676" s="28"/>
      <c r="G1676" s="157"/>
      <c r="H1676" s="3"/>
      <c r="I1676" s="7"/>
      <c r="J1676" s="3"/>
      <c r="K1676" s="32" t="str">
        <f t="shared" si="109"/>
        <v/>
      </c>
      <c r="L1676" s="2"/>
      <c r="M1676" s="2"/>
      <c r="N1676" s="28"/>
      <c r="O1676" s="28"/>
    </row>
    <row r="1677" spans="1:15" ht="18.75" customHeight="1" x14ac:dyDescent="0.35">
      <c r="A1677" s="28"/>
      <c r="B1677" s="189">
        <f>IF(J1677="",0,COUNTIF($J$7:J1677,J1677))</f>
        <v>0</v>
      </c>
      <c r="C1677" s="189" t="str">
        <f t="shared" si="106"/>
        <v>0</v>
      </c>
      <c r="D1677" s="192">
        <f t="shared" si="107"/>
        <v>46021</v>
      </c>
      <c r="E1677" s="189">
        <f t="shared" si="108"/>
        <v>227</v>
      </c>
      <c r="F1677" s="28"/>
      <c r="G1677" s="157"/>
      <c r="H1677" s="3"/>
      <c r="I1677" s="7"/>
      <c r="J1677" s="3"/>
      <c r="K1677" s="32" t="str">
        <f t="shared" si="109"/>
        <v/>
      </c>
      <c r="L1677" s="2"/>
      <c r="M1677" s="2"/>
      <c r="N1677" s="28"/>
      <c r="O1677" s="28"/>
    </row>
    <row r="1678" spans="1:15" ht="18.75" customHeight="1" x14ac:dyDescent="0.35">
      <c r="A1678" s="28"/>
      <c r="B1678" s="189">
        <f>IF(J1678="",0,COUNTIF($J$7:J1678,J1678))</f>
        <v>0</v>
      </c>
      <c r="C1678" s="189" t="str">
        <f t="shared" si="106"/>
        <v>0</v>
      </c>
      <c r="D1678" s="192">
        <f t="shared" si="107"/>
        <v>46021</v>
      </c>
      <c r="E1678" s="189">
        <f t="shared" si="108"/>
        <v>227</v>
      </c>
      <c r="F1678" s="28"/>
      <c r="G1678" s="157"/>
      <c r="H1678" s="3"/>
      <c r="I1678" s="7"/>
      <c r="J1678" s="3"/>
      <c r="K1678" s="32" t="str">
        <f t="shared" si="109"/>
        <v/>
      </c>
      <c r="L1678" s="2"/>
      <c r="M1678" s="2"/>
      <c r="N1678" s="28"/>
      <c r="O1678" s="28"/>
    </row>
    <row r="1679" spans="1:15" ht="18.75" customHeight="1" x14ac:dyDescent="0.35">
      <c r="A1679" s="28"/>
      <c r="B1679" s="189">
        <f>IF(J1679="",0,COUNTIF($J$7:J1679,J1679))</f>
        <v>0</v>
      </c>
      <c r="C1679" s="189" t="str">
        <f t="shared" si="106"/>
        <v>0</v>
      </c>
      <c r="D1679" s="192">
        <f t="shared" si="107"/>
        <v>46021</v>
      </c>
      <c r="E1679" s="189">
        <f t="shared" si="108"/>
        <v>227</v>
      </c>
      <c r="F1679" s="28"/>
      <c r="G1679" s="157"/>
      <c r="H1679" s="3"/>
      <c r="I1679" s="7"/>
      <c r="J1679" s="3"/>
      <c r="K1679" s="32" t="str">
        <f t="shared" si="109"/>
        <v/>
      </c>
      <c r="L1679" s="2"/>
      <c r="M1679" s="2"/>
      <c r="N1679" s="28"/>
      <c r="O1679" s="28"/>
    </row>
    <row r="1680" spans="1:15" ht="18.75" customHeight="1" x14ac:dyDescent="0.35">
      <c r="A1680" s="28"/>
      <c r="B1680" s="189">
        <f>IF(J1680="",0,COUNTIF($J$7:J1680,J1680))</f>
        <v>0</v>
      </c>
      <c r="C1680" s="189" t="str">
        <f t="shared" si="106"/>
        <v>0</v>
      </c>
      <c r="D1680" s="192">
        <f t="shared" si="107"/>
        <v>46021</v>
      </c>
      <c r="E1680" s="189">
        <f t="shared" si="108"/>
        <v>227</v>
      </c>
      <c r="F1680" s="28"/>
      <c r="G1680" s="157"/>
      <c r="H1680" s="3"/>
      <c r="I1680" s="7"/>
      <c r="J1680" s="3"/>
      <c r="K1680" s="32" t="str">
        <f t="shared" si="109"/>
        <v/>
      </c>
      <c r="L1680" s="2"/>
      <c r="M1680" s="2"/>
      <c r="N1680" s="28"/>
      <c r="O1680" s="28"/>
    </row>
    <row r="1681" spans="1:15" ht="18.75" customHeight="1" x14ac:dyDescent="0.35">
      <c r="A1681" s="28"/>
      <c r="B1681" s="189">
        <f>IF(J1681="",0,COUNTIF($J$7:J1681,J1681))</f>
        <v>0</v>
      </c>
      <c r="C1681" s="189" t="str">
        <f t="shared" si="106"/>
        <v>0</v>
      </c>
      <c r="D1681" s="192">
        <f t="shared" si="107"/>
        <v>46021</v>
      </c>
      <c r="E1681" s="189">
        <f t="shared" si="108"/>
        <v>227</v>
      </c>
      <c r="F1681" s="28"/>
      <c r="G1681" s="157"/>
      <c r="H1681" s="3"/>
      <c r="I1681" s="7"/>
      <c r="J1681" s="3"/>
      <c r="K1681" s="32" t="str">
        <f t="shared" si="109"/>
        <v/>
      </c>
      <c r="L1681" s="2"/>
      <c r="M1681" s="2"/>
      <c r="N1681" s="28"/>
      <c r="O1681" s="28"/>
    </row>
    <row r="1682" spans="1:15" ht="18.75" customHeight="1" x14ac:dyDescent="0.35">
      <c r="A1682" s="28"/>
      <c r="B1682" s="189">
        <f>IF(J1682="",0,COUNTIF($J$7:J1682,J1682))</f>
        <v>0</v>
      </c>
      <c r="C1682" s="189" t="str">
        <f t="shared" si="106"/>
        <v>0</v>
      </c>
      <c r="D1682" s="192">
        <f t="shared" si="107"/>
        <v>46021</v>
      </c>
      <c r="E1682" s="189">
        <f t="shared" si="108"/>
        <v>227</v>
      </c>
      <c r="F1682" s="28"/>
      <c r="G1682" s="157"/>
      <c r="H1682" s="3"/>
      <c r="I1682" s="7"/>
      <c r="J1682" s="3"/>
      <c r="K1682" s="32" t="str">
        <f t="shared" si="109"/>
        <v/>
      </c>
      <c r="L1682" s="2"/>
      <c r="M1682" s="2"/>
      <c r="N1682" s="28"/>
      <c r="O1682" s="28"/>
    </row>
    <row r="1683" spans="1:15" ht="18.75" customHeight="1" x14ac:dyDescent="0.35">
      <c r="A1683" s="28"/>
      <c r="B1683" s="189">
        <f>IF(J1683="",0,COUNTIF($J$7:J1683,J1683))</f>
        <v>0</v>
      </c>
      <c r="C1683" s="189" t="str">
        <f t="shared" si="106"/>
        <v>0</v>
      </c>
      <c r="D1683" s="192">
        <f t="shared" si="107"/>
        <v>46021</v>
      </c>
      <c r="E1683" s="189">
        <f t="shared" si="108"/>
        <v>227</v>
      </c>
      <c r="F1683" s="28"/>
      <c r="G1683" s="157"/>
      <c r="H1683" s="3"/>
      <c r="I1683" s="7"/>
      <c r="J1683" s="3"/>
      <c r="K1683" s="32" t="str">
        <f t="shared" si="109"/>
        <v/>
      </c>
      <c r="L1683" s="2"/>
      <c r="M1683" s="2"/>
      <c r="N1683" s="28"/>
      <c r="O1683" s="28"/>
    </row>
    <row r="1684" spans="1:15" ht="18.75" customHeight="1" x14ac:dyDescent="0.35">
      <c r="A1684" s="28"/>
      <c r="B1684" s="189">
        <f>IF(J1684="",0,COUNTIF($J$7:J1684,J1684))</f>
        <v>0</v>
      </c>
      <c r="C1684" s="189" t="str">
        <f t="shared" si="106"/>
        <v>0</v>
      </c>
      <c r="D1684" s="192">
        <f t="shared" si="107"/>
        <v>46021</v>
      </c>
      <c r="E1684" s="189">
        <f t="shared" si="108"/>
        <v>227</v>
      </c>
      <c r="F1684" s="28"/>
      <c r="G1684" s="157"/>
      <c r="H1684" s="3"/>
      <c r="I1684" s="7"/>
      <c r="J1684" s="3"/>
      <c r="K1684" s="32" t="str">
        <f t="shared" si="109"/>
        <v/>
      </c>
      <c r="L1684" s="2"/>
      <c r="M1684" s="2"/>
      <c r="N1684" s="28"/>
      <c r="O1684" s="28"/>
    </row>
    <row r="1685" spans="1:15" ht="18.75" customHeight="1" x14ac:dyDescent="0.35">
      <c r="A1685" s="28"/>
      <c r="B1685" s="189">
        <f>IF(J1685="",0,COUNTIF($J$7:J1685,J1685))</f>
        <v>0</v>
      </c>
      <c r="C1685" s="189" t="str">
        <f t="shared" si="106"/>
        <v>0</v>
      </c>
      <c r="D1685" s="192">
        <f t="shared" si="107"/>
        <v>46021</v>
      </c>
      <c r="E1685" s="189">
        <f t="shared" si="108"/>
        <v>227</v>
      </c>
      <c r="F1685" s="28"/>
      <c r="G1685" s="157"/>
      <c r="H1685" s="3"/>
      <c r="I1685" s="7"/>
      <c r="J1685" s="3"/>
      <c r="K1685" s="32" t="str">
        <f t="shared" si="109"/>
        <v/>
      </c>
      <c r="L1685" s="2"/>
      <c r="M1685" s="2"/>
      <c r="N1685" s="28"/>
      <c r="O1685" s="28"/>
    </row>
    <row r="1686" spans="1:15" ht="18.75" customHeight="1" x14ac:dyDescent="0.35">
      <c r="A1686" s="28"/>
      <c r="B1686" s="189">
        <f>IF(J1686="",0,COUNTIF($J$7:J1686,J1686))</f>
        <v>0</v>
      </c>
      <c r="C1686" s="189" t="str">
        <f t="shared" si="106"/>
        <v>0</v>
      </c>
      <c r="D1686" s="192">
        <f t="shared" si="107"/>
        <v>46021</v>
      </c>
      <c r="E1686" s="189">
        <f t="shared" si="108"/>
        <v>227</v>
      </c>
      <c r="F1686" s="28"/>
      <c r="G1686" s="157"/>
      <c r="H1686" s="3"/>
      <c r="I1686" s="7"/>
      <c r="J1686" s="3"/>
      <c r="K1686" s="32" t="str">
        <f t="shared" si="109"/>
        <v/>
      </c>
      <c r="L1686" s="2"/>
      <c r="M1686" s="2"/>
      <c r="N1686" s="28"/>
      <c r="O1686" s="28"/>
    </row>
    <row r="1687" spans="1:15" ht="18.75" customHeight="1" x14ac:dyDescent="0.35">
      <c r="A1687" s="28"/>
      <c r="B1687" s="189">
        <f>IF(J1687="",0,COUNTIF($J$7:J1687,J1687))</f>
        <v>0</v>
      </c>
      <c r="C1687" s="189" t="str">
        <f t="shared" si="106"/>
        <v>0</v>
      </c>
      <c r="D1687" s="192">
        <f t="shared" si="107"/>
        <v>46021</v>
      </c>
      <c r="E1687" s="189">
        <f t="shared" si="108"/>
        <v>227</v>
      </c>
      <c r="F1687" s="28"/>
      <c r="G1687" s="157"/>
      <c r="H1687" s="3"/>
      <c r="I1687" s="7"/>
      <c r="J1687" s="3"/>
      <c r="K1687" s="32" t="str">
        <f t="shared" si="109"/>
        <v/>
      </c>
      <c r="L1687" s="2"/>
      <c r="M1687" s="2"/>
      <c r="N1687" s="28"/>
      <c r="O1687" s="28"/>
    </row>
    <row r="1688" spans="1:15" ht="18.75" customHeight="1" x14ac:dyDescent="0.35">
      <c r="A1688" s="28"/>
      <c r="B1688" s="189">
        <f>IF(J1688="",0,COUNTIF($J$7:J1688,J1688))</f>
        <v>0</v>
      </c>
      <c r="C1688" s="189" t="str">
        <f t="shared" si="106"/>
        <v>0</v>
      </c>
      <c r="D1688" s="192">
        <f t="shared" si="107"/>
        <v>46021</v>
      </c>
      <c r="E1688" s="189">
        <f t="shared" si="108"/>
        <v>227</v>
      </c>
      <c r="F1688" s="28"/>
      <c r="G1688" s="157"/>
      <c r="H1688" s="3"/>
      <c r="I1688" s="7"/>
      <c r="J1688" s="3"/>
      <c r="K1688" s="32" t="str">
        <f t="shared" si="109"/>
        <v/>
      </c>
      <c r="L1688" s="2"/>
      <c r="M1688" s="2"/>
      <c r="N1688" s="28"/>
      <c r="O1688" s="28"/>
    </row>
    <row r="1689" spans="1:15" ht="18.75" customHeight="1" x14ac:dyDescent="0.35">
      <c r="A1689" s="28"/>
      <c r="B1689" s="189">
        <f>IF(J1689="",0,COUNTIF($J$7:J1689,J1689))</f>
        <v>0</v>
      </c>
      <c r="C1689" s="189" t="str">
        <f t="shared" si="106"/>
        <v>0</v>
      </c>
      <c r="D1689" s="192">
        <f t="shared" si="107"/>
        <v>46021</v>
      </c>
      <c r="E1689" s="189">
        <f t="shared" si="108"/>
        <v>227</v>
      </c>
      <c r="F1689" s="28"/>
      <c r="G1689" s="157"/>
      <c r="H1689" s="3"/>
      <c r="I1689" s="7"/>
      <c r="J1689" s="3"/>
      <c r="K1689" s="32" t="str">
        <f t="shared" si="109"/>
        <v/>
      </c>
      <c r="L1689" s="2"/>
      <c r="M1689" s="2"/>
      <c r="N1689" s="28"/>
      <c r="O1689" s="28"/>
    </row>
    <row r="1690" spans="1:15" ht="18.75" customHeight="1" x14ac:dyDescent="0.35">
      <c r="A1690" s="28"/>
      <c r="B1690" s="189">
        <f>IF(J1690="",0,COUNTIF($J$7:J1690,J1690))</f>
        <v>0</v>
      </c>
      <c r="C1690" s="189" t="str">
        <f t="shared" si="106"/>
        <v>0</v>
      </c>
      <c r="D1690" s="192">
        <f t="shared" si="107"/>
        <v>46021</v>
      </c>
      <c r="E1690" s="189">
        <f t="shared" si="108"/>
        <v>227</v>
      </c>
      <c r="F1690" s="28"/>
      <c r="G1690" s="157"/>
      <c r="H1690" s="3"/>
      <c r="I1690" s="7"/>
      <c r="J1690" s="3"/>
      <c r="K1690" s="32" t="str">
        <f t="shared" si="109"/>
        <v/>
      </c>
      <c r="L1690" s="2"/>
      <c r="M1690" s="2"/>
      <c r="N1690" s="28"/>
      <c r="O1690" s="28"/>
    </row>
    <row r="1691" spans="1:15" ht="18.75" customHeight="1" x14ac:dyDescent="0.35">
      <c r="A1691" s="28"/>
      <c r="B1691" s="189">
        <f>IF(J1691="",0,COUNTIF($J$7:J1691,J1691))</f>
        <v>0</v>
      </c>
      <c r="C1691" s="189" t="str">
        <f t="shared" si="106"/>
        <v>0</v>
      </c>
      <c r="D1691" s="192">
        <f t="shared" si="107"/>
        <v>46021</v>
      </c>
      <c r="E1691" s="189">
        <f t="shared" si="108"/>
        <v>227</v>
      </c>
      <c r="F1691" s="28"/>
      <c r="G1691" s="157"/>
      <c r="H1691" s="3"/>
      <c r="I1691" s="7"/>
      <c r="J1691" s="3"/>
      <c r="K1691" s="32" t="str">
        <f t="shared" si="109"/>
        <v/>
      </c>
      <c r="L1691" s="2"/>
      <c r="M1691" s="2"/>
      <c r="N1691" s="28"/>
      <c r="O1691" s="28"/>
    </row>
    <row r="1692" spans="1:15" ht="18.75" customHeight="1" x14ac:dyDescent="0.35">
      <c r="A1692" s="28"/>
      <c r="B1692" s="189">
        <f>IF(J1692="",0,COUNTIF($J$7:J1692,J1692))</f>
        <v>0</v>
      </c>
      <c r="C1692" s="189" t="str">
        <f t="shared" si="106"/>
        <v>0</v>
      </c>
      <c r="D1692" s="192">
        <f t="shared" si="107"/>
        <v>46021</v>
      </c>
      <c r="E1692" s="189">
        <f t="shared" si="108"/>
        <v>227</v>
      </c>
      <c r="F1692" s="28"/>
      <c r="G1692" s="157"/>
      <c r="H1692" s="3"/>
      <c r="I1692" s="7"/>
      <c r="J1692" s="3"/>
      <c r="K1692" s="32" t="str">
        <f t="shared" si="109"/>
        <v/>
      </c>
      <c r="L1692" s="2"/>
      <c r="M1692" s="2"/>
      <c r="N1692" s="28"/>
      <c r="O1692" s="28"/>
    </row>
    <row r="1693" spans="1:15" ht="18.75" customHeight="1" x14ac:dyDescent="0.35">
      <c r="A1693" s="28"/>
      <c r="B1693" s="189">
        <f>IF(J1693="",0,COUNTIF($J$7:J1693,J1693))</f>
        <v>0</v>
      </c>
      <c r="C1693" s="189" t="str">
        <f t="shared" si="106"/>
        <v>0</v>
      </c>
      <c r="D1693" s="192">
        <f t="shared" si="107"/>
        <v>46021</v>
      </c>
      <c r="E1693" s="189">
        <f t="shared" si="108"/>
        <v>227</v>
      </c>
      <c r="F1693" s="28"/>
      <c r="G1693" s="157"/>
      <c r="H1693" s="3"/>
      <c r="I1693" s="7"/>
      <c r="J1693" s="3"/>
      <c r="K1693" s="32" t="str">
        <f t="shared" si="109"/>
        <v/>
      </c>
      <c r="L1693" s="2"/>
      <c r="M1693" s="2"/>
      <c r="N1693" s="28"/>
      <c r="O1693" s="28"/>
    </row>
    <row r="1694" spans="1:15" ht="18.75" customHeight="1" x14ac:dyDescent="0.35">
      <c r="A1694" s="28"/>
      <c r="B1694" s="189">
        <f>IF(J1694="",0,COUNTIF($J$7:J1694,J1694))</f>
        <v>0</v>
      </c>
      <c r="C1694" s="189" t="str">
        <f t="shared" si="106"/>
        <v>0</v>
      </c>
      <c r="D1694" s="192">
        <f t="shared" si="107"/>
        <v>46021</v>
      </c>
      <c r="E1694" s="189">
        <f t="shared" si="108"/>
        <v>227</v>
      </c>
      <c r="F1694" s="28"/>
      <c r="G1694" s="157"/>
      <c r="H1694" s="3"/>
      <c r="I1694" s="7"/>
      <c r="J1694" s="3"/>
      <c r="K1694" s="32" t="str">
        <f t="shared" si="109"/>
        <v/>
      </c>
      <c r="L1694" s="2"/>
      <c r="M1694" s="2"/>
      <c r="N1694" s="28"/>
      <c r="O1694" s="28"/>
    </row>
    <row r="1695" spans="1:15" ht="18.75" customHeight="1" x14ac:dyDescent="0.35">
      <c r="A1695" s="28"/>
      <c r="B1695" s="189">
        <f>IF(J1695="",0,COUNTIF($J$7:J1695,J1695))</f>
        <v>0</v>
      </c>
      <c r="C1695" s="189" t="str">
        <f t="shared" si="106"/>
        <v>0</v>
      </c>
      <c r="D1695" s="192">
        <f t="shared" si="107"/>
        <v>46021</v>
      </c>
      <c r="E1695" s="189">
        <f t="shared" si="108"/>
        <v>227</v>
      </c>
      <c r="F1695" s="28"/>
      <c r="G1695" s="157"/>
      <c r="H1695" s="3"/>
      <c r="I1695" s="7"/>
      <c r="J1695" s="3"/>
      <c r="K1695" s="32" t="str">
        <f t="shared" si="109"/>
        <v/>
      </c>
      <c r="L1695" s="2"/>
      <c r="M1695" s="2"/>
      <c r="N1695" s="28"/>
      <c r="O1695" s="28"/>
    </row>
    <row r="1696" spans="1:15" ht="18.75" customHeight="1" x14ac:dyDescent="0.35">
      <c r="A1696" s="28"/>
      <c r="B1696" s="189">
        <f>IF(J1696="",0,COUNTIF($J$7:J1696,J1696))</f>
        <v>0</v>
      </c>
      <c r="C1696" s="189" t="str">
        <f t="shared" si="106"/>
        <v>0</v>
      </c>
      <c r="D1696" s="192">
        <f t="shared" si="107"/>
        <v>46021</v>
      </c>
      <c r="E1696" s="189">
        <f t="shared" si="108"/>
        <v>227</v>
      </c>
      <c r="F1696" s="28"/>
      <c r="G1696" s="157"/>
      <c r="H1696" s="3"/>
      <c r="I1696" s="7"/>
      <c r="J1696" s="3"/>
      <c r="K1696" s="32" t="str">
        <f t="shared" si="109"/>
        <v/>
      </c>
      <c r="L1696" s="2"/>
      <c r="M1696" s="2"/>
      <c r="N1696" s="28"/>
      <c r="O1696" s="28"/>
    </row>
    <row r="1697" spans="1:15" ht="18.75" customHeight="1" x14ac:dyDescent="0.35">
      <c r="A1697" s="28"/>
      <c r="B1697" s="189">
        <f>IF(J1697="",0,COUNTIF($J$7:J1697,J1697))</f>
        <v>0</v>
      </c>
      <c r="C1697" s="189" t="str">
        <f t="shared" si="106"/>
        <v>0</v>
      </c>
      <c r="D1697" s="192">
        <f t="shared" si="107"/>
        <v>46021</v>
      </c>
      <c r="E1697" s="189">
        <f t="shared" si="108"/>
        <v>227</v>
      </c>
      <c r="F1697" s="28"/>
      <c r="G1697" s="157"/>
      <c r="H1697" s="3"/>
      <c r="I1697" s="7"/>
      <c r="J1697" s="3"/>
      <c r="K1697" s="32" t="str">
        <f t="shared" si="109"/>
        <v/>
      </c>
      <c r="L1697" s="2"/>
      <c r="M1697" s="2"/>
      <c r="N1697" s="28"/>
      <c r="O1697" s="28"/>
    </row>
    <row r="1698" spans="1:15" ht="18.75" customHeight="1" x14ac:dyDescent="0.35">
      <c r="A1698" s="28"/>
      <c r="B1698" s="189">
        <f>IF(J1698="",0,COUNTIF($J$7:J1698,J1698))</f>
        <v>0</v>
      </c>
      <c r="C1698" s="189" t="str">
        <f t="shared" si="106"/>
        <v>0</v>
      </c>
      <c r="D1698" s="192">
        <f t="shared" si="107"/>
        <v>46021</v>
      </c>
      <c r="E1698" s="189">
        <f t="shared" si="108"/>
        <v>227</v>
      </c>
      <c r="F1698" s="28"/>
      <c r="G1698" s="157"/>
      <c r="H1698" s="3"/>
      <c r="I1698" s="7"/>
      <c r="J1698" s="3"/>
      <c r="K1698" s="32" t="str">
        <f t="shared" si="109"/>
        <v/>
      </c>
      <c r="L1698" s="2"/>
      <c r="M1698" s="2"/>
      <c r="N1698" s="28"/>
      <c r="O1698" s="28"/>
    </row>
    <row r="1699" spans="1:15" ht="18.75" customHeight="1" x14ac:dyDescent="0.35">
      <c r="A1699" s="28"/>
      <c r="B1699" s="189">
        <f>IF(J1699="",0,COUNTIF($J$7:J1699,J1699))</f>
        <v>0</v>
      </c>
      <c r="C1699" s="189" t="str">
        <f t="shared" si="106"/>
        <v>0</v>
      </c>
      <c r="D1699" s="192">
        <f t="shared" si="107"/>
        <v>46021</v>
      </c>
      <c r="E1699" s="189">
        <f t="shared" si="108"/>
        <v>227</v>
      </c>
      <c r="F1699" s="28"/>
      <c r="G1699" s="157"/>
      <c r="H1699" s="3"/>
      <c r="I1699" s="7"/>
      <c r="J1699" s="3"/>
      <c r="K1699" s="32" t="str">
        <f t="shared" si="109"/>
        <v/>
      </c>
      <c r="L1699" s="2"/>
      <c r="M1699" s="2"/>
      <c r="N1699" s="28"/>
      <c r="O1699" s="28"/>
    </row>
    <row r="1700" spans="1:15" ht="18.75" customHeight="1" x14ac:dyDescent="0.35">
      <c r="A1700" s="28"/>
      <c r="B1700" s="189">
        <f>IF(J1700="",0,COUNTIF($J$7:J1700,J1700))</f>
        <v>0</v>
      </c>
      <c r="C1700" s="189" t="str">
        <f t="shared" si="106"/>
        <v>0</v>
      </c>
      <c r="D1700" s="192">
        <f t="shared" si="107"/>
        <v>46021</v>
      </c>
      <c r="E1700" s="189">
        <f t="shared" si="108"/>
        <v>227</v>
      </c>
      <c r="F1700" s="28"/>
      <c r="G1700" s="157"/>
      <c r="H1700" s="3"/>
      <c r="I1700" s="7"/>
      <c r="J1700" s="3"/>
      <c r="K1700" s="32" t="str">
        <f t="shared" si="109"/>
        <v/>
      </c>
      <c r="L1700" s="2"/>
      <c r="M1700" s="2"/>
      <c r="N1700" s="28"/>
      <c r="O1700" s="28"/>
    </row>
    <row r="1701" spans="1:15" ht="18.75" customHeight="1" x14ac:dyDescent="0.35">
      <c r="A1701" s="28"/>
      <c r="B1701" s="189">
        <f>IF(J1701="",0,COUNTIF($J$7:J1701,J1701))</f>
        <v>0</v>
      </c>
      <c r="C1701" s="189" t="str">
        <f t="shared" si="106"/>
        <v>0</v>
      </c>
      <c r="D1701" s="192">
        <f t="shared" si="107"/>
        <v>46021</v>
      </c>
      <c r="E1701" s="189">
        <f t="shared" si="108"/>
        <v>227</v>
      </c>
      <c r="F1701" s="28"/>
      <c r="G1701" s="157"/>
      <c r="H1701" s="3"/>
      <c r="I1701" s="7"/>
      <c r="J1701" s="3"/>
      <c r="K1701" s="32" t="str">
        <f t="shared" si="109"/>
        <v/>
      </c>
      <c r="L1701" s="2"/>
      <c r="M1701" s="2"/>
      <c r="N1701" s="28"/>
      <c r="O1701" s="28"/>
    </row>
    <row r="1702" spans="1:15" ht="18.75" customHeight="1" x14ac:dyDescent="0.35">
      <c r="A1702" s="28"/>
      <c r="B1702" s="189">
        <f>IF(J1702="",0,COUNTIF($J$7:J1702,J1702))</f>
        <v>0</v>
      </c>
      <c r="C1702" s="189" t="str">
        <f t="shared" si="106"/>
        <v>0</v>
      </c>
      <c r="D1702" s="192">
        <f t="shared" si="107"/>
        <v>46021</v>
      </c>
      <c r="E1702" s="189">
        <f t="shared" si="108"/>
        <v>227</v>
      </c>
      <c r="F1702" s="28"/>
      <c r="G1702" s="157"/>
      <c r="H1702" s="3"/>
      <c r="I1702" s="7"/>
      <c r="J1702" s="3"/>
      <c r="K1702" s="32" t="str">
        <f t="shared" si="109"/>
        <v/>
      </c>
      <c r="L1702" s="2"/>
      <c r="M1702" s="2"/>
      <c r="N1702" s="28"/>
      <c r="O1702" s="28"/>
    </row>
    <row r="1703" spans="1:15" ht="18.75" customHeight="1" x14ac:dyDescent="0.35">
      <c r="A1703" s="28"/>
      <c r="B1703" s="189">
        <f>IF(J1703="",0,COUNTIF($J$7:J1703,J1703))</f>
        <v>0</v>
      </c>
      <c r="C1703" s="189" t="str">
        <f t="shared" si="106"/>
        <v>0</v>
      </c>
      <c r="D1703" s="192">
        <f t="shared" si="107"/>
        <v>46021</v>
      </c>
      <c r="E1703" s="189">
        <f t="shared" si="108"/>
        <v>227</v>
      </c>
      <c r="F1703" s="28"/>
      <c r="G1703" s="157"/>
      <c r="H1703" s="3"/>
      <c r="I1703" s="7"/>
      <c r="J1703" s="3"/>
      <c r="K1703" s="32" t="str">
        <f t="shared" si="109"/>
        <v/>
      </c>
      <c r="L1703" s="2"/>
      <c r="M1703" s="2"/>
      <c r="N1703" s="28"/>
      <c r="O1703" s="28"/>
    </row>
    <row r="1704" spans="1:15" ht="18.75" customHeight="1" x14ac:dyDescent="0.35">
      <c r="A1704" s="28"/>
      <c r="B1704" s="189">
        <f>IF(J1704="",0,COUNTIF($J$7:J1704,J1704))</f>
        <v>0</v>
      </c>
      <c r="C1704" s="189" t="str">
        <f t="shared" si="106"/>
        <v>0</v>
      </c>
      <c r="D1704" s="192">
        <f t="shared" si="107"/>
        <v>46021</v>
      </c>
      <c r="E1704" s="189">
        <f t="shared" si="108"/>
        <v>227</v>
      </c>
      <c r="F1704" s="28"/>
      <c r="G1704" s="157"/>
      <c r="H1704" s="3"/>
      <c r="I1704" s="7"/>
      <c r="J1704" s="3"/>
      <c r="K1704" s="32" t="str">
        <f t="shared" si="109"/>
        <v/>
      </c>
      <c r="L1704" s="2"/>
      <c r="M1704" s="2"/>
      <c r="N1704" s="28"/>
      <c r="O1704" s="28"/>
    </row>
    <row r="1705" spans="1:15" ht="18.75" customHeight="1" x14ac:dyDescent="0.35">
      <c r="A1705" s="28"/>
      <c r="B1705" s="189">
        <f>IF(J1705="",0,COUNTIF($J$7:J1705,J1705))</f>
        <v>0</v>
      </c>
      <c r="C1705" s="189" t="str">
        <f t="shared" si="106"/>
        <v>0</v>
      </c>
      <c r="D1705" s="192">
        <f t="shared" si="107"/>
        <v>46021</v>
      </c>
      <c r="E1705" s="189">
        <f t="shared" si="108"/>
        <v>227</v>
      </c>
      <c r="F1705" s="28"/>
      <c r="G1705" s="157"/>
      <c r="H1705" s="3"/>
      <c r="I1705" s="7"/>
      <c r="J1705" s="3"/>
      <c r="K1705" s="32" t="str">
        <f t="shared" si="109"/>
        <v/>
      </c>
      <c r="L1705" s="2"/>
      <c r="M1705" s="2"/>
      <c r="N1705" s="28"/>
      <c r="O1705" s="28"/>
    </row>
    <row r="1706" spans="1:15" ht="18.75" customHeight="1" x14ac:dyDescent="0.35">
      <c r="A1706" s="28"/>
      <c r="B1706" s="189">
        <f>IF(J1706="",0,COUNTIF($J$7:J1706,J1706))</f>
        <v>0</v>
      </c>
      <c r="C1706" s="189" t="str">
        <f t="shared" si="106"/>
        <v>0</v>
      </c>
      <c r="D1706" s="192">
        <f t="shared" si="107"/>
        <v>46021</v>
      </c>
      <c r="E1706" s="189">
        <f t="shared" si="108"/>
        <v>227</v>
      </c>
      <c r="F1706" s="28"/>
      <c r="G1706" s="157"/>
      <c r="H1706" s="3"/>
      <c r="I1706" s="7"/>
      <c r="J1706" s="3"/>
      <c r="K1706" s="32" t="str">
        <f t="shared" si="109"/>
        <v/>
      </c>
      <c r="L1706" s="2"/>
      <c r="M1706" s="2"/>
      <c r="N1706" s="28"/>
      <c r="O1706" s="28"/>
    </row>
    <row r="1707" spans="1:15" ht="18.75" customHeight="1" x14ac:dyDescent="0.35">
      <c r="A1707" s="28"/>
      <c r="B1707" s="189">
        <f>IF(J1707="",0,COUNTIF($J$7:J1707,J1707))</f>
        <v>0</v>
      </c>
      <c r="C1707" s="189" t="str">
        <f t="shared" si="106"/>
        <v>0</v>
      </c>
      <c r="D1707" s="192">
        <f t="shared" si="107"/>
        <v>46021</v>
      </c>
      <c r="E1707" s="189">
        <f t="shared" si="108"/>
        <v>227</v>
      </c>
      <c r="F1707" s="28"/>
      <c r="G1707" s="157"/>
      <c r="H1707" s="3"/>
      <c r="I1707" s="7"/>
      <c r="J1707" s="3"/>
      <c r="K1707" s="32" t="str">
        <f t="shared" si="109"/>
        <v/>
      </c>
      <c r="L1707" s="2"/>
      <c r="M1707" s="2"/>
      <c r="N1707" s="28"/>
      <c r="O1707" s="28"/>
    </row>
    <row r="1708" spans="1:15" ht="18.75" customHeight="1" x14ac:dyDescent="0.35">
      <c r="A1708" s="28"/>
      <c r="B1708" s="189">
        <f>IF(J1708="",0,COUNTIF($J$7:J1708,J1708))</f>
        <v>0</v>
      </c>
      <c r="C1708" s="189" t="str">
        <f t="shared" si="106"/>
        <v>0</v>
      </c>
      <c r="D1708" s="192">
        <f t="shared" si="107"/>
        <v>46021</v>
      </c>
      <c r="E1708" s="189">
        <f t="shared" si="108"/>
        <v>227</v>
      </c>
      <c r="F1708" s="28"/>
      <c r="G1708" s="157"/>
      <c r="H1708" s="3"/>
      <c r="I1708" s="7"/>
      <c r="J1708" s="3"/>
      <c r="K1708" s="32" t="str">
        <f t="shared" si="109"/>
        <v/>
      </c>
      <c r="L1708" s="2"/>
      <c r="M1708" s="2"/>
      <c r="N1708" s="28"/>
      <c r="O1708" s="28"/>
    </row>
    <row r="1709" spans="1:15" ht="18.75" customHeight="1" x14ac:dyDescent="0.35">
      <c r="A1709" s="28"/>
      <c r="B1709" s="189">
        <f>IF(J1709="",0,COUNTIF($J$7:J1709,J1709))</f>
        <v>0</v>
      </c>
      <c r="C1709" s="189" t="str">
        <f t="shared" si="106"/>
        <v>0</v>
      </c>
      <c r="D1709" s="192">
        <f t="shared" si="107"/>
        <v>46021</v>
      </c>
      <c r="E1709" s="189">
        <f t="shared" si="108"/>
        <v>227</v>
      </c>
      <c r="F1709" s="28"/>
      <c r="G1709" s="157"/>
      <c r="H1709" s="3"/>
      <c r="I1709" s="7"/>
      <c r="J1709" s="3"/>
      <c r="K1709" s="32" t="str">
        <f t="shared" si="109"/>
        <v/>
      </c>
      <c r="L1709" s="2"/>
      <c r="M1709" s="2"/>
      <c r="N1709" s="28"/>
      <c r="O1709" s="28"/>
    </row>
    <row r="1710" spans="1:15" ht="18.75" customHeight="1" x14ac:dyDescent="0.35">
      <c r="A1710" s="28"/>
      <c r="B1710" s="189">
        <f>IF(J1710="",0,COUNTIF($J$7:J1710,J1710))</f>
        <v>0</v>
      </c>
      <c r="C1710" s="189" t="str">
        <f t="shared" si="106"/>
        <v>0</v>
      </c>
      <c r="D1710" s="192">
        <f t="shared" si="107"/>
        <v>46021</v>
      </c>
      <c r="E1710" s="189">
        <f t="shared" si="108"/>
        <v>227</v>
      </c>
      <c r="F1710" s="28"/>
      <c r="G1710" s="157"/>
      <c r="H1710" s="3"/>
      <c r="I1710" s="7"/>
      <c r="J1710" s="3"/>
      <c r="K1710" s="32" t="str">
        <f t="shared" si="109"/>
        <v/>
      </c>
      <c r="L1710" s="2"/>
      <c r="M1710" s="2"/>
      <c r="N1710" s="28"/>
      <c r="O1710" s="28"/>
    </row>
    <row r="1711" spans="1:15" ht="18.75" customHeight="1" x14ac:dyDescent="0.35">
      <c r="A1711" s="28"/>
      <c r="B1711" s="189">
        <f>IF(J1711="",0,COUNTIF($J$7:J1711,J1711))</f>
        <v>0</v>
      </c>
      <c r="C1711" s="189" t="str">
        <f t="shared" si="106"/>
        <v>0</v>
      </c>
      <c r="D1711" s="192">
        <f t="shared" si="107"/>
        <v>46021</v>
      </c>
      <c r="E1711" s="189">
        <f t="shared" si="108"/>
        <v>227</v>
      </c>
      <c r="F1711" s="28"/>
      <c r="G1711" s="157"/>
      <c r="H1711" s="3"/>
      <c r="I1711" s="7"/>
      <c r="J1711" s="3"/>
      <c r="K1711" s="32" t="str">
        <f t="shared" si="109"/>
        <v/>
      </c>
      <c r="L1711" s="2"/>
      <c r="M1711" s="2"/>
      <c r="N1711" s="28"/>
      <c r="O1711" s="28"/>
    </row>
    <row r="1712" spans="1:15" ht="18.75" customHeight="1" x14ac:dyDescent="0.35">
      <c r="A1712" s="28"/>
      <c r="B1712" s="189">
        <f>IF(J1712="",0,COUNTIF($J$7:J1712,J1712))</f>
        <v>0</v>
      </c>
      <c r="C1712" s="189" t="str">
        <f t="shared" si="106"/>
        <v>0</v>
      </c>
      <c r="D1712" s="192">
        <f t="shared" si="107"/>
        <v>46021</v>
      </c>
      <c r="E1712" s="189">
        <f t="shared" si="108"/>
        <v>227</v>
      </c>
      <c r="F1712" s="28"/>
      <c r="G1712" s="157"/>
      <c r="H1712" s="3"/>
      <c r="I1712" s="7"/>
      <c r="J1712" s="3"/>
      <c r="K1712" s="32" t="str">
        <f t="shared" si="109"/>
        <v/>
      </c>
      <c r="L1712" s="2"/>
      <c r="M1712" s="2"/>
      <c r="N1712" s="28"/>
      <c r="O1712" s="28"/>
    </row>
    <row r="1713" spans="1:15" ht="18.75" customHeight="1" x14ac:dyDescent="0.35">
      <c r="A1713" s="28"/>
      <c r="B1713" s="189">
        <f>IF(J1713="",0,COUNTIF($J$7:J1713,J1713))</f>
        <v>0</v>
      </c>
      <c r="C1713" s="189" t="str">
        <f t="shared" si="106"/>
        <v>0</v>
      </c>
      <c r="D1713" s="192">
        <f t="shared" si="107"/>
        <v>46021</v>
      </c>
      <c r="E1713" s="189">
        <f t="shared" si="108"/>
        <v>227</v>
      </c>
      <c r="F1713" s="28"/>
      <c r="G1713" s="157"/>
      <c r="H1713" s="3"/>
      <c r="I1713" s="7"/>
      <c r="J1713" s="3"/>
      <c r="K1713" s="32" t="str">
        <f t="shared" si="109"/>
        <v/>
      </c>
      <c r="L1713" s="2"/>
      <c r="M1713" s="2"/>
      <c r="N1713" s="28"/>
      <c r="O1713" s="28"/>
    </row>
    <row r="1714" spans="1:15" ht="18.75" customHeight="1" x14ac:dyDescent="0.35">
      <c r="A1714" s="28"/>
      <c r="B1714" s="189">
        <f>IF(J1714="",0,COUNTIF($J$7:J1714,J1714))</f>
        <v>0</v>
      </c>
      <c r="C1714" s="189" t="str">
        <f t="shared" si="106"/>
        <v>0</v>
      </c>
      <c r="D1714" s="192">
        <f t="shared" si="107"/>
        <v>46021</v>
      </c>
      <c r="E1714" s="189">
        <f t="shared" si="108"/>
        <v>227</v>
      </c>
      <c r="F1714" s="28"/>
      <c r="G1714" s="157"/>
      <c r="H1714" s="3"/>
      <c r="I1714" s="7"/>
      <c r="J1714" s="3"/>
      <c r="K1714" s="32" t="str">
        <f t="shared" si="109"/>
        <v/>
      </c>
      <c r="L1714" s="2"/>
      <c r="M1714" s="2"/>
      <c r="N1714" s="28"/>
      <c r="O1714" s="28"/>
    </row>
    <row r="1715" spans="1:15" ht="18.75" customHeight="1" x14ac:dyDescent="0.35">
      <c r="A1715" s="28"/>
      <c r="B1715" s="189">
        <f>IF(J1715="",0,COUNTIF($J$7:J1715,J1715))</f>
        <v>0</v>
      </c>
      <c r="C1715" s="189" t="str">
        <f t="shared" si="106"/>
        <v>0</v>
      </c>
      <c r="D1715" s="192">
        <f t="shared" si="107"/>
        <v>46021</v>
      </c>
      <c r="E1715" s="189">
        <f t="shared" si="108"/>
        <v>227</v>
      </c>
      <c r="F1715" s="28"/>
      <c r="G1715" s="157"/>
      <c r="H1715" s="3"/>
      <c r="I1715" s="7"/>
      <c r="J1715" s="3"/>
      <c r="K1715" s="32" t="str">
        <f t="shared" si="109"/>
        <v/>
      </c>
      <c r="L1715" s="2"/>
      <c r="M1715" s="2"/>
      <c r="N1715" s="28"/>
      <c r="O1715" s="28"/>
    </row>
    <row r="1716" spans="1:15" ht="18.75" customHeight="1" x14ac:dyDescent="0.35">
      <c r="A1716" s="28"/>
      <c r="B1716" s="189">
        <f>IF(J1716="",0,COUNTIF($J$7:J1716,J1716))</f>
        <v>0</v>
      </c>
      <c r="C1716" s="189" t="str">
        <f t="shared" si="106"/>
        <v>0</v>
      </c>
      <c r="D1716" s="192">
        <f t="shared" si="107"/>
        <v>46021</v>
      </c>
      <c r="E1716" s="189">
        <f t="shared" si="108"/>
        <v>227</v>
      </c>
      <c r="F1716" s="28"/>
      <c r="G1716" s="157"/>
      <c r="H1716" s="3"/>
      <c r="I1716" s="7"/>
      <c r="J1716" s="3"/>
      <c r="K1716" s="32" t="str">
        <f t="shared" si="109"/>
        <v/>
      </c>
      <c r="L1716" s="2"/>
      <c r="M1716" s="2"/>
      <c r="N1716" s="28"/>
      <c r="O1716" s="28"/>
    </row>
    <row r="1717" spans="1:15" ht="18.75" customHeight="1" x14ac:dyDescent="0.35">
      <c r="A1717" s="28"/>
      <c r="B1717" s="189">
        <f>IF(J1717="",0,COUNTIF($J$7:J1717,J1717))</f>
        <v>0</v>
      </c>
      <c r="C1717" s="189" t="str">
        <f t="shared" si="106"/>
        <v>0</v>
      </c>
      <c r="D1717" s="192">
        <f t="shared" si="107"/>
        <v>46021</v>
      </c>
      <c r="E1717" s="189">
        <f t="shared" si="108"/>
        <v>227</v>
      </c>
      <c r="F1717" s="28"/>
      <c r="G1717" s="157"/>
      <c r="H1717" s="3"/>
      <c r="I1717" s="7"/>
      <c r="J1717" s="3"/>
      <c r="K1717" s="32" t="str">
        <f t="shared" si="109"/>
        <v/>
      </c>
      <c r="L1717" s="2"/>
      <c r="M1717" s="2"/>
      <c r="N1717" s="28"/>
      <c r="O1717" s="28"/>
    </row>
    <row r="1718" spans="1:15" ht="18.75" customHeight="1" x14ac:dyDescent="0.35">
      <c r="A1718" s="28"/>
      <c r="B1718" s="189">
        <f>IF(J1718="",0,COUNTIF($J$7:J1718,J1718))</f>
        <v>0</v>
      </c>
      <c r="C1718" s="189" t="str">
        <f t="shared" si="106"/>
        <v>0</v>
      </c>
      <c r="D1718" s="192">
        <f t="shared" si="107"/>
        <v>46021</v>
      </c>
      <c r="E1718" s="189">
        <f t="shared" si="108"/>
        <v>227</v>
      </c>
      <c r="F1718" s="28"/>
      <c r="G1718" s="157"/>
      <c r="H1718" s="3"/>
      <c r="I1718" s="7"/>
      <c r="J1718" s="3"/>
      <c r="K1718" s="32" t="str">
        <f t="shared" si="109"/>
        <v/>
      </c>
      <c r="L1718" s="2"/>
      <c r="M1718" s="2"/>
      <c r="N1718" s="28"/>
      <c r="O1718" s="28"/>
    </row>
    <row r="1719" spans="1:15" ht="18.75" customHeight="1" x14ac:dyDescent="0.35">
      <c r="A1719" s="28"/>
      <c r="B1719" s="189">
        <f>IF(J1719="",0,COUNTIF($J$7:J1719,J1719))</f>
        <v>0</v>
      </c>
      <c r="C1719" s="189" t="str">
        <f t="shared" ref="C1719:C1782" si="110">B1719&amp;J1719</f>
        <v>0</v>
      </c>
      <c r="D1719" s="192">
        <f t="shared" ref="D1719:D1782" si="111">IF(G1719&lt;&gt;"",G1719,D1718)</f>
        <v>46021</v>
      </c>
      <c r="E1719" s="189">
        <f t="shared" ref="E1719:E1782" si="112">IF(H1719&lt;&gt;"",H1719,E1718)</f>
        <v>227</v>
      </c>
      <c r="F1719" s="28"/>
      <c r="G1719" s="157"/>
      <c r="H1719" s="3"/>
      <c r="I1719" s="7"/>
      <c r="J1719" s="3"/>
      <c r="K1719" s="32" t="str">
        <f t="shared" ref="K1719:K1782" si="113">IF(J1719&lt;&gt;"",VLOOKUP(J1719,DA,2,FALSE),"")</f>
        <v/>
      </c>
      <c r="L1719" s="2"/>
      <c r="M1719" s="2"/>
      <c r="N1719" s="28"/>
      <c r="O1719" s="28"/>
    </row>
    <row r="1720" spans="1:15" ht="18.75" customHeight="1" x14ac:dyDescent="0.35">
      <c r="A1720" s="28"/>
      <c r="B1720" s="189">
        <f>IF(J1720="",0,COUNTIF($J$7:J1720,J1720))</f>
        <v>0</v>
      </c>
      <c r="C1720" s="189" t="str">
        <f t="shared" si="110"/>
        <v>0</v>
      </c>
      <c r="D1720" s="192">
        <f t="shared" si="111"/>
        <v>46021</v>
      </c>
      <c r="E1720" s="189">
        <f t="shared" si="112"/>
        <v>227</v>
      </c>
      <c r="F1720" s="28"/>
      <c r="G1720" s="157"/>
      <c r="H1720" s="3"/>
      <c r="I1720" s="7"/>
      <c r="J1720" s="3"/>
      <c r="K1720" s="32" t="str">
        <f t="shared" si="113"/>
        <v/>
      </c>
      <c r="L1720" s="2"/>
      <c r="M1720" s="2"/>
      <c r="N1720" s="28"/>
      <c r="O1720" s="28"/>
    </row>
    <row r="1721" spans="1:15" ht="18.75" customHeight="1" x14ac:dyDescent="0.35">
      <c r="A1721" s="28"/>
      <c r="B1721" s="189">
        <f>IF(J1721="",0,COUNTIF($J$7:J1721,J1721))</f>
        <v>0</v>
      </c>
      <c r="C1721" s="189" t="str">
        <f t="shared" si="110"/>
        <v>0</v>
      </c>
      <c r="D1721" s="192">
        <f t="shared" si="111"/>
        <v>46021</v>
      </c>
      <c r="E1721" s="189">
        <f t="shared" si="112"/>
        <v>227</v>
      </c>
      <c r="F1721" s="28"/>
      <c r="G1721" s="157"/>
      <c r="H1721" s="3"/>
      <c r="I1721" s="7"/>
      <c r="J1721" s="3"/>
      <c r="K1721" s="32" t="str">
        <f t="shared" si="113"/>
        <v/>
      </c>
      <c r="L1721" s="2"/>
      <c r="M1721" s="2"/>
      <c r="N1721" s="28"/>
      <c r="O1721" s="28"/>
    </row>
    <row r="1722" spans="1:15" ht="18.75" customHeight="1" x14ac:dyDescent="0.35">
      <c r="A1722" s="28"/>
      <c r="B1722" s="189">
        <f>IF(J1722="",0,COUNTIF($J$7:J1722,J1722))</f>
        <v>0</v>
      </c>
      <c r="C1722" s="189" t="str">
        <f t="shared" si="110"/>
        <v>0</v>
      </c>
      <c r="D1722" s="192">
        <f t="shared" si="111"/>
        <v>46021</v>
      </c>
      <c r="E1722" s="189">
        <f t="shared" si="112"/>
        <v>227</v>
      </c>
      <c r="F1722" s="28"/>
      <c r="G1722" s="157"/>
      <c r="H1722" s="3"/>
      <c r="I1722" s="7"/>
      <c r="J1722" s="3"/>
      <c r="K1722" s="32" t="str">
        <f t="shared" si="113"/>
        <v/>
      </c>
      <c r="L1722" s="2"/>
      <c r="M1722" s="2"/>
      <c r="N1722" s="28"/>
      <c r="O1722" s="28"/>
    </row>
    <row r="1723" spans="1:15" ht="18.75" customHeight="1" x14ac:dyDescent="0.35">
      <c r="A1723" s="28"/>
      <c r="B1723" s="189">
        <f>IF(J1723="",0,COUNTIF($J$7:J1723,J1723))</f>
        <v>0</v>
      </c>
      <c r="C1723" s="189" t="str">
        <f t="shared" si="110"/>
        <v>0</v>
      </c>
      <c r="D1723" s="192">
        <f t="shared" si="111"/>
        <v>46021</v>
      </c>
      <c r="E1723" s="189">
        <f t="shared" si="112"/>
        <v>227</v>
      </c>
      <c r="F1723" s="28"/>
      <c r="G1723" s="157"/>
      <c r="H1723" s="3"/>
      <c r="I1723" s="7"/>
      <c r="J1723" s="3"/>
      <c r="K1723" s="32" t="str">
        <f t="shared" si="113"/>
        <v/>
      </c>
      <c r="L1723" s="2"/>
      <c r="M1723" s="2"/>
      <c r="N1723" s="28"/>
      <c r="O1723" s="28"/>
    </row>
    <row r="1724" spans="1:15" ht="18.75" customHeight="1" x14ac:dyDescent="0.35">
      <c r="A1724" s="28"/>
      <c r="B1724" s="189">
        <f>IF(J1724="",0,COUNTIF($J$7:J1724,J1724))</f>
        <v>0</v>
      </c>
      <c r="C1724" s="189" t="str">
        <f t="shared" si="110"/>
        <v>0</v>
      </c>
      <c r="D1724" s="192">
        <f t="shared" si="111"/>
        <v>46021</v>
      </c>
      <c r="E1724" s="189">
        <f t="shared" si="112"/>
        <v>227</v>
      </c>
      <c r="F1724" s="28"/>
      <c r="G1724" s="157"/>
      <c r="H1724" s="3"/>
      <c r="I1724" s="7"/>
      <c r="J1724" s="3"/>
      <c r="K1724" s="32" t="str">
        <f t="shared" si="113"/>
        <v/>
      </c>
      <c r="L1724" s="2"/>
      <c r="M1724" s="2"/>
      <c r="N1724" s="28"/>
      <c r="O1724" s="28"/>
    </row>
    <row r="1725" spans="1:15" ht="18.75" customHeight="1" x14ac:dyDescent="0.35">
      <c r="A1725" s="28"/>
      <c r="B1725" s="189">
        <f>IF(J1725="",0,COUNTIF($J$7:J1725,J1725))</f>
        <v>0</v>
      </c>
      <c r="C1725" s="189" t="str">
        <f t="shared" si="110"/>
        <v>0</v>
      </c>
      <c r="D1725" s="192">
        <f t="shared" si="111"/>
        <v>46021</v>
      </c>
      <c r="E1725" s="189">
        <f t="shared" si="112"/>
        <v>227</v>
      </c>
      <c r="F1725" s="28"/>
      <c r="G1725" s="157"/>
      <c r="H1725" s="3"/>
      <c r="I1725" s="7"/>
      <c r="J1725" s="3"/>
      <c r="K1725" s="32" t="str">
        <f t="shared" si="113"/>
        <v/>
      </c>
      <c r="L1725" s="2"/>
      <c r="M1725" s="2"/>
      <c r="N1725" s="28"/>
      <c r="O1725" s="28"/>
    </row>
    <row r="1726" spans="1:15" ht="18.75" customHeight="1" x14ac:dyDescent="0.35">
      <c r="A1726" s="28"/>
      <c r="B1726" s="189">
        <f>IF(J1726="",0,COUNTIF($J$7:J1726,J1726))</f>
        <v>0</v>
      </c>
      <c r="C1726" s="189" t="str">
        <f t="shared" si="110"/>
        <v>0</v>
      </c>
      <c r="D1726" s="192">
        <f t="shared" si="111"/>
        <v>46021</v>
      </c>
      <c r="E1726" s="189">
        <f t="shared" si="112"/>
        <v>227</v>
      </c>
      <c r="F1726" s="28"/>
      <c r="G1726" s="157"/>
      <c r="H1726" s="3"/>
      <c r="I1726" s="7"/>
      <c r="J1726" s="3"/>
      <c r="K1726" s="32" t="str">
        <f t="shared" si="113"/>
        <v/>
      </c>
      <c r="L1726" s="2"/>
      <c r="M1726" s="2"/>
      <c r="N1726" s="28"/>
      <c r="O1726" s="28"/>
    </row>
    <row r="1727" spans="1:15" ht="18.75" customHeight="1" x14ac:dyDescent="0.35">
      <c r="A1727" s="28"/>
      <c r="B1727" s="189">
        <f>IF(J1727="",0,COUNTIF($J$7:J1727,J1727))</f>
        <v>0</v>
      </c>
      <c r="C1727" s="189" t="str">
        <f t="shared" si="110"/>
        <v>0</v>
      </c>
      <c r="D1727" s="192">
        <f t="shared" si="111"/>
        <v>46021</v>
      </c>
      <c r="E1727" s="189">
        <f t="shared" si="112"/>
        <v>227</v>
      </c>
      <c r="F1727" s="28"/>
      <c r="G1727" s="157"/>
      <c r="H1727" s="3"/>
      <c r="I1727" s="7"/>
      <c r="J1727" s="3"/>
      <c r="K1727" s="32" t="str">
        <f t="shared" si="113"/>
        <v/>
      </c>
      <c r="L1727" s="2"/>
      <c r="M1727" s="2"/>
      <c r="N1727" s="28"/>
      <c r="O1727" s="28"/>
    </row>
    <row r="1728" spans="1:15" ht="18.75" customHeight="1" x14ac:dyDescent="0.35">
      <c r="A1728" s="28"/>
      <c r="B1728" s="189">
        <f>IF(J1728="",0,COUNTIF($J$7:J1728,J1728))</f>
        <v>0</v>
      </c>
      <c r="C1728" s="189" t="str">
        <f t="shared" si="110"/>
        <v>0</v>
      </c>
      <c r="D1728" s="192">
        <f t="shared" si="111"/>
        <v>46021</v>
      </c>
      <c r="E1728" s="189">
        <f t="shared" si="112"/>
        <v>227</v>
      </c>
      <c r="F1728" s="28"/>
      <c r="G1728" s="157"/>
      <c r="H1728" s="3"/>
      <c r="I1728" s="7"/>
      <c r="J1728" s="3"/>
      <c r="K1728" s="32" t="str">
        <f t="shared" si="113"/>
        <v/>
      </c>
      <c r="L1728" s="2"/>
      <c r="M1728" s="2"/>
      <c r="N1728" s="28"/>
      <c r="O1728" s="28"/>
    </row>
    <row r="1729" spans="1:15" ht="18.75" customHeight="1" x14ac:dyDescent="0.35">
      <c r="A1729" s="28"/>
      <c r="B1729" s="189">
        <f>IF(J1729="",0,COUNTIF($J$7:J1729,J1729))</f>
        <v>0</v>
      </c>
      <c r="C1729" s="189" t="str">
        <f t="shared" si="110"/>
        <v>0</v>
      </c>
      <c r="D1729" s="192">
        <f t="shared" si="111"/>
        <v>46021</v>
      </c>
      <c r="E1729" s="189">
        <f t="shared" si="112"/>
        <v>227</v>
      </c>
      <c r="F1729" s="28"/>
      <c r="G1729" s="157"/>
      <c r="H1729" s="3"/>
      <c r="I1729" s="7"/>
      <c r="J1729" s="3"/>
      <c r="K1729" s="32" t="str">
        <f t="shared" si="113"/>
        <v/>
      </c>
      <c r="L1729" s="2"/>
      <c r="M1729" s="2"/>
      <c r="N1729" s="28"/>
      <c r="O1729" s="28"/>
    </row>
    <row r="1730" spans="1:15" ht="18.75" customHeight="1" x14ac:dyDescent="0.35">
      <c r="A1730" s="28"/>
      <c r="B1730" s="189">
        <f>IF(J1730="",0,COUNTIF($J$7:J1730,J1730))</f>
        <v>0</v>
      </c>
      <c r="C1730" s="189" t="str">
        <f t="shared" si="110"/>
        <v>0</v>
      </c>
      <c r="D1730" s="192">
        <f t="shared" si="111"/>
        <v>46021</v>
      </c>
      <c r="E1730" s="189">
        <f t="shared" si="112"/>
        <v>227</v>
      </c>
      <c r="F1730" s="28"/>
      <c r="G1730" s="157"/>
      <c r="H1730" s="3"/>
      <c r="I1730" s="7"/>
      <c r="J1730" s="3"/>
      <c r="K1730" s="32" t="str">
        <f t="shared" si="113"/>
        <v/>
      </c>
      <c r="L1730" s="2"/>
      <c r="M1730" s="2"/>
      <c r="N1730" s="28"/>
      <c r="O1730" s="28"/>
    </row>
    <row r="1731" spans="1:15" ht="18.75" customHeight="1" x14ac:dyDescent="0.35">
      <c r="A1731" s="28"/>
      <c r="B1731" s="189">
        <f>IF(J1731="",0,COUNTIF($J$7:J1731,J1731))</f>
        <v>0</v>
      </c>
      <c r="C1731" s="189" t="str">
        <f t="shared" si="110"/>
        <v>0</v>
      </c>
      <c r="D1731" s="192">
        <f t="shared" si="111"/>
        <v>46021</v>
      </c>
      <c r="E1731" s="189">
        <f t="shared" si="112"/>
        <v>227</v>
      </c>
      <c r="F1731" s="28"/>
      <c r="G1731" s="157"/>
      <c r="H1731" s="3"/>
      <c r="I1731" s="7"/>
      <c r="J1731" s="3"/>
      <c r="K1731" s="32" t="str">
        <f t="shared" si="113"/>
        <v/>
      </c>
      <c r="L1731" s="2"/>
      <c r="M1731" s="2"/>
      <c r="N1731" s="28"/>
      <c r="O1731" s="28"/>
    </row>
    <row r="1732" spans="1:15" ht="18.75" customHeight="1" x14ac:dyDescent="0.35">
      <c r="A1732" s="28"/>
      <c r="B1732" s="189">
        <f>IF(J1732="",0,COUNTIF($J$7:J1732,J1732))</f>
        <v>0</v>
      </c>
      <c r="C1732" s="189" t="str">
        <f t="shared" si="110"/>
        <v>0</v>
      </c>
      <c r="D1732" s="192">
        <f t="shared" si="111"/>
        <v>46021</v>
      </c>
      <c r="E1732" s="189">
        <f t="shared" si="112"/>
        <v>227</v>
      </c>
      <c r="F1732" s="28"/>
      <c r="G1732" s="157"/>
      <c r="H1732" s="3"/>
      <c r="I1732" s="7"/>
      <c r="J1732" s="3"/>
      <c r="K1732" s="32" t="str">
        <f t="shared" si="113"/>
        <v/>
      </c>
      <c r="L1732" s="2"/>
      <c r="M1732" s="2"/>
      <c r="N1732" s="28"/>
      <c r="O1732" s="28"/>
    </row>
    <row r="1733" spans="1:15" ht="18.75" customHeight="1" x14ac:dyDescent="0.35">
      <c r="A1733" s="28"/>
      <c r="B1733" s="189">
        <f>IF(J1733="",0,COUNTIF($J$7:J1733,J1733))</f>
        <v>0</v>
      </c>
      <c r="C1733" s="189" t="str">
        <f t="shared" si="110"/>
        <v>0</v>
      </c>
      <c r="D1733" s="192">
        <f t="shared" si="111"/>
        <v>46021</v>
      </c>
      <c r="E1733" s="189">
        <f t="shared" si="112"/>
        <v>227</v>
      </c>
      <c r="F1733" s="28"/>
      <c r="G1733" s="157"/>
      <c r="H1733" s="3"/>
      <c r="I1733" s="7"/>
      <c r="J1733" s="3"/>
      <c r="K1733" s="32" t="str">
        <f t="shared" si="113"/>
        <v/>
      </c>
      <c r="L1733" s="2"/>
      <c r="M1733" s="2"/>
      <c r="N1733" s="28"/>
      <c r="O1733" s="28"/>
    </row>
    <row r="1734" spans="1:15" ht="18.75" customHeight="1" x14ac:dyDescent="0.35">
      <c r="A1734" s="28"/>
      <c r="B1734" s="189">
        <f>IF(J1734="",0,COUNTIF($J$7:J1734,J1734))</f>
        <v>0</v>
      </c>
      <c r="C1734" s="189" t="str">
        <f t="shared" si="110"/>
        <v>0</v>
      </c>
      <c r="D1734" s="192">
        <f t="shared" si="111"/>
        <v>46021</v>
      </c>
      <c r="E1734" s="189">
        <f t="shared" si="112"/>
        <v>227</v>
      </c>
      <c r="F1734" s="28"/>
      <c r="G1734" s="157"/>
      <c r="H1734" s="3"/>
      <c r="I1734" s="7"/>
      <c r="J1734" s="3"/>
      <c r="K1734" s="32" t="str">
        <f t="shared" si="113"/>
        <v/>
      </c>
      <c r="L1734" s="2"/>
      <c r="M1734" s="2"/>
      <c r="N1734" s="28"/>
      <c r="O1734" s="28"/>
    </row>
    <row r="1735" spans="1:15" ht="18.75" customHeight="1" x14ac:dyDescent="0.35">
      <c r="A1735" s="28"/>
      <c r="B1735" s="189">
        <f>IF(J1735="",0,COUNTIF($J$7:J1735,J1735))</f>
        <v>0</v>
      </c>
      <c r="C1735" s="189" t="str">
        <f t="shared" si="110"/>
        <v>0</v>
      </c>
      <c r="D1735" s="192">
        <f t="shared" si="111"/>
        <v>46021</v>
      </c>
      <c r="E1735" s="189">
        <f t="shared" si="112"/>
        <v>227</v>
      </c>
      <c r="F1735" s="28"/>
      <c r="G1735" s="157"/>
      <c r="H1735" s="3"/>
      <c r="I1735" s="7"/>
      <c r="J1735" s="3"/>
      <c r="K1735" s="32" t="str">
        <f t="shared" si="113"/>
        <v/>
      </c>
      <c r="L1735" s="2"/>
      <c r="M1735" s="2"/>
      <c r="N1735" s="28"/>
      <c r="O1735" s="28"/>
    </row>
    <row r="1736" spans="1:15" ht="18.75" customHeight="1" x14ac:dyDescent="0.35">
      <c r="A1736" s="28"/>
      <c r="B1736" s="189">
        <f>IF(J1736="",0,COUNTIF($J$7:J1736,J1736))</f>
        <v>0</v>
      </c>
      <c r="C1736" s="189" t="str">
        <f t="shared" si="110"/>
        <v>0</v>
      </c>
      <c r="D1736" s="192">
        <f t="shared" si="111"/>
        <v>46021</v>
      </c>
      <c r="E1736" s="189">
        <f t="shared" si="112"/>
        <v>227</v>
      </c>
      <c r="F1736" s="28"/>
      <c r="G1736" s="157"/>
      <c r="H1736" s="3"/>
      <c r="I1736" s="7"/>
      <c r="J1736" s="3"/>
      <c r="K1736" s="32" t="str">
        <f t="shared" si="113"/>
        <v/>
      </c>
      <c r="L1736" s="2"/>
      <c r="M1736" s="2"/>
      <c r="N1736" s="28"/>
      <c r="O1736" s="28"/>
    </row>
    <row r="1737" spans="1:15" ht="18.75" customHeight="1" x14ac:dyDescent="0.35">
      <c r="A1737" s="28"/>
      <c r="B1737" s="189">
        <f>IF(J1737="",0,COUNTIF($J$7:J1737,J1737))</f>
        <v>0</v>
      </c>
      <c r="C1737" s="189" t="str">
        <f t="shared" si="110"/>
        <v>0</v>
      </c>
      <c r="D1737" s="192">
        <f t="shared" si="111"/>
        <v>46021</v>
      </c>
      <c r="E1737" s="189">
        <f t="shared" si="112"/>
        <v>227</v>
      </c>
      <c r="F1737" s="28"/>
      <c r="G1737" s="157"/>
      <c r="H1737" s="3"/>
      <c r="I1737" s="7"/>
      <c r="J1737" s="3"/>
      <c r="K1737" s="32" t="str">
        <f t="shared" si="113"/>
        <v/>
      </c>
      <c r="L1737" s="2"/>
      <c r="M1737" s="2"/>
      <c r="N1737" s="28"/>
      <c r="O1737" s="28"/>
    </row>
    <row r="1738" spans="1:15" ht="18.75" customHeight="1" x14ac:dyDescent="0.35">
      <c r="A1738" s="28"/>
      <c r="B1738" s="189">
        <f>IF(J1738="",0,COUNTIF($J$7:J1738,J1738))</f>
        <v>0</v>
      </c>
      <c r="C1738" s="189" t="str">
        <f t="shared" si="110"/>
        <v>0</v>
      </c>
      <c r="D1738" s="192">
        <f t="shared" si="111"/>
        <v>46021</v>
      </c>
      <c r="E1738" s="189">
        <f t="shared" si="112"/>
        <v>227</v>
      </c>
      <c r="F1738" s="28"/>
      <c r="G1738" s="157"/>
      <c r="H1738" s="3"/>
      <c r="I1738" s="7"/>
      <c r="J1738" s="3"/>
      <c r="K1738" s="32" t="str">
        <f t="shared" si="113"/>
        <v/>
      </c>
      <c r="L1738" s="2"/>
      <c r="M1738" s="2"/>
      <c r="N1738" s="28"/>
      <c r="O1738" s="28"/>
    </row>
    <row r="1739" spans="1:15" ht="18.75" customHeight="1" x14ac:dyDescent="0.35">
      <c r="A1739" s="28"/>
      <c r="B1739" s="189">
        <f>IF(J1739="",0,COUNTIF($J$7:J1739,J1739))</f>
        <v>0</v>
      </c>
      <c r="C1739" s="189" t="str">
        <f t="shared" si="110"/>
        <v>0</v>
      </c>
      <c r="D1739" s="192">
        <f t="shared" si="111"/>
        <v>46021</v>
      </c>
      <c r="E1739" s="189">
        <f t="shared" si="112"/>
        <v>227</v>
      </c>
      <c r="F1739" s="28"/>
      <c r="G1739" s="157"/>
      <c r="H1739" s="3"/>
      <c r="I1739" s="7"/>
      <c r="J1739" s="3"/>
      <c r="K1739" s="32" t="str">
        <f t="shared" si="113"/>
        <v/>
      </c>
      <c r="L1739" s="2"/>
      <c r="M1739" s="2"/>
      <c r="N1739" s="28"/>
      <c r="O1739" s="28"/>
    </row>
    <row r="1740" spans="1:15" ht="18.75" customHeight="1" x14ac:dyDescent="0.35">
      <c r="A1740" s="28"/>
      <c r="B1740" s="189">
        <f>IF(J1740="",0,COUNTIF($J$7:J1740,J1740))</f>
        <v>0</v>
      </c>
      <c r="C1740" s="189" t="str">
        <f t="shared" si="110"/>
        <v>0</v>
      </c>
      <c r="D1740" s="192">
        <f t="shared" si="111"/>
        <v>46021</v>
      </c>
      <c r="E1740" s="189">
        <f t="shared" si="112"/>
        <v>227</v>
      </c>
      <c r="F1740" s="28"/>
      <c r="G1740" s="157"/>
      <c r="H1740" s="3"/>
      <c r="I1740" s="7"/>
      <c r="J1740" s="3"/>
      <c r="K1740" s="32" t="str">
        <f t="shared" si="113"/>
        <v/>
      </c>
      <c r="L1740" s="2"/>
      <c r="M1740" s="2"/>
      <c r="N1740" s="28"/>
      <c r="O1740" s="28"/>
    </row>
    <row r="1741" spans="1:15" ht="18.75" customHeight="1" x14ac:dyDescent="0.35">
      <c r="A1741" s="28"/>
      <c r="B1741" s="189">
        <f>IF(J1741="",0,COUNTIF($J$7:J1741,J1741))</f>
        <v>0</v>
      </c>
      <c r="C1741" s="189" t="str">
        <f t="shared" si="110"/>
        <v>0</v>
      </c>
      <c r="D1741" s="192">
        <f t="shared" si="111"/>
        <v>46021</v>
      </c>
      <c r="E1741" s="189">
        <f t="shared" si="112"/>
        <v>227</v>
      </c>
      <c r="F1741" s="28"/>
      <c r="G1741" s="157"/>
      <c r="H1741" s="3"/>
      <c r="I1741" s="7"/>
      <c r="J1741" s="3"/>
      <c r="K1741" s="32" t="str">
        <f t="shared" si="113"/>
        <v/>
      </c>
      <c r="L1741" s="2"/>
      <c r="M1741" s="2"/>
      <c r="N1741" s="28"/>
      <c r="O1741" s="28"/>
    </row>
    <row r="1742" spans="1:15" ht="18.75" customHeight="1" x14ac:dyDescent="0.35">
      <c r="A1742" s="28"/>
      <c r="B1742" s="189">
        <f>IF(J1742="",0,COUNTIF($J$7:J1742,J1742))</f>
        <v>0</v>
      </c>
      <c r="C1742" s="189" t="str">
        <f t="shared" si="110"/>
        <v>0</v>
      </c>
      <c r="D1742" s="192">
        <f t="shared" si="111"/>
        <v>46021</v>
      </c>
      <c r="E1742" s="189">
        <f t="shared" si="112"/>
        <v>227</v>
      </c>
      <c r="F1742" s="28"/>
      <c r="G1742" s="157"/>
      <c r="H1742" s="3"/>
      <c r="I1742" s="7"/>
      <c r="J1742" s="3"/>
      <c r="K1742" s="32" t="str">
        <f t="shared" si="113"/>
        <v/>
      </c>
      <c r="L1742" s="2"/>
      <c r="M1742" s="2"/>
      <c r="N1742" s="28"/>
      <c r="O1742" s="28"/>
    </row>
    <row r="1743" spans="1:15" ht="18.75" customHeight="1" x14ac:dyDescent="0.35">
      <c r="A1743" s="28"/>
      <c r="B1743" s="189">
        <f>IF(J1743="",0,COUNTIF($J$7:J1743,J1743))</f>
        <v>0</v>
      </c>
      <c r="C1743" s="189" t="str">
        <f t="shared" si="110"/>
        <v>0</v>
      </c>
      <c r="D1743" s="192">
        <f t="shared" si="111"/>
        <v>46021</v>
      </c>
      <c r="E1743" s="189">
        <f t="shared" si="112"/>
        <v>227</v>
      </c>
      <c r="F1743" s="28"/>
      <c r="G1743" s="157"/>
      <c r="H1743" s="3"/>
      <c r="I1743" s="7"/>
      <c r="J1743" s="3"/>
      <c r="K1743" s="32" t="str">
        <f t="shared" si="113"/>
        <v/>
      </c>
      <c r="L1743" s="2"/>
      <c r="M1743" s="2"/>
      <c r="N1743" s="28"/>
      <c r="O1743" s="28"/>
    </row>
    <row r="1744" spans="1:15" ht="18.75" customHeight="1" x14ac:dyDescent="0.35">
      <c r="A1744" s="28"/>
      <c r="B1744" s="189">
        <f>IF(J1744="",0,COUNTIF($J$7:J1744,J1744))</f>
        <v>0</v>
      </c>
      <c r="C1744" s="189" t="str">
        <f t="shared" si="110"/>
        <v>0</v>
      </c>
      <c r="D1744" s="192">
        <f t="shared" si="111"/>
        <v>46021</v>
      </c>
      <c r="E1744" s="189">
        <f t="shared" si="112"/>
        <v>227</v>
      </c>
      <c r="F1744" s="28"/>
      <c r="G1744" s="157"/>
      <c r="H1744" s="3"/>
      <c r="I1744" s="7"/>
      <c r="J1744" s="3"/>
      <c r="K1744" s="32" t="str">
        <f t="shared" si="113"/>
        <v/>
      </c>
      <c r="L1744" s="2"/>
      <c r="M1744" s="2"/>
      <c r="N1744" s="28"/>
      <c r="O1744" s="28"/>
    </row>
    <row r="1745" spans="1:15" ht="18.75" customHeight="1" x14ac:dyDescent="0.35">
      <c r="A1745" s="28"/>
      <c r="B1745" s="189">
        <f>IF(J1745="",0,COUNTIF($J$7:J1745,J1745))</f>
        <v>0</v>
      </c>
      <c r="C1745" s="189" t="str">
        <f t="shared" si="110"/>
        <v>0</v>
      </c>
      <c r="D1745" s="192">
        <f t="shared" si="111"/>
        <v>46021</v>
      </c>
      <c r="E1745" s="189">
        <f t="shared" si="112"/>
        <v>227</v>
      </c>
      <c r="F1745" s="28"/>
      <c r="G1745" s="157"/>
      <c r="H1745" s="3"/>
      <c r="I1745" s="7"/>
      <c r="J1745" s="3"/>
      <c r="K1745" s="32" t="str">
        <f t="shared" si="113"/>
        <v/>
      </c>
      <c r="L1745" s="2"/>
      <c r="M1745" s="2"/>
      <c r="N1745" s="28"/>
      <c r="O1745" s="28"/>
    </row>
    <row r="1746" spans="1:15" ht="18.75" customHeight="1" x14ac:dyDescent="0.35">
      <c r="A1746" s="28"/>
      <c r="B1746" s="189">
        <f>IF(J1746="",0,COUNTIF($J$7:J1746,J1746))</f>
        <v>0</v>
      </c>
      <c r="C1746" s="189" t="str">
        <f t="shared" si="110"/>
        <v>0</v>
      </c>
      <c r="D1746" s="192">
        <f t="shared" si="111"/>
        <v>46021</v>
      </c>
      <c r="E1746" s="189">
        <f t="shared" si="112"/>
        <v>227</v>
      </c>
      <c r="F1746" s="28"/>
      <c r="G1746" s="157"/>
      <c r="H1746" s="3"/>
      <c r="I1746" s="7"/>
      <c r="J1746" s="3"/>
      <c r="K1746" s="32" t="str">
        <f t="shared" si="113"/>
        <v/>
      </c>
      <c r="L1746" s="2"/>
      <c r="M1746" s="2"/>
      <c r="N1746" s="28"/>
      <c r="O1746" s="28"/>
    </row>
    <row r="1747" spans="1:15" ht="18.75" customHeight="1" x14ac:dyDescent="0.35">
      <c r="A1747" s="28"/>
      <c r="B1747" s="189">
        <f>IF(J1747="",0,COUNTIF($J$7:J1747,J1747))</f>
        <v>0</v>
      </c>
      <c r="C1747" s="189" t="str">
        <f t="shared" si="110"/>
        <v>0</v>
      </c>
      <c r="D1747" s="192">
        <f t="shared" si="111"/>
        <v>46021</v>
      </c>
      <c r="E1747" s="189">
        <f t="shared" si="112"/>
        <v>227</v>
      </c>
      <c r="F1747" s="28"/>
      <c r="G1747" s="157"/>
      <c r="H1747" s="3"/>
      <c r="I1747" s="7"/>
      <c r="J1747" s="3"/>
      <c r="K1747" s="32" t="str">
        <f t="shared" si="113"/>
        <v/>
      </c>
      <c r="L1747" s="2"/>
      <c r="M1747" s="2"/>
      <c r="N1747" s="28"/>
      <c r="O1747" s="28"/>
    </row>
    <row r="1748" spans="1:15" ht="18.75" customHeight="1" x14ac:dyDescent="0.35">
      <c r="A1748" s="28"/>
      <c r="B1748" s="189">
        <f>IF(J1748="",0,COUNTIF($J$7:J1748,J1748))</f>
        <v>0</v>
      </c>
      <c r="C1748" s="189" t="str">
        <f t="shared" si="110"/>
        <v>0</v>
      </c>
      <c r="D1748" s="192">
        <f t="shared" si="111"/>
        <v>46021</v>
      </c>
      <c r="E1748" s="189">
        <f t="shared" si="112"/>
        <v>227</v>
      </c>
      <c r="F1748" s="28"/>
      <c r="G1748" s="157"/>
      <c r="H1748" s="3"/>
      <c r="I1748" s="7"/>
      <c r="J1748" s="3"/>
      <c r="K1748" s="32" t="str">
        <f t="shared" si="113"/>
        <v/>
      </c>
      <c r="L1748" s="2"/>
      <c r="M1748" s="2"/>
      <c r="N1748" s="28"/>
      <c r="O1748" s="28"/>
    </row>
    <row r="1749" spans="1:15" ht="18.75" customHeight="1" x14ac:dyDescent="0.35">
      <c r="A1749" s="28"/>
      <c r="B1749" s="189">
        <f>IF(J1749="",0,COUNTIF($J$7:J1749,J1749))</f>
        <v>0</v>
      </c>
      <c r="C1749" s="189" t="str">
        <f t="shared" si="110"/>
        <v>0</v>
      </c>
      <c r="D1749" s="192">
        <f t="shared" si="111"/>
        <v>46021</v>
      </c>
      <c r="E1749" s="189">
        <f t="shared" si="112"/>
        <v>227</v>
      </c>
      <c r="F1749" s="28"/>
      <c r="G1749" s="157"/>
      <c r="H1749" s="3"/>
      <c r="I1749" s="7"/>
      <c r="J1749" s="3"/>
      <c r="K1749" s="32" t="str">
        <f t="shared" si="113"/>
        <v/>
      </c>
      <c r="L1749" s="2"/>
      <c r="M1749" s="2"/>
      <c r="N1749" s="28"/>
      <c r="O1749" s="28"/>
    </row>
    <row r="1750" spans="1:15" ht="18.75" customHeight="1" x14ac:dyDescent="0.35">
      <c r="A1750" s="28"/>
      <c r="B1750" s="189">
        <f>IF(J1750="",0,COUNTIF($J$7:J1750,J1750))</f>
        <v>0</v>
      </c>
      <c r="C1750" s="189" t="str">
        <f t="shared" si="110"/>
        <v>0</v>
      </c>
      <c r="D1750" s="192">
        <f t="shared" si="111"/>
        <v>46021</v>
      </c>
      <c r="E1750" s="189">
        <f t="shared" si="112"/>
        <v>227</v>
      </c>
      <c r="F1750" s="28"/>
      <c r="G1750" s="157"/>
      <c r="H1750" s="3"/>
      <c r="I1750" s="7"/>
      <c r="J1750" s="3"/>
      <c r="K1750" s="32" t="str">
        <f t="shared" si="113"/>
        <v/>
      </c>
      <c r="L1750" s="2"/>
      <c r="M1750" s="2"/>
      <c r="N1750" s="28"/>
      <c r="O1750" s="28"/>
    </row>
    <row r="1751" spans="1:15" ht="18.75" customHeight="1" x14ac:dyDescent="0.35">
      <c r="A1751" s="28"/>
      <c r="B1751" s="189">
        <f>IF(J1751="",0,COUNTIF($J$7:J1751,J1751))</f>
        <v>0</v>
      </c>
      <c r="C1751" s="189" t="str">
        <f t="shared" si="110"/>
        <v>0</v>
      </c>
      <c r="D1751" s="192">
        <f t="shared" si="111"/>
        <v>46021</v>
      </c>
      <c r="E1751" s="189">
        <f t="shared" si="112"/>
        <v>227</v>
      </c>
      <c r="F1751" s="28"/>
      <c r="G1751" s="157"/>
      <c r="H1751" s="3"/>
      <c r="I1751" s="7"/>
      <c r="J1751" s="3"/>
      <c r="K1751" s="32" t="str">
        <f t="shared" si="113"/>
        <v/>
      </c>
      <c r="L1751" s="2"/>
      <c r="M1751" s="2"/>
      <c r="N1751" s="28"/>
      <c r="O1751" s="28"/>
    </row>
    <row r="1752" spans="1:15" ht="18.75" customHeight="1" x14ac:dyDescent="0.35">
      <c r="A1752" s="28"/>
      <c r="B1752" s="189">
        <f>IF(J1752="",0,COUNTIF($J$7:J1752,J1752))</f>
        <v>0</v>
      </c>
      <c r="C1752" s="189" t="str">
        <f t="shared" si="110"/>
        <v>0</v>
      </c>
      <c r="D1752" s="192">
        <f t="shared" si="111"/>
        <v>46021</v>
      </c>
      <c r="E1752" s="189">
        <f t="shared" si="112"/>
        <v>227</v>
      </c>
      <c r="F1752" s="28"/>
      <c r="G1752" s="157"/>
      <c r="H1752" s="3"/>
      <c r="I1752" s="7"/>
      <c r="J1752" s="3"/>
      <c r="K1752" s="32" t="str">
        <f t="shared" si="113"/>
        <v/>
      </c>
      <c r="L1752" s="2"/>
      <c r="M1752" s="2"/>
      <c r="N1752" s="28"/>
      <c r="O1752" s="28"/>
    </row>
    <row r="1753" spans="1:15" ht="18.75" customHeight="1" x14ac:dyDescent="0.35">
      <c r="A1753" s="28"/>
      <c r="B1753" s="189">
        <f>IF(J1753="",0,COUNTIF($J$7:J1753,J1753))</f>
        <v>0</v>
      </c>
      <c r="C1753" s="189" t="str">
        <f t="shared" si="110"/>
        <v>0</v>
      </c>
      <c r="D1753" s="192">
        <f t="shared" si="111"/>
        <v>46021</v>
      </c>
      <c r="E1753" s="189">
        <f t="shared" si="112"/>
        <v>227</v>
      </c>
      <c r="F1753" s="28"/>
      <c r="G1753" s="157"/>
      <c r="H1753" s="3"/>
      <c r="I1753" s="7"/>
      <c r="J1753" s="3"/>
      <c r="K1753" s="32" t="str">
        <f t="shared" si="113"/>
        <v/>
      </c>
      <c r="L1753" s="2"/>
      <c r="M1753" s="2"/>
      <c r="N1753" s="28"/>
      <c r="O1753" s="28"/>
    </row>
    <row r="1754" spans="1:15" ht="18.75" customHeight="1" x14ac:dyDescent="0.35">
      <c r="A1754" s="28"/>
      <c r="B1754" s="189">
        <f>IF(J1754="",0,COUNTIF($J$7:J1754,J1754))</f>
        <v>0</v>
      </c>
      <c r="C1754" s="189" t="str">
        <f t="shared" si="110"/>
        <v>0</v>
      </c>
      <c r="D1754" s="192">
        <f t="shared" si="111"/>
        <v>46021</v>
      </c>
      <c r="E1754" s="189">
        <f t="shared" si="112"/>
        <v>227</v>
      </c>
      <c r="F1754" s="28"/>
      <c r="G1754" s="157"/>
      <c r="H1754" s="3"/>
      <c r="I1754" s="7"/>
      <c r="J1754" s="3"/>
      <c r="K1754" s="32" t="str">
        <f t="shared" si="113"/>
        <v/>
      </c>
      <c r="L1754" s="2"/>
      <c r="M1754" s="2"/>
      <c r="N1754" s="28"/>
      <c r="O1754" s="28"/>
    </row>
    <row r="1755" spans="1:15" ht="18.75" customHeight="1" x14ac:dyDescent="0.35">
      <c r="A1755" s="28"/>
      <c r="B1755" s="189">
        <f>IF(J1755="",0,COUNTIF($J$7:J1755,J1755))</f>
        <v>0</v>
      </c>
      <c r="C1755" s="189" t="str">
        <f t="shared" si="110"/>
        <v>0</v>
      </c>
      <c r="D1755" s="192">
        <f t="shared" si="111"/>
        <v>46021</v>
      </c>
      <c r="E1755" s="189">
        <f t="shared" si="112"/>
        <v>227</v>
      </c>
      <c r="F1755" s="28"/>
      <c r="G1755" s="157"/>
      <c r="H1755" s="3"/>
      <c r="I1755" s="7"/>
      <c r="J1755" s="3"/>
      <c r="K1755" s="32" t="str">
        <f t="shared" si="113"/>
        <v/>
      </c>
      <c r="L1755" s="2"/>
      <c r="M1755" s="2"/>
      <c r="N1755" s="28"/>
      <c r="O1755" s="28"/>
    </row>
    <row r="1756" spans="1:15" ht="18.75" customHeight="1" x14ac:dyDescent="0.35">
      <c r="A1756" s="28"/>
      <c r="B1756" s="189">
        <f>IF(J1756="",0,COUNTIF($J$7:J1756,J1756))</f>
        <v>0</v>
      </c>
      <c r="C1756" s="189" t="str">
        <f t="shared" si="110"/>
        <v>0</v>
      </c>
      <c r="D1756" s="192">
        <f t="shared" si="111"/>
        <v>46021</v>
      </c>
      <c r="E1756" s="189">
        <f t="shared" si="112"/>
        <v>227</v>
      </c>
      <c r="F1756" s="28"/>
      <c r="G1756" s="157"/>
      <c r="H1756" s="3"/>
      <c r="I1756" s="7"/>
      <c r="J1756" s="3"/>
      <c r="K1756" s="32" t="str">
        <f t="shared" si="113"/>
        <v/>
      </c>
      <c r="L1756" s="2"/>
      <c r="M1756" s="2"/>
      <c r="N1756" s="28"/>
      <c r="O1756" s="28"/>
    </row>
    <row r="1757" spans="1:15" ht="18.75" customHeight="1" x14ac:dyDescent="0.35">
      <c r="A1757" s="28"/>
      <c r="B1757" s="189">
        <f>IF(J1757="",0,COUNTIF($J$7:J1757,J1757))</f>
        <v>0</v>
      </c>
      <c r="C1757" s="189" t="str">
        <f t="shared" si="110"/>
        <v>0</v>
      </c>
      <c r="D1757" s="192">
        <f t="shared" si="111"/>
        <v>46021</v>
      </c>
      <c r="E1757" s="189">
        <f t="shared" si="112"/>
        <v>227</v>
      </c>
      <c r="F1757" s="28"/>
      <c r="G1757" s="157"/>
      <c r="H1757" s="3"/>
      <c r="I1757" s="7"/>
      <c r="J1757" s="3"/>
      <c r="K1757" s="32" t="str">
        <f t="shared" si="113"/>
        <v/>
      </c>
      <c r="L1757" s="2"/>
      <c r="M1757" s="2"/>
      <c r="N1757" s="28"/>
      <c r="O1757" s="28"/>
    </row>
    <row r="1758" spans="1:15" ht="18.75" customHeight="1" x14ac:dyDescent="0.35">
      <c r="A1758" s="28"/>
      <c r="B1758" s="189">
        <f>IF(J1758="",0,COUNTIF($J$7:J1758,J1758))</f>
        <v>0</v>
      </c>
      <c r="C1758" s="189" t="str">
        <f t="shared" si="110"/>
        <v>0</v>
      </c>
      <c r="D1758" s="192">
        <f t="shared" si="111"/>
        <v>46021</v>
      </c>
      <c r="E1758" s="189">
        <f t="shared" si="112"/>
        <v>227</v>
      </c>
      <c r="F1758" s="28"/>
      <c r="G1758" s="157"/>
      <c r="H1758" s="3"/>
      <c r="I1758" s="7"/>
      <c r="J1758" s="3"/>
      <c r="K1758" s="32" t="str">
        <f t="shared" si="113"/>
        <v/>
      </c>
      <c r="L1758" s="2"/>
      <c r="M1758" s="2"/>
      <c r="N1758" s="28"/>
      <c r="O1758" s="28"/>
    </row>
    <row r="1759" spans="1:15" ht="18.75" customHeight="1" x14ac:dyDescent="0.35">
      <c r="A1759" s="28"/>
      <c r="B1759" s="189">
        <f>IF(J1759="",0,COUNTIF($J$7:J1759,J1759))</f>
        <v>0</v>
      </c>
      <c r="C1759" s="189" t="str">
        <f t="shared" si="110"/>
        <v>0</v>
      </c>
      <c r="D1759" s="192">
        <f t="shared" si="111"/>
        <v>46021</v>
      </c>
      <c r="E1759" s="189">
        <f t="shared" si="112"/>
        <v>227</v>
      </c>
      <c r="F1759" s="28"/>
      <c r="G1759" s="157"/>
      <c r="H1759" s="3"/>
      <c r="I1759" s="7"/>
      <c r="J1759" s="3"/>
      <c r="K1759" s="32" t="str">
        <f t="shared" si="113"/>
        <v/>
      </c>
      <c r="L1759" s="2"/>
      <c r="M1759" s="2"/>
      <c r="N1759" s="28"/>
      <c r="O1759" s="28"/>
    </row>
    <row r="1760" spans="1:15" ht="18.75" customHeight="1" x14ac:dyDescent="0.35">
      <c r="A1760" s="28"/>
      <c r="B1760" s="189">
        <f>IF(J1760="",0,COUNTIF($J$7:J1760,J1760))</f>
        <v>0</v>
      </c>
      <c r="C1760" s="189" t="str">
        <f t="shared" si="110"/>
        <v>0</v>
      </c>
      <c r="D1760" s="192">
        <f t="shared" si="111"/>
        <v>46021</v>
      </c>
      <c r="E1760" s="189">
        <f t="shared" si="112"/>
        <v>227</v>
      </c>
      <c r="F1760" s="28"/>
      <c r="G1760" s="157"/>
      <c r="H1760" s="3"/>
      <c r="I1760" s="7"/>
      <c r="J1760" s="3"/>
      <c r="K1760" s="32" t="str">
        <f t="shared" si="113"/>
        <v/>
      </c>
      <c r="L1760" s="2"/>
      <c r="M1760" s="2"/>
      <c r="N1760" s="28"/>
      <c r="O1760" s="28"/>
    </row>
    <row r="1761" spans="1:15" ht="18.75" customHeight="1" x14ac:dyDescent="0.35">
      <c r="A1761" s="28"/>
      <c r="B1761" s="189">
        <f>IF(J1761="",0,COUNTIF($J$7:J1761,J1761))</f>
        <v>0</v>
      </c>
      <c r="C1761" s="189" t="str">
        <f t="shared" si="110"/>
        <v>0</v>
      </c>
      <c r="D1761" s="192">
        <f t="shared" si="111"/>
        <v>46021</v>
      </c>
      <c r="E1761" s="189">
        <f t="shared" si="112"/>
        <v>227</v>
      </c>
      <c r="F1761" s="28"/>
      <c r="G1761" s="157"/>
      <c r="H1761" s="3"/>
      <c r="I1761" s="7"/>
      <c r="J1761" s="3"/>
      <c r="K1761" s="32" t="str">
        <f t="shared" si="113"/>
        <v/>
      </c>
      <c r="L1761" s="2"/>
      <c r="M1761" s="2"/>
      <c r="N1761" s="28"/>
      <c r="O1761" s="28"/>
    </row>
    <row r="1762" spans="1:15" ht="18.75" customHeight="1" x14ac:dyDescent="0.35">
      <c r="A1762" s="28"/>
      <c r="B1762" s="189">
        <f>IF(J1762="",0,COUNTIF($J$7:J1762,J1762))</f>
        <v>0</v>
      </c>
      <c r="C1762" s="189" t="str">
        <f t="shared" si="110"/>
        <v>0</v>
      </c>
      <c r="D1762" s="192">
        <f t="shared" si="111"/>
        <v>46021</v>
      </c>
      <c r="E1762" s="189">
        <f t="shared" si="112"/>
        <v>227</v>
      </c>
      <c r="F1762" s="28"/>
      <c r="G1762" s="157"/>
      <c r="H1762" s="3"/>
      <c r="I1762" s="7"/>
      <c r="J1762" s="3"/>
      <c r="K1762" s="32" t="str">
        <f t="shared" si="113"/>
        <v/>
      </c>
      <c r="L1762" s="2"/>
      <c r="M1762" s="2"/>
      <c r="N1762" s="28"/>
      <c r="O1762" s="28"/>
    </row>
    <row r="1763" spans="1:15" ht="18.75" customHeight="1" x14ac:dyDescent="0.35">
      <c r="A1763" s="28"/>
      <c r="B1763" s="189">
        <f>IF(J1763="",0,COUNTIF($J$7:J1763,J1763))</f>
        <v>0</v>
      </c>
      <c r="C1763" s="189" t="str">
        <f t="shared" si="110"/>
        <v>0</v>
      </c>
      <c r="D1763" s="192">
        <f t="shared" si="111"/>
        <v>46021</v>
      </c>
      <c r="E1763" s="189">
        <f t="shared" si="112"/>
        <v>227</v>
      </c>
      <c r="F1763" s="28"/>
      <c r="G1763" s="157"/>
      <c r="H1763" s="3"/>
      <c r="I1763" s="7"/>
      <c r="J1763" s="3"/>
      <c r="K1763" s="32" t="str">
        <f t="shared" si="113"/>
        <v/>
      </c>
      <c r="L1763" s="2"/>
      <c r="M1763" s="2"/>
      <c r="N1763" s="28"/>
      <c r="O1763" s="28"/>
    </row>
    <row r="1764" spans="1:15" ht="18.75" customHeight="1" x14ac:dyDescent="0.35">
      <c r="A1764" s="28"/>
      <c r="B1764" s="189">
        <f>IF(J1764="",0,COUNTIF($J$7:J1764,J1764))</f>
        <v>0</v>
      </c>
      <c r="C1764" s="189" t="str">
        <f t="shared" si="110"/>
        <v>0</v>
      </c>
      <c r="D1764" s="192">
        <f t="shared" si="111"/>
        <v>46021</v>
      </c>
      <c r="E1764" s="189">
        <f t="shared" si="112"/>
        <v>227</v>
      </c>
      <c r="F1764" s="28"/>
      <c r="G1764" s="157"/>
      <c r="H1764" s="3"/>
      <c r="I1764" s="7"/>
      <c r="J1764" s="3"/>
      <c r="K1764" s="32" t="str">
        <f t="shared" si="113"/>
        <v/>
      </c>
      <c r="L1764" s="2"/>
      <c r="M1764" s="2"/>
      <c r="N1764" s="28"/>
      <c r="O1764" s="28"/>
    </row>
    <row r="1765" spans="1:15" ht="18.75" customHeight="1" x14ac:dyDescent="0.35">
      <c r="A1765" s="28"/>
      <c r="B1765" s="189">
        <f>IF(J1765="",0,COUNTIF($J$7:J1765,J1765))</f>
        <v>0</v>
      </c>
      <c r="C1765" s="189" t="str">
        <f t="shared" si="110"/>
        <v>0</v>
      </c>
      <c r="D1765" s="192">
        <f t="shared" si="111"/>
        <v>46021</v>
      </c>
      <c r="E1765" s="189">
        <f t="shared" si="112"/>
        <v>227</v>
      </c>
      <c r="F1765" s="28"/>
      <c r="G1765" s="157"/>
      <c r="H1765" s="3"/>
      <c r="I1765" s="7"/>
      <c r="J1765" s="3"/>
      <c r="K1765" s="32" t="str">
        <f t="shared" si="113"/>
        <v/>
      </c>
      <c r="L1765" s="2"/>
      <c r="M1765" s="2"/>
      <c r="N1765" s="28"/>
      <c r="O1765" s="28"/>
    </row>
    <row r="1766" spans="1:15" ht="18.75" customHeight="1" x14ac:dyDescent="0.35">
      <c r="A1766" s="28"/>
      <c r="B1766" s="189">
        <f>IF(J1766="",0,COUNTIF($J$7:J1766,J1766))</f>
        <v>0</v>
      </c>
      <c r="C1766" s="189" t="str">
        <f t="shared" si="110"/>
        <v>0</v>
      </c>
      <c r="D1766" s="192">
        <f t="shared" si="111"/>
        <v>46021</v>
      </c>
      <c r="E1766" s="189">
        <f t="shared" si="112"/>
        <v>227</v>
      </c>
      <c r="F1766" s="28"/>
      <c r="G1766" s="157"/>
      <c r="H1766" s="3"/>
      <c r="I1766" s="7"/>
      <c r="J1766" s="3"/>
      <c r="K1766" s="32" t="str">
        <f t="shared" si="113"/>
        <v/>
      </c>
      <c r="L1766" s="2"/>
      <c r="M1766" s="2"/>
      <c r="N1766" s="28"/>
      <c r="O1766" s="28"/>
    </row>
    <row r="1767" spans="1:15" ht="18.75" customHeight="1" x14ac:dyDescent="0.35">
      <c r="A1767" s="28"/>
      <c r="B1767" s="189">
        <f>IF(J1767="",0,COUNTIF($J$7:J1767,J1767))</f>
        <v>0</v>
      </c>
      <c r="C1767" s="189" t="str">
        <f t="shared" si="110"/>
        <v>0</v>
      </c>
      <c r="D1767" s="192">
        <f t="shared" si="111"/>
        <v>46021</v>
      </c>
      <c r="E1767" s="189">
        <f t="shared" si="112"/>
        <v>227</v>
      </c>
      <c r="F1767" s="28"/>
      <c r="G1767" s="157"/>
      <c r="H1767" s="3"/>
      <c r="I1767" s="7"/>
      <c r="J1767" s="3"/>
      <c r="K1767" s="32" t="str">
        <f t="shared" si="113"/>
        <v/>
      </c>
      <c r="L1767" s="2"/>
      <c r="M1767" s="2"/>
      <c r="N1767" s="28"/>
      <c r="O1767" s="28"/>
    </row>
    <row r="1768" spans="1:15" ht="18.75" customHeight="1" x14ac:dyDescent="0.35">
      <c r="A1768" s="28"/>
      <c r="B1768" s="189">
        <f>IF(J1768="",0,COUNTIF($J$7:J1768,J1768))</f>
        <v>0</v>
      </c>
      <c r="C1768" s="189" t="str">
        <f t="shared" si="110"/>
        <v>0</v>
      </c>
      <c r="D1768" s="192">
        <f t="shared" si="111"/>
        <v>46021</v>
      </c>
      <c r="E1768" s="189">
        <f t="shared" si="112"/>
        <v>227</v>
      </c>
      <c r="F1768" s="28"/>
      <c r="G1768" s="157"/>
      <c r="H1768" s="3"/>
      <c r="I1768" s="7"/>
      <c r="J1768" s="3"/>
      <c r="K1768" s="32" t="str">
        <f t="shared" si="113"/>
        <v/>
      </c>
      <c r="L1768" s="2"/>
      <c r="M1768" s="2"/>
      <c r="N1768" s="28"/>
      <c r="O1768" s="28"/>
    </row>
    <row r="1769" spans="1:15" ht="18.75" customHeight="1" x14ac:dyDescent="0.35">
      <c r="A1769" s="28"/>
      <c r="B1769" s="189">
        <f>IF(J1769="",0,COUNTIF($J$7:J1769,J1769))</f>
        <v>0</v>
      </c>
      <c r="C1769" s="189" t="str">
        <f t="shared" si="110"/>
        <v>0</v>
      </c>
      <c r="D1769" s="192">
        <f t="shared" si="111"/>
        <v>46021</v>
      </c>
      <c r="E1769" s="189">
        <f t="shared" si="112"/>
        <v>227</v>
      </c>
      <c r="F1769" s="28"/>
      <c r="G1769" s="157"/>
      <c r="H1769" s="3"/>
      <c r="I1769" s="7"/>
      <c r="J1769" s="3"/>
      <c r="K1769" s="32" t="str">
        <f t="shared" si="113"/>
        <v/>
      </c>
      <c r="L1769" s="2"/>
      <c r="M1769" s="2"/>
      <c r="N1769" s="28"/>
      <c r="O1769" s="28"/>
    </row>
    <row r="1770" spans="1:15" ht="18.75" customHeight="1" x14ac:dyDescent="0.35">
      <c r="A1770" s="28"/>
      <c r="B1770" s="189">
        <f>IF(J1770="",0,COUNTIF($J$7:J1770,J1770))</f>
        <v>0</v>
      </c>
      <c r="C1770" s="189" t="str">
        <f t="shared" si="110"/>
        <v>0</v>
      </c>
      <c r="D1770" s="192">
        <f t="shared" si="111"/>
        <v>46021</v>
      </c>
      <c r="E1770" s="189">
        <f t="shared" si="112"/>
        <v>227</v>
      </c>
      <c r="F1770" s="28"/>
      <c r="G1770" s="157"/>
      <c r="H1770" s="3"/>
      <c r="I1770" s="7"/>
      <c r="J1770" s="3"/>
      <c r="K1770" s="32" t="str">
        <f t="shared" si="113"/>
        <v/>
      </c>
      <c r="L1770" s="2"/>
      <c r="M1770" s="2"/>
      <c r="N1770" s="28"/>
      <c r="O1770" s="28"/>
    </row>
    <row r="1771" spans="1:15" ht="18.75" customHeight="1" x14ac:dyDescent="0.35">
      <c r="A1771" s="28"/>
      <c r="B1771" s="189">
        <f>IF(J1771="",0,COUNTIF($J$7:J1771,J1771))</f>
        <v>0</v>
      </c>
      <c r="C1771" s="189" t="str">
        <f t="shared" si="110"/>
        <v>0</v>
      </c>
      <c r="D1771" s="192">
        <f t="shared" si="111"/>
        <v>46021</v>
      </c>
      <c r="E1771" s="189">
        <f t="shared" si="112"/>
        <v>227</v>
      </c>
      <c r="F1771" s="28"/>
      <c r="G1771" s="157"/>
      <c r="H1771" s="3"/>
      <c r="I1771" s="7"/>
      <c r="J1771" s="3"/>
      <c r="K1771" s="32" t="str">
        <f t="shared" si="113"/>
        <v/>
      </c>
      <c r="L1771" s="2"/>
      <c r="M1771" s="2"/>
      <c r="N1771" s="28"/>
      <c r="O1771" s="28"/>
    </row>
    <row r="1772" spans="1:15" ht="18.75" customHeight="1" x14ac:dyDescent="0.35">
      <c r="A1772" s="28"/>
      <c r="B1772" s="189">
        <f>IF(J1772="",0,COUNTIF($J$7:J1772,J1772))</f>
        <v>0</v>
      </c>
      <c r="C1772" s="189" t="str">
        <f t="shared" si="110"/>
        <v>0</v>
      </c>
      <c r="D1772" s="192">
        <f t="shared" si="111"/>
        <v>46021</v>
      </c>
      <c r="E1772" s="189">
        <f t="shared" si="112"/>
        <v>227</v>
      </c>
      <c r="F1772" s="28"/>
      <c r="G1772" s="157"/>
      <c r="H1772" s="3"/>
      <c r="I1772" s="7"/>
      <c r="J1772" s="3"/>
      <c r="K1772" s="32" t="str">
        <f t="shared" si="113"/>
        <v/>
      </c>
      <c r="L1772" s="2"/>
      <c r="M1772" s="2"/>
      <c r="N1772" s="28"/>
      <c r="O1772" s="28"/>
    </row>
    <row r="1773" spans="1:15" ht="18.75" customHeight="1" x14ac:dyDescent="0.35">
      <c r="A1773" s="28"/>
      <c r="B1773" s="189">
        <f>IF(J1773="",0,COUNTIF($J$7:J1773,J1773))</f>
        <v>0</v>
      </c>
      <c r="C1773" s="189" t="str">
        <f t="shared" si="110"/>
        <v>0</v>
      </c>
      <c r="D1773" s="192">
        <f t="shared" si="111"/>
        <v>46021</v>
      </c>
      <c r="E1773" s="189">
        <f t="shared" si="112"/>
        <v>227</v>
      </c>
      <c r="F1773" s="28"/>
      <c r="G1773" s="157"/>
      <c r="H1773" s="3"/>
      <c r="I1773" s="7"/>
      <c r="J1773" s="3"/>
      <c r="K1773" s="32" t="str">
        <f t="shared" si="113"/>
        <v/>
      </c>
      <c r="L1773" s="2"/>
      <c r="M1773" s="2"/>
      <c r="N1773" s="28"/>
      <c r="O1773" s="28"/>
    </row>
    <row r="1774" spans="1:15" ht="18.75" customHeight="1" x14ac:dyDescent="0.35">
      <c r="A1774" s="28"/>
      <c r="B1774" s="189">
        <f>IF(J1774="",0,COUNTIF($J$7:J1774,J1774))</f>
        <v>0</v>
      </c>
      <c r="C1774" s="189" t="str">
        <f t="shared" si="110"/>
        <v>0</v>
      </c>
      <c r="D1774" s="192">
        <f t="shared" si="111"/>
        <v>46021</v>
      </c>
      <c r="E1774" s="189">
        <f t="shared" si="112"/>
        <v>227</v>
      </c>
      <c r="F1774" s="28"/>
      <c r="G1774" s="157"/>
      <c r="H1774" s="3"/>
      <c r="I1774" s="7"/>
      <c r="J1774" s="3"/>
      <c r="K1774" s="32" t="str">
        <f t="shared" si="113"/>
        <v/>
      </c>
      <c r="L1774" s="2"/>
      <c r="M1774" s="2"/>
      <c r="N1774" s="28"/>
      <c r="O1774" s="28"/>
    </row>
    <row r="1775" spans="1:15" ht="18.75" customHeight="1" x14ac:dyDescent="0.35">
      <c r="A1775" s="28"/>
      <c r="B1775" s="189">
        <f>IF(J1775="",0,COUNTIF($J$7:J1775,J1775))</f>
        <v>0</v>
      </c>
      <c r="C1775" s="189" t="str">
        <f t="shared" si="110"/>
        <v>0</v>
      </c>
      <c r="D1775" s="192">
        <f t="shared" si="111"/>
        <v>46021</v>
      </c>
      <c r="E1775" s="189">
        <f t="shared" si="112"/>
        <v>227</v>
      </c>
      <c r="F1775" s="28"/>
      <c r="G1775" s="157"/>
      <c r="H1775" s="3"/>
      <c r="I1775" s="7"/>
      <c r="J1775" s="3"/>
      <c r="K1775" s="32" t="str">
        <f t="shared" si="113"/>
        <v/>
      </c>
      <c r="L1775" s="2"/>
      <c r="M1775" s="2"/>
      <c r="N1775" s="28"/>
      <c r="O1775" s="28"/>
    </row>
    <row r="1776" spans="1:15" ht="18.75" customHeight="1" x14ac:dyDescent="0.35">
      <c r="A1776" s="28"/>
      <c r="B1776" s="189">
        <f>IF(J1776="",0,COUNTIF($J$7:J1776,J1776))</f>
        <v>0</v>
      </c>
      <c r="C1776" s="189" t="str">
        <f t="shared" si="110"/>
        <v>0</v>
      </c>
      <c r="D1776" s="192">
        <f t="shared" si="111"/>
        <v>46021</v>
      </c>
      <c r="E1776" s="189">
        <f t="shared" si="112"/>
        <v>227</v>
      </c>
      <c r="F1776" s="28"/>
      <c r="G1776" s="157"/>
      <c r="H1776" s="3"/>
      <c r="I1776" s="7"/>
      <c r="J1776" s="3"/>
      <c r="K1776" s="32" t="str">
        <f t="shared" si="113"/>
        <v/>
      </c>
      <c r="L1776" s="2"/>
      <c r="M1776" s="2"/>
      <c r="N1776" s="28"/>
      <c r="O1776" s="28"/>
    </row>
    <row r="1777" spans="1:15" ht="18.75" customHeight="1" x14ac:dyDescent="0.35">
      <c r="A1777" s="28"/>
      <c r="B1777" s="189">
        <f>IF(J1777="",0,COUNTIF($J$7:J1777,J1777))</f>
        <v>0</v>
      </c>
      <c r="C1777" s="189" t="str">
        <f t="shared" si="110"/>
        <v>0</v>
      </c>
      <c r="D1777" s="192">
        <f t="shared" si="111"/>
        <v>46021</v>
      </c>
      <c r="E1777" s="189">
        <f t="shared" si="112"/>
        <v>227</v>
      </c>
      <c r="F1777" s="28"/>
      <c r="G1777" s="157"/>
      <c r="H1777" s="3"/>
      <c r="I1777" s="7"/>
      <c r="J1777" s="3"/>
      <c r="K1777" s="32" t="str">
        <f t="shared" si="113"/>
        <v/>
      </c>
      <c r="L1777" s="2"/>
      <c r="M1777" s="2"/>
      <c r="N1777" s="28"/>
      <c r="O1777" s="28"/>
    </row>
    <row r="1778" spans="1:15" ht="18.75" customHeight="1" x14ac:dyDescent="0.35">
      <c r="A1778" s="28"/>
      <c r="B1778" s="189">
        <f>IF(J1778="",0,COUNTIF($J$7:J1778,J1778))</f>
        <v>0</v>
      </c>
      <c r="C1778" s="189" t="str">
        <f t="shared" si="110"/>
        <v>0</v>
      </c>
      <c r="D1778" s="192">
        <f t="shared" si="111"/>
        <v>46021</v>
      </c>
      <c r="E1778" s="189">
        <f t="shared" si="112"/>
        <v>227</v>
      </c>
      <c r="F1778" s="28"/>
      <c r="G1778" s="157"/>
      <c r="H1778" s="3"/>
      <c r="I1778" s="7"/>
      <c r="J1778" s="3"/>
      <c r="K1778" s="32" t="str">
        <f t="shared" si="113"/>
        <v/>
      </c>
      <c r="L1778" s="2"/>
      <c r="M1778" s="2"/>
      <c r="N1778" s="28"/>
      <c r="O1778" s="28"/>
    </row>
    <row r="1779" spans="1:15" ht="18.75" customHeight="1" x14ac:dyDescent="0.35">
      <c r="A1779" s="28"/>
      <c r="B1779" s="189">
        <f>IF(J1779="",0,COUNTIF($J$7:J1779,J1779))</f>
        <v>0</v>
      </c>
      <c r="C1779" s="189" t="str">
        <f t="shared" si="110"/>
        <v>0</v>
      </c>
      <c r="D1779" s="192">
        <f t="shared" si="111"/>
        <v>46021</v>
      </c>
      <c r="E1779" s="189">
        <f t="shared" si="112"/>
        <v>227</v>
      </c>
      <c r="F1779" s="28"/>
      <c r="G1779" s="157"/>
      <c r="H1779" s="3"/>
      <c r="I1779" s="7"/>
      <c r="J1779" s="3"/>
      <c r="K1779" s="32" t="str">
        <f t="shared" si="113"/>
        <v/>
      </c>
      <c r="L1779" s="2"/>
      <c r="M1779" s="2"/>
      <c r="N1779" s="28"/>
      <c r="O1779" s="28"/>
    </row>
    <row r="1780" spans="1:15" ht="18.75" customHeight="1" x14ac:dyDescent="0.35">
      <c r="A1780" s="28"/>
      <c r="B1780" s="189">
        <f>IF(J1780="",0,COUNTIF($J$7:J1780,J1780))</f>
        <v>0</v>
      </c>
      <c r="C1780" s="189" t="str">
        <f t="shared" si="110"/>
        <v>0</v>
      </c>
      <c r="D1780" s="192">
        <f t="shared" si="111"/>
        <v>46021</v>
      </c>
      <c r="E1780" s="189">
        <f t="shared" si="112"/>
        <v>227</v>
      </c>
      <c r="F1780" s="28"/>
      <c r="G1780" s="157"/>
      <c r="H1780" s="3"/>
      <c r="I1780" s="7"/>
      <c r="J1780" s="3"/>
      <c r="K1780" s="32" t="str">
        <f t="shared" si="113"/>
        <v/>
      </c>
      <c r="L1780" s="2"/>
      <c r="M1780" s="2"/>
      <c r="N1780" s="28"/>
      <c r="O1780" s="28"/>
    </row>
    <row r="1781" spans="1:15" ht="18.75" customHeight="1" x14ac:dyDescent="0.35">
      <c r="A1781" s="28"/>
      <c r="B1781" s="189">
        <f>IF(J1781="",0,COUNTIF($J$7:J1781,J1781))</f>
        <v>0</v>
      </c>
      <c r="C1781" s="189" t="str">
        <f t="shared" si="110"/>
        <v>0</v>
      </c>
      <c r="D1781" s="192">
        <f t="shared" si="111"/>
        <v>46021</v>
      </c>
      <c r="E1781" s="189">
        <f t="shared" si="112"/>
        <v>227</v>
      </c>
      <c r="F1781" s="28"/>
      <c r="G1781" s="157"/>
      <c r="H1781" s="3"/>
      <c r="I1781" s="7"/>
      <c r="J1781" s="3"/>
      <c r="K1781" s="32" t="str">
        <f t="shared" si="113"/>
        <v/>
      </c>
      <c r="L1781" s="2"/>
      <c r="M1781" s="2"/>
      <c r="N1781" s="28"/>
      <c r="O1781" s="28"/>
    </row>
    <row r="1782" spans="1:15" ht="18.75" customHeight="1" x14ac:dyDescent="0.35">
      <c r="A1782" s="28"/>
      <c r="B1782" s="189">
        <f>IF(J1782="",0,COUNTIF($J$7:J1782,J1782))</f>
        <v>0</v>
      </c>
      <c r="C1782" s="189" t="str">
        <f t="shared" si="110"/>
        <v>0</v>
      </c>
      <c r="D1782" s="192">
        <f t="shared" si="111"/>
        <v>46021</v>
      </c>
      <c r="E1782" s="189">
        <f t="shared" si="112"/>
        <v>227</v>
      </c>
      <c r="F1782" s="28"/>
      <c r="G1782" s="157"/>
      <c r="H1782" s="3"/>
      <c r="I1782" s="7"/>
      <c r="J1782" s="3"/>
      <c r="K1782" s="32" t="str">
        <f t="shared" si="113"/>
        <v/>
      </c>
      <c r="L1782" s="2"/>
      <c r="M1782" s="2"/>
      <c r="N1782" s="28"/>
      <c r="O1782" s="28"/>
    </row>
    <row r="1783" spans="1:15" ht="18.75" customHeight="1" x14ac:dyDescent="0.35">
      <c r="A1783" s="28"/>
      <c r="B1783" s="189">
        <f>IF(J1783="",0,COUNTIF($J$7:J1783,J1783))</f>
        <v>0</v>
      </c>
      <c r="C1783" s="189" t="str">
        <f t="shared" ref="C1783:C1846" si="114">B1783&amp;J1783</f>
        <v>0</v>
      </c>
      <c r="D1783" s="192">
        <f t="shared" ref="D1783:D1846" si="115">IF(G1783&lt;&gt;"",G1783,D1782)</f>
        <v>46021</v>
      </c>
      <c r="E1783" s="189">
        <f t="shared" ref="E1783:E1846" si="116">IF(H1783&lt;&gt;"",H1783,E1782)</f>
        <v>227</v>
      </c>
      <c r="F1783" s="28"/>
      <c r="G1783" s="157"/>
      <c r="H1783" s="3"/>
      <c r="I1783" s="7"/>
      <c r="J1783" s="3"/>
      <c r="K1783" s="32" t="str">
        <f t="shared" ref="K1783:K1846" si="117">IF(J1783&lt;&gt;"",VLOOKUP(J1783,DA,2,FALSE),"")</f>
        <v/>
      </c>
      <c r="L1783" s="2"/>
      <c r="M1783" s="2"/>
      <c r="N1783" s="28"/>
      <c r="O1783" s="28"/>
    </row>
    <row r="1784" spans="1:15" ht="18.75" customHeight="1" x14ac:dyDescent="0.35">
      <c r="A1784" s="28"/>
      <c r="B1784" s="189">
        <f>IF(J1784="",0,COUNTIF($J$7:J1784,J1784))</f>
        <v>0</v>
      </c>
      <c r="C1784" s="189" t="str">
        <f t="shared" si="114"/>
        <v>0</v>
      </c>
      <c r="D1784" s="192">
        <f t="shared" si="115"/>
        <v>46021</v>
      </c>
      <c r="E1784" s="189">
        <f t="shared" si="116"/>
        <v>227</v>
      </c>
      <c r="F1784" s="28"/>
      <c r="G1784" s="157"/>
      <c r="H1784" s="3"/>
      <c r="I1784" s="7"/>
      <c r="J1784" s="3"/>
      <c r="K1784" s="32" t="str">
        <f t="shared" si="117"/>
        <v/>
      </c>
      <c r="L1784" s="2"/>
      <c r="M1784" s="2"/>
      <c r="N1784" s="28"/>
      <c r="O1784" s="28"/>
    </row>
    <row r="1785" spans="1:15" ht="18.75" customHeight="1" x14ac:dyDescent="0.35">
      <c r="A1785" s="28"/>
      <c r="B1785" s="189">
        <f>IF(J1785="",0,COUNTIF($J$7:J1785,J1785))</f>
        <v>0</v>
      </c>
      <c r="C1785" s="189" t="str">
        <f t="shared" si="114"/>
        <v>0</v>
      </c>
      <c r="D1785" s="192">
        <f t="shared" si="115"/>
        <v>46021</v>
      </c>
      <c r="E1785" s="189">
        <f t="shared" si="116"/>
        <v>227</v>
      </c>
      <c r="F1785" s="28"/>
      <c r="G1785" s="157"/>
      <c r="H1785" s="3"/>
      <c r="I1785" s="7"/>
      <c r="J1785" s="3"/>
      <c r="K1785" s="32" t="str">
        <f t="shared" si="117"/>
        <v/>
      </c>
      <c r="L1785" s="2"/>
      <c r="M1785" s="2"/>
      <c r="N1785" s="28"/>
      <c r="O1785" s="28"/>
    </row>
    <row r="1786" spans="1:15" ht="18.75" customHeight="1" x14ac:dyDescent="0.35">
      <c r="A1786" s="28"/>
      <c r="B1786" s="189">
        <f>IF(J1786="",0,COUNTIF($J$7:J1786,J1786))</f>
        <v>0</v>
      </c>
      <c r="C1786" s="189" t="str">
        <f t="shared" si="114"/>
        <v>0</v>
      </c>
      <c r="D1786" s="192">
        <f t="shared" si="115"/>
        <v>46021</v>
      </c>
      <c r="E1786" s="189">
        <f t="shared" si="116"/>
        <v>227</v>
      </c>
      <c r="F1786" s="28"/>
      <c r="G1786" s="157"/>
      <c r="H1786" s="3"/>
      <c r="I1786" s="7"/>
      <c r="J1786" s="3"/>
      <c r="K1786" s="32" t="str">
        <f t="shared" si="117"/>
        <v/>
      </c>
      <c r="L1786" s="2"/>
      <c r="M1786" s="2"/>
      <c r="N1786" s="28"/>
      <c r="O1786" s="28"/>
    </row>
    <row r="1787" spans="1:15" ht="18.75" customHeight="1" x14ac:dyDescent="0.35">
      <c r="A1787" s="28"/>
      <c r="B1787" s="189">
        <f>IF(J1787="",0,COUNTIF($J$7:J1787,J1787))</f>
        <v>0</v>
      </c>
      <c r="C1787" s="189" t="str">
        <f t="shared" si="114"/>
        <v>0</v>
      </c>
      <c r="D1787" s="192">
        <f t="shared" si="115"/>
        <v>46021</v>
      </c>
      <c r="E1787" s="189">
        <f t="shared" si="116"/>
        <v>227</v>
      </c>
      <c r="F1787" s="28"/>
      <c r="G1787" s="157"/>
      <c r="H1787" s="3"/>
      <c r="I1787" s="7"/>
      <c r="J1787" s="3"/>
      <c r="K1787" s="32" t="str">
        <f t="shared" si="117"/>
        <v/>
      </c>
      <c r="L1787" s="2"/>
      <c r="M1787" s="2"/>
      <c r="N1787" s="28"/>
      <c r="O1787" s="28"/>
    </row>
    <row r="1788" spans="1:15" ht="18.75" customHeight="1" x14ac:dyDescent="0.35">
      <c r="A1788" s="28"/>
      <c r="B1788" s="189">
        <f>IF(J1788="",0,COUNTIF($J$7:J1788,J1788))</f>
        <v>0</v>
      </c>
      <c r="C1788" s="189" t="str">
        <f t="shared" si="114"/>
        <v>0</v>
      </c>
      <c r="D1788" s="192">
        <f t="shared" si="115"/>
        <v>46021</v>
      </c>
      <c r="E1788" s="189">
        <f t="shared" si="116"/>
        <v>227</v>
      </c>
      <c r="F1788" s="28"/>
      <c r="G1788" s="157"/>
      <c r="H1788" s="3"/>
      <c r="I1788" s="7"/>
      <c r="J1788" s="3"/>
      <c r="K1788" s="32" t="str">
        <f t="shared" si="117"/>
        <v/>
      </c>
      <c r="L1788" s="2"/>
      <c r="M1788" s="2"/>
      <c r="N1788" s="28"/>
      <c r="O1788" s="28"/>
    </row>
    <row r="1789" spans="1:15" ht="18.75" customHeight="1" x14ac:dyDescent="0.35">
      <c r="A1789" s="28"/>
      <c r="B1789" s="189">
        <f>IF(J1789="",0,COUNTIF($J$7:J1789,J1789))</f>
        <v>0</v>
      </c>
      <c r="C1789" s="189" t="str">
        <f t="shared" si="114"/>
        <v>0</v>
      </c>
      <c r="D1789" s="192">
        <f t="shared" si="115"/>
        <v>46021</v>
      </c>
      <c r="E1789" s="189">
        <f t="shared" si="116"/>
        <v>227</v>
      </c>
      <c r="F1789" s="28"/>
      <c r="G1789" s="157"/>
      <c r="H1789" s="3"/>
      <c r="I1789" s="7"/>
      <c r="J1789" s="3"/>
      <c r="K1789" s="32" t="str">
        <f t="shared" si="117"/>
        <v/>
      </c>
      <c r="L1789" s="2"/>
      <c r="M1789" s="2"/>
      <c r="N1789" s="28"/>
      <c r="O1789" s="28"/>
    </row>
    <row r="1790" spans="1:15" ht="18.75" customHeight="1" x14ac:dyDescent="0.35">
      <c r="A1790" s="28"/>
      <c r="B1790" s="189">
        <f>IF(J1790="",0,COUNTIF($J$7:J1790,J1790))</f>
        <v>0</v>
      </c>
      <c r="C1790" s="189" t="str">
        <f t="shared" si="114"/>
        <v>0</v>
      </c>
      <c r="D1790" s="192">
        <f t="shared" si="115"/>
        <v>46021</v>
      </c>
      <c r="E1790" s="189">
        <f t="shared" si="116"/>
        <v>227</v>
      </c>
      <c r="F1790" s="28"/>
      <c r="G1790" s="157"/>
      <c r="H1790" s="3"/>
      <c r="I1790" s="7"/>
      <c r="J1790" s="3"/>
      <c r="K1790" s="32" t="str">
        <f t="shared" si="117"/>
        <v/>
      </c>
      <c r="L1790" s="2"/>
      <c r="M1790" s="2"/>
      <c r="N1790" s="28"/>
      <c r="O1790" s="28"/>
    </row>
    <row r="1791" spans="1:15" ht="18.75" customHeight="1" x14ac:dyDescent="0.35">
      <c r="A1791" s="28"/>
      <c r="B1791" s="189">
        <f>IF(J1791="",0,COUNTIF($J$7:J1791,J1791))</f>
        <v>0</v>
      </c>
      <c r="C1791" s="189" t="str">
        <f t="shared" si="114"/>
        <v>0</v>
      </c>
      <c r="D1791" s="192">
        <f t="shared" si="115"/>
        <v>46021</v>
      </c>
      <c r="E1791" s="189">
        <f t="shared" si="116"/>
        <v>227</v>
      </c>
      <c r="F1791" s="28"/>
      <c r="G1791" s="157"/>
      <c r="H1791" s="3"/>
      <c r="I1791" s="7"/>
      <c r="J1791" s="3"/>
      <c r="K1791" s="32" t="str">
        <f t="shared" si="117"/>
        <v/>
      </c>
      <c r="L1791" s="2"/>
      <c r="M1791" s="2"/>
      <c r="N1791" s="28"/>
      <c r="O1791" s="28"/>
    </row>
    <row r="1792" spans="1:15" ht="18.75" customHeight="1" x14ac:dyDescent="0.35">
      <c r="A1792" s="28"/>
      <c r="B1792" s="189">
        <f>IF(J1792="",0,COUNTIF($J$7:J1792,J1792))</f>
        <v>0</v>
      </c>
      <c r="C1792" s="189" t="str">
        <f t="shared" si="114"/>
        <v>0</v>
      </c>
      <c r="D1792" s="192">
        <f t="shared" si="115"/>
        <v>46021</v>
      </c>
      <c r="E1792" s="189">
        <f t="shared" si="116"/>
        <v>227</v>
      </c>
      <c r="F1792" s="28"/>
      <c r="G1792" s="157"/>
      <c r="H1792" s="3"/>
      <c r="I1792" s="7"/>
      <c r="J1792" s="3"/>
      <c r="K1792" s="32" t="str">
        <f t="shared" si="117"/>
        <v/>
      </c>
      <c r="L1792" s="2"/>
      <c r="M1792" s="2"/>
      <c r="N1792" s="28"/>
      <c r="O1792" s="28"/>
    </row>
    <row r="1793" spans="1:15" ht="18.75" customHeight="1" x14ac:dyDescent="0.35">
      <c r="A1793" s="28"/>
      <c r="B1793" s="189">
        <f>IF(J1793="",0,COUNTIF($J$7:J1793,J1793))</f>
        <v>0</v>
      </c>
      <c r="C1793" s="189" t="str">
        <f t="shared" si="114"/>
        <v>0</v>
      </c>
      <c r="D1793" s="192">
        <f t="shared" si="115"/>
        <v>46021</v>
      </c>
      <c r="E1793" s="189">
        <f t="shared" si="116"/>
        <v>227</v>
      </c>
      <c r="F1793" s="28"/>
      <c r="G1793" s="157"/>
      <c r="H1793" s="3"/>
      <c r="I1793" s="7"/>
      <c r="J1793" s="3"/>
      <c r="K1793" s="32" t="str">
        <f t="shared" si="117"/>
        <v/>
      </c>
      <c r="L1793" s="2"/>
      <c r="M1793" s="2"/>
      <c r="N1793" s="28"/>
      <c r="O1793" s="28"/>
    </row>
    <row r="1794" spans="1:15" ht="18.75" customHeight="1" x14ac:dyDescent="0.35">
      <c r="A1794" s="28"/>
      <c r="B1794" s="189">
        <f>IF(J1794="",0,COUNTIF($J$7:J1794,J1794))</f>
        <v>0</v>
      </c>
      <c r="C1794" s="189" t="str">
        <f t="shared" si="114"/>
        <v>0</v>
      </c>
      <c r="D1794" s="192">
        <f t="shared" si="115"/>
        <v>46021</v>
      </c>
      <c r="E1794" s="189">
        <f t="shared" si="116"/>
        <v>227</v>
      </c>
      <c r="F1794" s="28"/>
      <c r="G1794" s="157"/>
      <c r="H1794" s="3"/>
      <c r="I1794" s="7"/>
      <c r="J1794" s="3"/>
      <c r="K1794" s="32" t="str">
        <f t="shared" si="117"/>
        <v/>
      </c>
      <c r="L1794" s="2"/>
      <c r="M1794" s="2"/>
      <c r="N1794" s="28"/>
      <c r="O1794" s="28"/>
    </row>
    <row r="1795" spans="1:15" ht="18.75" customHeight="1" x14ac:dyDescent="0.35">
      <c r="A1795" s="28"/>
      <c r="B1795" s="189">
        <f>IF(J1795="",0,COUNTIF($J$7:J1795,J1795))</f>
        <v>0</v>
      </c>
      <c r="C1795" s="189" t="str">
        <f t="shared" si="114"/>
        <v>0</v>
      </c>
      <c r="D1795" s="192">
        <f t="shared" si="115"/>
        <v>46021</v>
      </c>
      <c r="E1795" s="189">
        <f t="shared" si="116"/>
        <v>227</v>
      </c>
      <c r="F1795" s="28"/>
      <c r="G1795" s="157"/>
      <c r="H1795" s="3"/>
      <c r="I1795" s="7"/>
      <c r="J1795" s="3"/>
      <c r="K1795" s="32" t="str">
        <f t="shared" si="117"/>
        <v/>
      </c>
      <c r="L1795" s="2"/>
      <c r="M1795" s="2"/>
      <c r="N1795" s="28"/>
      <c r="O1795" s="28"/>
    </row>
    <row r="1796" spans="1:15" ht="18.75" customHeight="1" x14ac:dyDescent="0.35">
      <c r="A1796" s="28"/>
      <c r="B1796" s="189">
        <f>IF(J1796="",0,COUNTIF($J$7:J1796,J1796))</f>
        <v>0</v>
      </c>
      <c r="C1796" s="189" t="str">
        <f t="shared" si="114"/>
        <v>0</v>
      </c>
      <c r="D1796" s="192">
        <f t="shared" si="115"/>
        <v>46021</v>
      </c>
      <c r="E1796" s="189">
        <f t="shared" si="116"/>
        <v>227</v>
      </c>
      <c r="F1796" s="28"/>
      <c r="G1796" s="157"/>
      <c r="H1796" s="3"/>
      <c r="I1796" s="7"/>
      <c r="J1796" s="3"/>
      <c r="K1796" s="32" t="str">
        <f t="shared" si="117"/>
        <v/>
      </c>
      <c r="L1796" s="2"/>
      <c r="M1796" s="2"/>
      <c r="N1796" s="28"/>
      <c r="O1796" s="28"/>
    </row>
    <row r="1797" spans="1:15" ht="18.75" customHeight="1" x14ac:dyDescent="0.35">
      <c r="A1797" s="28"/>
      <c r="B1797" s="189">
        <f>IF(J1797="",0,COUNTIF($J$7:J1797,J1797))</f>
        <v>0</v>
      </c>
      <c r="C1797" s="189" t="str">
        <f t="shared" si="114"/>
        <v>0</v>
      </c>
      <c r="D1797" s="192">
        <f t="shared" si="115"/>
        <v>46021</v>
      </c>
      <c r="E1797" s="189">
        <f t="shared" si="116"/>
        <v>227</v>
      </c>
      <c r="F1797" s="28"/>
      <c r="G1797" s="157"/>
      <c r="H1797" s="3"/>
      <c r="I1797" s="7"/>
      <c r="J1797" s="3"/>
      <c r="K1797" s="32" t="str">
        <f t="shared" si="117"/>
        <v/>
      </c>
      <c r="L1797" s="2"/>
      <c r="M1797" s="2"/>
      <c r="N1797" s="28"/>
      <c r="O1797" s="28"/>
    </row>
    <row r="1798" spans="1:15" ht="18.75" customHeight="1" x14ac:dyDescent="0.35">
      <c r="A1798" s="28"/>
      <c r="B1798" s="189">
        <f>IF(J1798="",0,COUNTIF($J$7:J1798,J1798))</f>
        <v>0</v>
      </c>
      <c r="C1798" s="189" t="str">
        <f t="shared" si="114"/>
        <v>0</v>
      </c>
      <c r="D1798" s="192">
        <f t="shared" si="115"/>
        <v>46021</v>
      </c>
      <c r="E1798" s="189">
        <f t="shared" si="116"/>
        <v>227</v>
      </c>
      <c r="F1798" s="28"/>
      <c r="G1798" s="157"/>
      <c r="H1798" s="3"/>
      <c r="I1798" s="7"/>
      <c r="J1798" s="3"/>
      <c r="K1798" s="32" t="str">
        <f t="shared" si="117"/>
        <v/>
      </c>
      <c r="L1798" s="2"/>
      <c r="M1798" s="2"/>
      <c r="N1798" s="28"/>
      <c r="O1798" s="28"/>
    </row>
    <row r="1799" spans="1:15" ht="18.75" customHeight="1" x14ac:dyDescent="0.35">
      <c r="A1799" s="28"/>
      <c r="B1799" s="189">
        <f>IF(J1799="",0,COUNTIF($J$7:J1799,J1799))</f>
        <v>0</v>
      </c>
      <c r="C1799" s="189" t="str">
        <f t="shared" si="114"/>
        <v>0</v>
      </c>
      <c r="D1799" s="192">
        <f t="shared" si="115"/>
        <v>46021</v>
      </c>
      <c r="E1799" s="189">
        <f t="shared" si="116"/>
        <v>227</v>
      </c>
      <c r="F1799" s="28"/>
      <c r="G1799" s="157"/>
      <c r="H1799" s="3"/>
      <c r="I1799" s="7"/>
      <c r="J1799" s="3"/>
      <c r="K1799" s="32" t="str">
        <f t="shared" si="117"/>
        <v/>
      </c>
      <c r="L1799" s="2"/>
      <c r="M1799" s="2"/>
      <c r="N1799" s="28"/>
      <c r="O1799" s="28"/>
    </row>
    <row r="1800" spans="1:15" ht="18.75" customHeight="1" x14ac:dyDescent="0.35">
      <c r="A1800" s="28"/>
      <c r="B1800" s="189">
        <f>IF(J1800="",0,COUNTIF($J$7:J1800,J1800))</f>
        <v>0</v>
      </c>
      <c r="C1800" s="189" t="str">
        <f t="shared" si="114"/>
        <v>0</v>
      </c>
      <c r="D1800" s="192">
        <f t="shared" si="115"/>
        <v>46021</v>
      </c>
      <c r="E1800" s="189">
        <f t="shared" si="116"/>
        <v>227</v>
      </c>
      <c r="F1800" s="28"/>
      <c r="G1800" s="157"/>
      <c r="H1800" s="3"/>
      <c r="I1800" s="7"/>
      <c r="J1800" s="3"/>
      <c r="K1800" s="32" t="str">
        <f t="shared" si="117"/>
        <v/>
      </c>
      <c r="L1800" s="2"/>
      <c r="M1800" s="2"/>
      <c r="N1800" s="28"/>
      <c r="O1800" s="28"/>
    </row>
    <row r="1801" spans="1:15" ht="18.75" customHeight="1" x14ac:dyDescent="0.35">
      <c r="A1801" s="28"/>
      <c r="B1801" s="189">
        <f>IF(J1801="",0,COUNTIF($J$7:J1801,J1801))</f>
        <v>0</v>
      </c>
      <c r="C1801" s="189" t="str">
        <f t="shared" si="114"/>
        <v>0</v>
      </c>
      <c r="D1801" s="192">
        <f t="shared" si="115"/>
        <v>46021</v>
      </c>
      <c r="E1801" s="189">
        <f t="shared" si="116"/>
        <v>227</v>
      </c>
      <c r="F1801" s="28"/>
      <c r="G1801" s="157"/>
      <c r="H1801" s="3"/>
      <c r="I1801" s="7"/>
      <c r="J1801" s="3"/>
      <c r="K1801" s="32" t="str">
        <f t="shared" si="117"/>
        <v/>
      </c>
      <c r="L1801" s="2"/>
      <c r="M1801" s="2"/>
      <c r="N1801" s="28"/>
      <c r="O1801" s="28"/>
    </row>
    <row r="1802" spans="1:15" ht="18.75" customHeight="1" x14ac:dyDescent="0.35">
      <c r="A1802" s="28"/>
      <c r="B1802" s="189">
        <f>IF(J1802="",0,COUNTIF($J$7:J1802,J1802))</f>
        <v>0</v>
      </c>
      <c r="C1802" s="189" t="str">
        <f t="shared" si="114"/>
        <v>0</v>
      </c>
      <c r="D1802" s="192">
        <f t="shared" si="115"/>
        <v>46021</v>
      </c>
      <c r="E1802" s="189">
        <f t="shared" si="116"/>
        <v>227</v>
      </c>
      <c r="F1802" s="28"/>
      <c r="G1802" s="157"/>
      <c r="H1802" s="3"/>
      <c r="I1802" s="7"/>
      <c r="J1802" s="3"/>
      <c r="K1802" s="32" t="str">
        <f t="shared" si="117"/>
        <v/>
      </c>
      <c r="L1802" s="2"/>
      <c r="M1802" s="2"/>
      <c r="N1802" s="28"/>
      <c r="O1802" s="28"/>
    </row>
    <row r="1803" spans="1:15" ht="18.75" customHeight="1" x14ac:dyDescent="0.35">
      <c r="A1803" s="28"/>
      <c r="B1803" s="189">
        <f>IF(J1803="",0,COUNTIF($J$7:J1803,J1803))</f>
        <v>0</v>
      </c>
      <c r="C1803" s="189" t="str">
        <f t="shared" si="114"/>
        <v>0</v>
      </c>
      <c r="D1803" s="192">
        <f t="shared" si="115"/>
        <v>46021</v>
      </c>
      <c r="E1803" s="189">
        <f t="shared" si="116"/>
        <v>227</v>
      </c>
      <c r="F1803" s="28"/>
      <c r="G1803" s="157"/>
      <c r="H1803" s="3"/>
      <c r="I1803" s="7"/>
      <c r="J1803" s="3"/>
      <c r="K1803" s="32" t="str">
        <f t="shared" si="117"/>
        <v/>
      </c>
      <c r="L1803" s="2"/>
      <c r="M1803" s="2"/>
      <c r="N1803" s="28"/>
      <c r="O1803" s="28"/>
    </row>
    <row r="1804" spans="1:15" ht="18.75" customHeight="1" x14ac:dyDescent="0.35">
      <c r="A1804" s="28"/>
      <c r="B1804" s="189">
        <f>IF(J1804="",0,COUNTIF($J$7:J1804,J1804))</f>
        <v>0</v>
      </c>
      <c r="C1804" s="189" t="str">
        <f t="shared" si="114"/>
        <v>0</v>
      </c>
      <c r="D1804" s="192">
        <f t="shared" si="115"/>
        <v>46021</v>
      </c>
      <c r="E1804" s="189">
        <f t="shared" si="116"/>
        <v>227</v>
      </c>
      <c r="F1804" s="28"/>
      <c r="G1804" s="157"/>
      <c r="H1804" s="3"/>
      <c r="I1804" s="7"/>
      <c r="J1804" s="3"/>
      <c r="K1804" s="32" t="str">
        <f t="shared" si="117"/>
        <v/>
      </c>
      <c r="L1804" s="2"/>
      <c r="M1804" s="2"/>
      <c r="N1804" s="28"/>
      <c r="O1804" s="28"/>
    </row>
    <row r="1805" spans="1:15" ht="18.75" customHeight="1" x14ac:dyDescent="0.35">
      <c r="A1805" s="28"/>
      <c r="B1805" s="189">
        <f>IF(J1805="",0,COUNTIF($J$7:J1805,J1805))</f>
        <v>0</v>
      </c>
      <c r="C1805" s="189" t="str">
        <f t="shared" si="114"/>
        <v>0</v>
      </c>
      <c r="D1805" s="192">
        <f t="shared" si="115"/>
        <v>46021</v>
      </c>
      <c r="E1805" s="189">
        <f t="shared" si="116"/>
        <v>227</v>
      </c>
      <c r="F1805" s="28"/>
      <c r="G1805" s="157"/>
      <c r="H1805" s="3"/>
      <c r="I1805" s="7"/>
      <c r="J1805" s="3"/>
      <c r="K1805" s="32" t="str">
        <f t="shared" si="117"/>
        <v/>
      </c>
      <c r="L1805" s="2"/>
      <c r="M1805" s="2"/>
      <c r="N1805" s="28"/>
      <c r="O1805" s="28"/>
    </row>
    <row r="1806" spans="1:15" ht="18.75" customHeight="1" x14ac:dyDescent="0.35">
      <c r="A1806" s="28"/>
      <c r="B1806" s="189">
        <f>IF(J1806="",0,COUNTIF($J$7:J1806,J1806))</f>
        <v>0</v>
      </c>
      <c r="C1806" s="189" t="str">
        <f t="shared" si="114"/>
        <v>0</v>
      </c>
      <c r="D1806" s="192">
        <f t="shared" si="115"/>
        <v>46021</v>
      </c>
      <c r="E1806" s="189">
        <f t="shared" si="116"/>
        <v>227</v>
      </c>
      <c r="F1806" s="28"/>
      <c r="G1806" s="157"/>
      <c r="H1806" s="3"/>
      <c r="I1806" s="7"/>
      <c r="J1806" s="3"/>
      <c r="K1806" s="32" t="str">
        <f t="shared" si="117"/>
        <v/>
      </c>
      <c r="L1806" s="2"/>
      <c r="M1806" s="2"/>
      <c r="N1806" s="28"/>
      <c r="O1806" s="28"/>
    </row>
    <row r="1807" spans="1:15" ht="18.75" customHeight="1" x14ac:dyDescent="0.35">
      <c r="A1807" s="28"/>
      <c r="B1807" s="189">
        <f>IF(J1807="",0,COUNTIF($J$7:J1807,J1807))</f>
        <v>0</v>
      </c>
      <c r="C1807" s="189" t="str">
        <f t="shared" si="114"/>
        <v>0</v>
      </c>
      <c r="D1807" s="192">
        <f t="shared" si="115"/>
        <v>46021</v>
      </c>
      <c r="E1807" s="189">
        <f t="shared" si="116"/>
        <v>227</v>
      </c>
      <c r="F1807" s="28"/>
      <c r="G1807" s="157"/>
      <c r="H1807" s="3"/>
      <c r="I1807" s="7"/>
      <c r="J1807" s="3"/>
      <c r="K1807" s="32" t="str">
        <f t="shared" si="117"/>
        <v/>
      </c>
      <c r="L1807" s="2"/>
      <c r="M1807" s="2"/>
      <c r="N1807" s="28"/>
      <c r="O1807" s="28"/>
    </row>
    <row r="1808" spans="1:15" ht="18.75" customHeight="1" x14ac:dyDescent="0.35">
      <c r="A1808" s="28"/>
      <c r="B1808" s="189">
        <f>IF(J1808="",0,COUNTIF($J$7:J1808,J1808))</f>
        <v>0</v>
      </c>
      <c r="C1808" s="189" t="str">
        <f t="shared" si="114"/>
        <v>0</v>
      </c>
      <c r="D1808" s="192">
        <f t="shared" si="115"/>
        <v>46021</v>
      </c>
      <c r="E1808" s="189">
        <f t="shared" si="116"/>
        <v>227</v>
      </c>
      <c r="F1808" s="28"/>
      <c r="G1808" s="157"/>
      <c r="H1808" s="3"/>
      <c r="I1808" s="7"/>
      <c r="J1808" s="3"/>
      <c r="K1808" s="32" t="str">
        <f t="shared" si="117"/>
        <v/>
      </c>
      <c r="L1808" s="2"/>
      <c r="M1808" s="2"/>
      <c r="N1808" s="28"/>
      <c r="O1808" s="28"/>
    </row>
    <row r="1809" spans="1:15" ht="18.75" customHeight="1" x14ac:dyDescent="0.35">
      <c r="A1809" s="28"/>
      <c r="B1809" s="189">
        <f>IF(J1809="",0,COUNTIF($J$7:J1809,J1809))</f>
        <v>0</v>
      </c>
      <c r="C1809" s="189" t="str">
        <f t="shared" si="114"/>
        <v>0</v>
      </c>
      <c r="D1809" s="192">
        <f t="shared" si="115"/>
        <v>46021</v>
      </c>
      <c r="E1809" s="189">
        <f t="shared" si="116"/>
        <v>227</v>
      </c>
      <c r="F1809" s="28"/>
      <c r="G1809" s="157"/>
      <c r="H1809" s="3"/>
      <c r="I1809" s="7"/>
      <c r="J1809" s="3"/>
      <c r="K1809" s="32" t="str">
        <f t="shared" si="117"/>
        <v/>
      </c>
      <c r="L1809" s="2"/>
      <c r="M1809" s="2"/>
      <c r="N1809" s="28"/>
      <c r="O1809" s="28"/>
    </row>
    <row r="1810" spans="1:15" ht="18.75" customHeight="1" x14ac:dyDescent="0.35">
      <c r="A1810" s="28"/>
      <c r="B1810" s="189">
        <f>IF(J1810="",0,COUNTIF($J$7:J1810,J1810))</f>
        <v>0</v>
      </c>
      <c r="C1810" s="189" t="str">
        <f t="shared" si="114"/>
        <v>0</v>
      </c>
      <c r="D1810" s="192">
        <f t="shared" si="115"/>
        <v>46021</v>
      </c>
      <c r="E1810" s="189">
        <f t="shared" si="116"/>
        <v>227</v>
      </c>
      <c r="F1810" s="28"/>
      <c r="G1810" s="157"/>
      <c r="H1810" s="3"/>
      <c r="I1810" s="7"/>
      <c r="J1810" s="3"/>
      <c r="K1810" s="32" t="str">
        <f t="shared" si="117"/>
        <v/>
      </c>
      <c r="L1810" s="2"/>
      <c r="M1810" s="2"/>
      <c r="N1810" s="28"/>
      <c r="O1810" s="28"/>
    </row>
    <row r="1811" spans="1:15" ht="18.75" customHeight="1" x14ac:dyDescent="0.35">
      <c r="A1811" s="28"/>
      <c r="B1811" s="189">
        <f>IF(J1811="",0,COUNTIF($J$7:J1811,J1811))</f>
        <v>0</v>
      </c>
      <c r="C1811" s="189" t="str">
        <f t="shared" si="114"/>
        <v>0</v>
      </c>
      <c r="D1811" s="192">
        <f t="shared" si="115"/>
        <v>46021</v>
      </c>
      <c r="E1811" s="189">
        <f t="shared" si="116"/>
        <v>227</v>
      </c>
      <c r="F1811" s="28"/>
      <c r="G1811" s="157"/>
      <c r="H1811" s="3"/>
      <c r="I1811" s="7"/>
      <c r="J1811" s="3"/>
      <c r="K1811" s="32" t="str">
        <f t="shared" si="117"/>
        <v/>
      </c>
      <c r="L1811" s="2"/>
      <c r="M1811" s="2"/>
      <c r="N1811" s="28"/>
      <c r="O1811" s="28"/>
    </row>
    <row r="1812" spans="1:15" ht="18.75" customHeight="1" x14ac:dyDescent="0.35">
      <c r="A1812" s="28"/>
      <c r="B1812" s="189">
        <f>IF(J1812="",0,COUNTIF($J$7:J1812,J1812))</f>
        <v>0</v>
      </c>
      <c r="C1812" s="189" t="str">
        <f t="shared" si="114"/>
        <v>0</v>
      </c>
      <c r="D1812" s="192">
        <f t="shared" si="115"/>
        <v>46021</v>
      </c>
      <c r="E1812" s="189">
        <f t="shared" si="116"/>
        <v>227</v>
      </c>
      <c r="F1812" s="28"/>
      <c r="G1812" s="157"/>
      <c r="H1812" s="3"/>
      <c r="I1812" s="7"/>
      <c r="J1812" s="3"/>
      <c r="K1812" s="32" t="str">
        <f t="shared" si="117"/>
        <v/>
      </c>
      <c r="L1812" s="2"/>
      <c r="M1812" s="2"/>
      <c r="N1812" s="28"/>
      <c r="O1812" s="28"/>
    </row>
    <row r="1813" spans="1:15" ht="18.75" customHeight="1" x14ac:dyDescent="0.35">
      <c r="A1813" s="28"/>
      <c r="B1813" s="189">
        <f>IF(J1813="",0,COUNTIF($J$7:J1813,J1813))</f>
        <v>0</v>
      </c>
      <c r="C1813" s="189" t="str">
        <f t="shared" si="114"/>
        <v>0</v>
      </c>
      <c r="D1813" s="192">
        <f t="shared" si="115"/>
        <v>46021</v>
      </c>
      <c r="E1813" s="189">
        <f t="shared" si="116"/>
        <v>227</v>
      </c>
      <c r="F1813" s="28"/>
      <c r="G1813" s="157"/>
      <c r="H1813" s="3"/>
      <c r="I1813" s="7"/>
      <c r="J1813" s="3"/>
      <c r="K1813" s="32" t="str">
        <f t="shared" si="117"/>
        <v/>
      </c>
      <c r="L1813" s="2"/>
      <c r="M1813" s="2"/>
      <c r="N1813" s="28"/>
      <c r="O1813" s="28"/>
    </row>
    <row r="1814" spans="1:15" ht="18.75" customHeight="1" x14ac:dyDescent="0.35">
      <c r="A1814" s="28"/>
      <c r="B1814" s="189">
        <f>IF(J1814="",0,COUNTIF($J$7:J1814,J1814))</f>
        <v>0</v>
      </c>
      <c r="C1814" s="189" t="str">
        <f t="shared" si="114"/>
        <v>0</v>
      </c>
      <c r="D1814" s="192">
        <f t="shared" si="115"/>
        <v>46021</v>
      </c>
      <c r="E1814" s="189">
        <f t="shared" si="116"/>
        <v>227</v>
      </c>
      <c r="F1814" s="28"/>
      <c r="G1814" s="157"/>
      <c r="H1814" s="3"/>
      <c r="I1814" s="7"/>
      <c r="J1814" s="3"/>
      <c r="K1814" s="32" t="str">
        <f t="shared" si="117"/>
        <v/>
      </c>
      <c r="L1814" s="2"/>
      <c r="M1814" s="2"/>
      <c r="N1814" s="28"/>
      <c r="O1814" s="28"/>
    </row>
    <row r="1815" spans="1:15" ht="18.75" customHeight="1" x14ac:dyDescent="0.35">
      <c r="A1815" s="28"/>
      <c r="B1815" s="189">
        <f>IF(J1815="",0,COUNTIF($J$7:J1815,J1815))</f>
        <v>0</v>
      </c>
      <c r="C1815" s="189" t="str">
        <f t="shared" si="114"/>
        <v>0</v>
      </c>
      <c r="D1815" s="192">
        <f t="shared" si="115"/>
        <v>46021</v>
      </c>
      <c r="E1815" s="189">
        <f t="shared" si="116"/>
        <v>227</v>
      </c>
      <c r="F1815" s="28"/>
      <c r="G1815" s="157"/>
      <c r="H1815" s="3"/>
      <c r="I1815" s="7"/>
      <c r="J1815" s="3"/>
      <c r="K1815" s="32" t="str">
        <f t="shared" si="117"/>
        <v/>
      </c>
      <c r="L1815" s="2"/>
      <c r="M1815" s="2"/>
      <c r="N1815" s="28"/>
      <c r="O1815" s="28"/>
    </row>
    <row r="1816" spans="1:15" ht="18.75" customHeight="1" x14ac:dyDescent="0.35">
      <c r="A1816" s="28"/>
      <c r="B1816" s="189">
        <f>IF(J1816="",0,COUNTIF($J$7:J1816,J1816))</f>
        <v>0</v>
      </c>
      <c r="C1816" s="189" t="str">
        <f t="shared" si="114"/>
        <v>0</v>
      </c>
      <c r="D1816" s="192">
        <f t="shared" si="115"/>
        <v>46021</v>
      </c>
      <c r="E1816" s="189">
        <f t="shared" si="116"/>
        <v>227</v>
      </c>
      <c r="F1816" s="28"/>
      <c r="G1816" s="157"/>
      <c r="H1816" s="3"/>
      <c r="I1816" s="7"/>
      <c r="J1816" s="3"/>
      <c r="K1816" s="32" t="str">
        <f t="shared" si="117"/>
        <v/>
      </c>
      <c r="L1816" s="2"/>
      <c r="M1816" s="2"/>
      <c r="N1816" s="28"/>
      <c r="O1816" s="28"/>
    </row>
    <row r="1817" spans="1:15" ht="18.75" customHeight="1" x14ac:dyDescent="0.35">
      <c r="A1817" s="28"/>
      <c r="B1817" s="189">
        <f>IF(J1817="",0,COUNTIF($J$7:J1817,J1817))</f>
        <v>0</v>
      </c>
      <c r="C1817" s="189" t="str">
        <f t="shared" si="114"/>
        <v>0</v>
      </c>
      <c r="D1817" s="192">
        <f t="shared" si="115"/>
        <v>46021</v>
      </c>
      <c r="E1817" s="189">
        <f t="shared" si="116"/>
        <v>227</v>
      </c>
      <c r="F1817" s="28"/>
      <c r="G1817" s="157"/>
      <c r="H1817" s="3"/>
      <c r="I1817" s="7"/>
      <c r="J1817" s="3"/>
      <c r="K1817" s="32" t="str">
        <f t="shared" si="117"/>
        <v/>
      </c>
      <c r="L1817" s="2"/>
      <c r="M1817" s="2"/>
      <c r="N1817" s="28"/>
      <c r="O1817" s="28"/>
    </row>
    <row r="1818" spans="1:15" ht="18.75" customHeight="1" x14ac:dyDescent="0.35">
      <c r="A1818" s="28"/>
      <c r="B1818" s="189">
        <f>IF(J1818="",0,COUNTIF($J$7:J1818,J1818))</f>
        <v>0</v>
      </c>
      <c r="C1818" s="189" t="str">
        <f t="shared" si="114"/>
        <v>0</v>
      </c>
      <c r="D1818" s="192">
        <f t="shared" si="115"/>
        <v>46021</v>
      </c>
      <c r="E1818" s="189">
        <f t="shared" si="116"/>
        <v>227</v>
      </c>
      <c r="F1818" s="28"/>
      <c r="G1818" s="157"/>
      <c r="H1818" s="3"/>
      <c r="I1818" s="7"/>
      <c r="J1818" s="3"/>
      <c r="K1818" s="32" t="str">
        <f t="shared" si="117"/>
        <v/>
      </c>
      <c r="L1818" s="2"/>
      <c r="M1818" s="2"/>
      <c r="N1818" s="28"/>
      <c r="O1818" s="28"/>
    </row>
    <row r="1819" spans="1:15" ht="18.75" customHeight="1" x14ac:dyDescent="0.35">
      <c r="A1819" s="28"/>
      <c r="B1819" s="189">
        <f>IF(J1819="",0,COUNTIF($J$7:J1819,J1819))</f>
        <v>0</v>
      </c>
      <c r="C1819" s="189" t="str">
        <f t="shared" si="114"/>
        <v>0</v>
      </c>
      <c r="D1819" s="192">
        <f t="shared" si="115"/>
        <v>46021</v>
      </c>
      <c r="E1819" s="189">
        <f t="shared" si="116"/>
        <v>227</v>
      </c>
      <c r="F1819" s="28"/>
      <c r="G1819" s="157"/>
      <c r="H1819" s="3"/>
      <c r="I1819" s="7"/>
      <c r="J1819" s="3"/>
      <c r="K1819" s="32" t="str">
        <f t="shared" si="117"/>
        <v/>
      </c>
      <c r="L1819" s="2"/>
      <c r="M1819" s="2"/>
      <c r="N1819" s="28"/>
      <c r="O1819" s="28"/>
    </row>
    <row r="1820" spans="1:15" ht="18.75" customHeight="1" x14ac:dyDescent="0.35">
      <c r="A1820" s="28"/>
      <c r="B1820" s="189">
        <f>IF(J1820="",0,COUNTIF($J$7:J1820,J1820))</f>
        <v>0</v>
      </c>
      <c r="C1820" s="189" t="str">
        <f t="shared" si="114"/>
        <v>0</v>
      </c>
      <c r="D1820" s="192">
        <f t="shared" si="115"/>
        <v>46021</v>
      </c>
      <c r="E1820" s="189">
        <f t="shared" si="116"/>
        <v>227</v>
      </c>
      <c r="F1820" s="28"/>
      <c r="G1820" s="157"/>
      <c r="H1820" s="3"/>
      <c r="I1820" s="7"/>
      <c r="J1820" s="3"/>
      <c r="K1820" s="32" t="str">
        <f t="shared" si="117"/>
        <v/>
      </c>
      <c r="L1820" s="2"/>
      <c r="M1820" s="2"/>
      <c r="N1820" s="28"/>
      <c r="O1820" s="28"/>
    </row>
    <row r="1821" spans="1:15" ht="18.75" customHeight="1" x14ac:dyDescent="0.35">
      <c r="A1821" s="28"/>
      <c r="B1821" s="189">
        <f>IF(J1821="",0,COUNTIF($J$7:J1821,J1821))</f>
        <v>0</v>
      </c>
      <c r="C1821" s="189" t="str">
        <f t="shared" si="114"/>
        <v>0</v>
      </c>
      <c r="D1821" s="192">
        <f t="shared" si="115"/>
        <v>46021</v>
      </c>
      <c r="E1821" s="189">
        <f t="shared" si="116"/>
        <v>227</v>
      </c>
      <c r="F1821" s="28"/>
      <c r="G1821" s="157"/>
      <c r="H1821" s="3"/>
      <c r="I1821" s="7"/>
      <c r="J1821" s="3"/>
      <c r="K1821" s="32" t="str">
        <f t="shared" si="117"/>
        <v/>
      </c>
      <c r="L1821" s="2"/>
      <c r="M1821" s="2"/>
      <c r="N1821" s="28"/>
      <c r="O1821" s="28"/>
    </row>
    <row r="1822" spans="1:15" ht="18.75" customHeight="1" x14ac:dyDescent="0.35">
      <c r="A1822" s="28"/>
      <c r="B1822" s="189">
        <f>IF(J1822="",0,COUNTIF($J$7:J1822,J1822))</f>
        <v>0</v>
      </c>
      <c r="C1822" s="189" t="str">
        <f t="shared" si="114"/>
        <v>0</v>
      </c>
      <c r="D1822" s="192">
        <f t="shared" si="115"/>
        <v>46021</v>
      </c>
      <c r="E1822" s="189">
        <f t="shared" si="116"/>
        <v>227</v>
      </c>
      <c r="F1822" s="28"/>
      <c r="G1822" s="157"/>
      <c r="H1822" s="3"/>
      <c r="I1822" s="7"/>
      <c r="J1822" s="3"/>
      <c r="K1822" s="32" t="str">
        <f t="shared" si="117"/>
        <v/>
      </c>
      <c r="L1822" s="2"/>
      <c r="M1822" s="2"/>
      <c r="N1822" s="28"/>
      <c r="O1822" s="28"/>
    </row>
    <row r="1823" spans="1:15" ht="18.75" customHeight="1" x14ac:dyDescent="0.35">
      <c r="A1823" s="28"/>
      <c r="B1823" s="189">
        <f>IF(J1823="",0,COUNTIF($J$7:J1823,J1823))</f>
        <v>0</v>
      </c>
      <c r="C1823" s="189" t="str">
        <f t="shared" si="114"/>
        <v>0</v>
      </c>
      <c r="D1823" s="192">
        <f t="shared" si="115"/>
        <v>46021</v>
      </c>
      <c r="E1823" s="189">
        <f t="shared" si="116"/>
        <v>227</v>
      </c>
      <c r="F1823" s="28"/>
      <c r="G1823" s="157"/>
      <c r="H1823" s="3"/>
      <c r="I1823" s="7"/>
      <c r="J1823" s="3"/>
      <c r="K1823" s="32" t="str">
        <f t="shared" si="117"/>
        <v/>
      </c>
      <c r="L1823" s="2"/>
      <c r="M1823" s="2"/>
      <c r="N1823" s="28"/>
      <c r="O1823" s="28"/>
    </row>
    <row r="1824" spans="1:15" ht="18.75" customHeight="1" x14ac:dyDescent="0.35">
      <c r="A1824" s="28"/>
      <c r="B1824" s="189">
        <f>IF(J1824="",0,COUNTIF($J$7:J1824,J1824))</f>
        <v>0</v>
      </c>
      <c r="C1824" s="189" t="str">
        <f t="shared" si="114"/>
        <v>0</v>
      </c>
      <c r="D1824" s="192">
        <f t="shared" si="115"/>
        <v>46021</v>
      </c>
      <c r="E1824" s="189">
        <f t="shared" si="116"/>
        <v>227</v>
      </c>
      <c r="F1824" s="28"/>
      <c r="G1824" s="157"/>
      <c r="H1824" s="3"/>
      <c r="I1824" s="7"/>
      <c r="J1824" s="3"/>
      <c r="K1824" s="32" t="str">
        <f t="shared" si="117"/>
        <v/>
      </c>
      <c r="L1824" s="2"/>
      <c r="M1824" s="2"/>
      <c r="N1824" s="28"/>
      <c r="O1824" s="28"/>
    </row>
    <row r="1825" spans="1:15" ht="18.75" customHeight="1" x14ac:dyDescent="0.35">
      <c r="A1825" s="28"/>
      <c r="B1825" s="189">
        <f>IF(J1825="",0,COUNTIF($J$7:J1825,J1825))</f>
        <v>0</v>
      </c>
      <c r="C1825" s="189" t="str">
        <f t="shared" si="114"/>
        <v>0</v>
      </c>
      <c r="D1825" s="192">
        <f t="shared" si="115"/>
        <v>46021</v>
      </c>
      <c r="E1825" s="189">
        <f t="shared" si="116"/>
        <v>227</v>
      </c>
      <c r="F1825" s="28"/>
      <c r="G1825" s="157"/>
      <c r="H1825" s="3"/>
      <c r="I1825" s="7"/>
      <c r="J1825" s="3"/>
      <c r="K1825" s="32" t="str">
        <f t="shared" si="117"/>
        <v/>
      </c>
      <c r="L1825" s="2"/>
      <c r="M1825" s="2"/>
      <c r="N1825" s="28"/>
      <c r="O1825" s="28"/>
    </row>
    <row r="1826" spans="1:15" ht="18.75" customHeight="1" x14ac:dyDescent="0.35">
      <c r="A1826" s="28"/>
      <c r="B1826" s="189">
        <f>IF(J1826="",0,COUNTIF($J$7:J1826,J1826))</f>
        <v>0</v>
      </c>
      <c r="C1826" s="189" t="str">
        <f t="shared" si="114"/>
        <v>0</v>
      </c>
      <c r="D1826" s="192">
        <f t="shared" si="115"/>
        <v>46021</v>
      </c>
      <c r="E1826" s="189">
        <f t="shared" si="116"/>
        <v>227</v>
      </c>
      <c r="F1826" s="28"/>
      <c r="G1826" s="157"/>
      <c r="H1826" s="3"/>
      <c r="I1826" s="7"/>
      <c r="J1826" s="3"/>
      <c r="K1826" s="32" t="str">
        <f t="shared" si="117"/>
        <v/>
      </c>
      <c r="L1826" s="2"/>
      <c r="M1826" s="2"/>
      <c r="N1826" s="28"/>
      <c r="O1826" s="28"/>
    </row>
    <row r="1827" spans="1:15" ht="18.75" customHeight="1" x14ac:dyDescent="0.35">
      <c r="A1827" s="28"/>
      <c r="B1827" s="189">
        <f>IF(J1827="",0,COUNTIF($J$7:J1827,J1827))</f>
        <v>0</v>
      </c>
      <c r="C1827" s="189" t="str">
        <f t="shared" si="114"/>
        <v>0</v>
      </c>
      <c r="D1827" s="192">
        <f t="shared" si="115"/>
        <v>46021</v>
      </c>
      <c r="E1827" s="189">
        <f t="shared" si="116"/>
        <v>227</v>
      </c>
      <c r="F1827" s="28"/>
      <c r="G1827" s="157"/>
      <c r="H1827" s="3"/>
      <c r="I1827" s="7"/>
      <c r="J1827" s="3"/>
      <c r="K1827" s="32" t="str">
        <f t="shared" si="117"/>
        <v/>
      </c>
      <c r="L1827" s="2"/>
      <c r="M1827" s="2"/>
      <c r="N1827" s="28"/>
      <c r="O1827" s="28"/>
    </row>
    <row r="1828" spans="1:15" ht="18.75" customHeight="1" x14ac:dyDescent="0.35">
      <c r="A1828" s="28"/>
      <c r="B1828" s="189">
        <f>IF(J1828="",0,COUNTIF($J$7:J1828,J1828))</f>
        <v>0</v>
      </c>
      <c r="C1828" s="189" t="str">
        <f t="shared" si="114"/>
        <v>0</v>
      </c>
      <c r="D1828" s="192">
        <f t="shared" si="115"/>
        <v>46021</v>
      </c>
      <c r="E1828" s="189">
        <f t="shared" si="116"/>
        <v>227</v>
      </c>
      <c r="F1828" s="28"/>
      <c r="G1828" s="157"/>
      <c r="H1828" s="3"/>
      <c r="I1828" s="7"/>
      <c r="J1828" s="3"/>
      <c r="K1828" s="32" t="str">
        <f t="shared" si="117"/>
        <v/>
      </c>
      <c r="L1828" s="2"/>
      <c r="M1828" s="2"/>
      <c r="N1828" s="28"/>
      <c r="O1828" s="28"/>
    </row>
    <row r="1829" spans="1:15" ht="18.75" customHeight="1" x14ac:dyDescent="0.35">
      <c r="A1829" s="28"/>
      <c r="B1829" s="189">
        <f>IF(J1829="",0,COUNTIF($J$7:J1829,J1829))</f>
        <v>0</v>
      </c>
      <c r="C1829" s="189" t="str">
        <f t="shared" si="114"/>
        <v>0</v>
      </c>
      <c r="D1829" s="192">
        <f t="shared" si="115"/>
        <v>46021</v>
      </c>
      <c r="E1829" s="189">
        <f t="shared" si="116"/>
        <v>227</v>
      </c>
      <c r="F1829" s="28"/>
      <c r="G1829" s="157"/>
      <c r="H1829" s="3"/>
      <c r="I1829" s="7"/>
      <c r="J1829" s="3"/>
      <c r="K1829" s="32" t="str">
        <f t="shared" si="117"/>
        <v/>
      </c>
      <c r="L1829" s="2"/>
      <c r="M1829" s="2"/>
      <c r="N1829" s="28"/>
      <c r="O1829" s="28"/>
    </row>
    <row r="1830" spans="1:15" ht="18.75" customHeight="1" x14ac:dyDescent="0.35">
      <c r="A1830" s="28"/>
      <c r="B1830" s="189">
        <f>IF(J1830="",0,COUNTIF($J$7:J1830,J1830))</f>
        <v>0</v>
      </c>
      <c r="C1830" s="189" t="str">
        <f t="shared" si="114"/>
        <v>0</v>
      </c>
      <c r="D1830" s="192">
        <f t="shared" si="115"/>
        <v>46021</v>
      </c>
      <c r="E1830" s="189">
        <f t="shared" si="116"/>
        <v>227</v>
      </c>
      <c r="F1830" s="28"/>
      <c r="G1830" s="157"/>
      <c r="H1830" s="3"/>
      <c r="I1830" s="7"/>
      <c r="J1830" s="3"/>
      <c r="K1830" s="32" t="str">
        <f t="shared" si="117"/>
        <v/>
      </c>
      <c r="L1830" s="2"/>
      <c r="M1830" s="2"/>
      <c r="N1830" s="28"/>
      <c r="O1830" s="28"/>
    </row>
    <row r="1831" spans="1:15" ht="18.75" customHeight="1" x14ac:dyDescent="0.35">
      <c r="A1831" s="28"/>
      <c r="B1831" s="189">
        <f>IF(J1831="",0,COUNTIF($J$7:J1831,J1831))</f>
        <v>0</v>
      </c>
      <c r="C1831" s="189" t="str">
        <f t="shared" si="114"/>
        <v>0</v>
      </c>
      <c r="D1831" s="192">
        <f t="shared" si="115"/>
        <v>46021</v>
      </c>
      <c r="E1831" s="189">
        <f t="shared" si="116"/>
        <v>227</v>
      </c>
      <c r="F1831" s="28"/>
      <c r="G1831" s="157"/>
      <c r="H1831" s="3"/>
      <c r="I1831" s="7"/>
      <c r="J1831" s="3"/>
      <c r="K1831" s="32" t="str">
        <f t="shared" si="117"/>
        <v/>
      </c>
      <c r="L1831" s="2"/>
      <c r="M1831" s="2"/>
      <c r="N1831" s="28"/>
      <c r="O1831" s="28"/>
    </row>
    <row r="1832" spans="1:15" ht="18.75" customHeight="1" x14ac:dyDescent="0.35">
      <c r="A1832" s="28"/>
      <c r="B1832" s="189">
        <f>IF(J1832="",0,COUNTIF($J$7:J1832,J1832))</f>
        <v>0</v>
      </c>
      <c r="C1832" s="189" t="str">
        <f t="shared" si="114"/>
        <v>0</v>
      </c>
      <c r="D1832" s="192">
        <f t="shared" si="115"/>
        <v>46021</v>
      </c>
      <c r="E1832" s="189">
        <f t="shared" si="116"/>
        <v>227</v>
      </c>
      <c r="F1832" s="28"/>
      <c r="G1832" s="157"/>
      <c r="H1832" s="3"/>
      <c r="I1832" s="7"/>
      <c r="J1832" s="3"/>
      <c r="K1832" s="32" t="str">
        <f t="shared" si="117"/>
        <v/>
      </c>
      <c r="L1832" s="2"/>
      <c r="M1832" s="2"/>
      <c r="N1832" s="28"/>
      <c r="O1832" s="28"/>
    </row>
    <row r="1833" spans="1:15" ht="18.75" customHeight="1" x14ac:dyDescent="0.35">
      <c r="A1833" s="28"/>
      <c r="B1833" s="189">
        <f>IF(J1833="",0,COUNTIF($J$7:J1833,J1833))</f>
        <v>0</v>
      </c>
      <c r="C1833" s="189" t="str">
        <f t="shared" si="114"/>
        <v>0</v>
      </c>
      <c r="D1833" s="192">
        <f t="shared" si="115"/>
        <v>46021</v>
      </c>
      <c r="E1833" s="189">
        <f t="shared" si="116"/>
        <v>227</v>
      </c>
      <c r="F1833" s="28"/>
      <c r="G1833" s="157"/>
      <c r="H1833" s="3"/>
      <c r="I1833" s="7"/>
      <c r="J1833" s="3"/>
      <c r="K1833" s="32" t="str">
        <f t="shared" si="117"/>
        <v/>
      </c>
      <c r="L1833" s="2"/>
      <c r="M1833" s="2"/>
      <c r="N1833" s="28"/>
      <c r="O1833" s="28"/>
    </row>
    <row r="1834" spans="1:15" ht="18.75" customHeight="1" x14ac:dyDescent="0.35">
      <c r="A1834" s="28"/>
      <c r="B1834" s="189">
        <f>IF(J1834="",0,COUNTIF($J$7:J1834,J1834))</f>
        <v>0</v>
      </c>
      <c r="C1834" s="189" t="str">
        <f t="shared" si="114"/>
        <v>0</v>
      </c>
      <c r="D1834" s="192">
        <f t="shared" si="115"/>
        <v>46021</v>
      </c>
      <c r="E1834" s="189">
        <f t="shared" si="116"/>
        <v>227</v>
      </c>
      <c r="F1834" s="28"/>
      <c r="G1834" s="157"/>
      <c r="H1834" s="3"/>
      <c r="I1834" s="7"/>
      <c r="J1834" s="3"/>
      <c r="K1834" s="32" t="str">
        <f t="shared" si="117"/>
        <v/>
      </c>
      <c r="L1834" s="2"/>
      <c r="M1834" s="2"/>
      <c r="N1834" s="28"/>
      <c r="O1834" s="28"/>
    </row>
    <row r="1835" spans="1:15" ht="18.75" customHeight="1" x14ac:dyDescent="0.35">
      <c r="A1835" s="28"/>
      <c r="B1835" s="189">
        <f>IF(J1835="",0,COUNTIF($J$7:J1835,J1835))</f>
        <v>0</v>
      </c>
      <c r="C1835" s="189" t="str">
        <f t="shared" si="114"/>
        <v>0</v>
      </c>
      <c r="D1835" s="192">
        <f t="shared" si="115"/>
        <v>46021</v>
      </c>
      <c r="E1835" s="189">
        <f t="shared" si="116"/>
        <v>227</v>
      </c>
      <c r="F1835" s="28"/>
      <c r="G1835" s="157"/>
      <c r="H1835" s="3"/>
      <c r="I1835" s="7"/>
      <c r="J1835" s="3"/>
      <c r="K1835" s="32" t="str">
        <f t="shared" si="117"/>
        <v/>
      </c>
      <c r="L1835" s="2"/>
      <c r="M1835" s="2"/>
      <c r="N1835" s="28"/>
      <c r="O1835" s="28"/>
    </row>
    <row r="1836" spans="1:15" ht="18.75" customHeight="1" x14ac:dyDescent="0.35">
      <c r="A1836" s="28"/>
      <c r="B1836" s="189">
        <f>IF(J1836="",0,COUNTIF($J$7:J1836,J1836))</f>
        <v>0</v>
      </c>
      <c r="C1836" s="189" t="str">
        <f t="shared" si="114"/>
        <v>0</v>
      </c>
      <c r="D1836" s="192">
        <f t="shared" si="115"/>
        <v>46021</v>
      </c>
      <c r="E1836" s="189">
        <f t="shared" si="116"/>
        <v>227</v>
      </c>
      <c r="F1836" s="28"/>
      <c r="G1836" s="157"/>
      <c r="H1836" s="3"/>
      <c r="I1836" s="7"/>
      <c r="J1836" s="3"/>
      <c r="K1836" s="32" t="str">
        <f t="shared" si="117"/>
        <v/>
      </c>
      <c r="L1836" s="2"/>
      <c r="M1836" s="2"/>
      <c r="N1836" s="28"/>
      <c r="O1836" s="28"/>
    </row>
    <row r="1837" spans="1:15" ht="18.75" customHeight="1" x14ac:dyDescent="0.35">
      <c r="A1837" s="28"/>
      <c r="B1837" s="189">
        <f>IF(J1837="",0,COUNTIF($J$7:J1837,J1837))</f>
        <v>0</v>
      </c>
      <c r="C1837" s="189" t="str">
        <f t="shared" si="114"/>
        <v>0</v>
      </c>
      <c r="D1837" s="192">
        <f t="shared" si="115"/>
        <v>46021</v>
      </c>
      <c r="E1837" s="189">
        <f t="shared" si="116"/>
        <v>227</v>
      </c>
      <c r="F1837" s="28"/>
      <c r="G1837" s="157"/>
      <c r="H1837" s="3"/>
      <c r="I1837" s="7"/>
      <c r="J1837" s="3"/>
      <c r="K1837" s="32" t="str">
        <f t="shared" si="117"/>
        <v/>
      </c>
      <c r="L1837" s="2"/>
      <c r="M1837" s="2"/>
      <c r="N1837" s="28"/>
      <c r="O1837" s="28"/>
    </row>
    <row r="1838" spans="1:15" ht="18.75" customHeight="1" x14ac:dyDescent="0.35">
      <c r="A1838" s="28"/>
      <c r="B1838" s="189">
        <f>IF(J1838="",0,COUNTIF($J$7:J1838,J1838))</f>
        <v>0</v>
      </c>
      <c r="C1838" s="189" t="str">
        <f t="shared" si="114"/>
        <v>0</v>
      </c>
      <c r="D1838" s="192">
        <f t="shared" si="115"/>
        <v>46021</v>
      </c>
      <c r="E1838" s="189">
        <f t="shared" si="116"/>
        <v>227</v>
      </c>
      <c r="F1838" s="28"/>
      <c r="G1838" s="157"/>
      <c r="H1838" s="3"/>
      <c r="I1838" s="7"/>
      <c r="J1838" s="3"/>
      <c r="K1838" s="32" t="str">
        <f t="shared" si="117"/>
        <v/>
      </c>
      <c r="L1838" s="2"/>
      <c r="M1838" s="2"/>
      <c r="N1838" s="28"/>
      <c r="O1838" s="28"/>
    </row>
    <row r="1839" spans="1:15" ht="18.75" customHeight="1" x14ac:dyDescent="0.35">
      <c r="A1839" s="28"/>
      <c r="B1839" s="189">
        <f>IF(J1839="",0,COUNTIF($J$7:J1839,J1839))</f>
        <v>0</v>
      </c>
      <c r="C1839" s="189" t="str">
        <f t="shared" si="114"/>
        <v>0</v>
      </c>
      <c r="D1839" s="192">
        <f t="shared" si="115"/>
        <v>46021</v>
      </c>
      <c r="E1839" s="189">
        <f t="shared" si="116"/>
        <v>227</v>
      </c>
      <c r="F1839" s="28"/>
      <c r="G1839" s="157"/>
      <c r="H1839" s="3"/>
      <c r="I1839" s="7"/>
      <c r="J1839" s="3"/>
      <c r="K1839" s="32" t="str">
        <f t="shared" si="117"/>
        <v/>
      </c>
      <c r="L1839" s="2"/>
      <c r="M1839" s="2"/>
      <c r="N1839" s="28"/>
      <c r="O1839" s="28"/>
    </row>
    <row r="1840" spans="1:15" ht="18.75" customHeight="1" x14ac:dyDescent="0.35">
      <c r="A1840" s="28"/>
      <c r="B1840" s="189">
        <f>IF(J1840="",0,COUNTIF($J$7:J1840,J1840))</f>
        <v>0</v>
      </c>
      <c r="C1840" s="189" t="str">
        <f t="shared" si="114"/>
        <v>0</v>
      </c>
      <c r="D1840" s="192">
        <f t="shared" si="115"/>
        <v>46021</v>
      </c>
      <c r="E1840" s="189">
        <f t="shared" si="116"/>
        <v>227</v>
      </c>
      <c r="F1840" s="28"/>
      <c r="G1840" s="157"/>
      <c r="H1840" s="3"/>
      <c r="I1840" s="7"/>
      <c r="J1840" s="3"/>
      <c r="K1840" s="32" t="str">
        <f t="shared" si="117"/>
        <v/>
      </c>
      <c r="L1840" s="2"/>
      <c r="M1840" s="2"/>
      <c r="N1840" s="28"/>
      <c r="O1840" s="28"/>
    </row>
    <row r="1841" spans="1:15" ht="18.75" customHeight="1" x14ac:dyDescent="0.35">
      <c r="A1841" s="28"/>
      <c r="B1841" s="189">
        <f>IF(J1841="",0,COUNTIF($J$7:J1841,J1841))</f>
        <v>0</v>
      </c>
      <c r="C1841" s="189" t="str">
        <f t="shared" si="114"/>
        <v>0</v>
      </c>
      <c r="D1841" s="192">
        <f t="shared" si="115"/>
        <v>46021</v>
      </c>
      <c r="E1841" s="189">
        <f t="shared" si="116"/>
        <v>227</v>
      </c>
      <c r="F1841" s="28"/>
      <c r="G1841" s="157"/>
      <c r="H1841" s="3"/>
      <c r="I1841" s="7"/>
      <c r="J1841" s="3"/>
      <c r="K1841" s="32" t="str">
        <f t="shared" si="117"/>
        <v/>
      </c>
      <c r="L1841" s="2"/>
      <c r="M1841" s="2"/>
      <c r="N1841" s="28"/>
      <c r="O1841" s="28"/>
    </row>
    <row r="1842" spans="1:15" ht="18.75" customHeight="1" x14ac:dyDescent="0.35">
      <c r="A1842" s="28"/>
      <c r="B1842" s="189">
        <f>IF(J1842="",0,COUNTIF($J$7:J1842,J1842))</f>
        <v>0</v>
      </c>
      <c r="C1842" s="189" t="str">
        <f t="shared" si="114"/>
        <v>0</v>
      </c>
      <c r="D1842" s="192">
        <f t="shared" si="115"/>
        <v>46021</v>
      </c>
      <c r="E1842" s="189">
        <f t="shared" si="116"/>
        <v>227</v>
      </c>
      <c r="F1842" s="28"/>
      <c r="G1842" s="157"/>
      <c r="H1842" s="3"/>
      <c r="I1842" s="7"/>
      <c r="J1842" s="3"/>
      <c r="K1842" s="32" t="str">
        <f t="shared" si="117"/>
        <v/>
      </c>
      <c r="L1842" s="2"/>
      <c r="M1842" s="2"/>
      <c r="N1842" s="28"/>
      <c r="O1842" s="28"/>
    </row>
    <row r="1843" spans="1:15" ht="18.75" customHeight="1" x14ac:dyDescent="0.35">
      <c r="A1843" s="28"/>
      <c r="B1843" s="189">
        <f>IF(J1843="",0,COUNTIF($J$7:J1843,J1843))</f>
        <v>0</v>
      </c>
      <c r="C1843" s="189" t="str">
        <f t="shared" si="114"/>
        <v>0</v>
      </c>
      <c r="D1843" s="192">
        <f t="shared" si="115"/>
        <v>46021</v>
      </c>
      <c r="E1843" s="189">
        <f t="shared" si="116"/>
        <v>227</v>
      </c>
      <c r="F1843" s="28"/>
      <c r="G1843" s="157"/>
      <c r="H1843" s="3"/>
      <c r="I1843" s="7"/>
      <c r="J1843" s="3"/>
      <c r="K1843" s="32" t="str">
        <f t="shared" si="117"/>
        <v/>
      </c>
      <c r="L1843" s="2"/>
      <c r="M1843" s="2"/>
      <c r="N1843" s="28"/>
      <c r="O1843" s="28"/>
    </row>
    <row r="1844" spans="1:15" ht="18.75" customHeight="1" x14ac:dyDescent="0.35">
      <c r="A1844" s="28"/>
      <c r="B1844" s="189">
        <f>IF(J1844="",0,COUNTIF($J$7:J1844,J1844))</f>
        <v>0</v>
      </c>
      <c r="C1844" s="189" t="str">
        <f t="shared" si="114"/>
        <v>0</v>
      </c>
      <c r="D1844" s="192">
        <f t="shared" si="115"/>
        <v>46021</v>
      </c>
      <c r="E1844" s="189">
        <f t="shared" si="116"/>
        <v>227</v>
      </c>
      <c r="F1844" s="28"/>
      <c r="G1844" s="157"/>
      <c r="H1844" s="3"/>
      <c r="I1844" s="7"/>
      <c r="J1844" s="3"/>
      <c r="K1844" s="32" t="str">
        <f t="shared" si="117"/>
        <v/>
      </c>
      <c r="L1844" s="2"/>
      <c r="M1844" s="2"/>
      <c r="N1844" s="28"/>
      <c r="O1844" s="28"/>
    </row>
    <row r="1845" spans="1:15" ht="18.75" customHeight="1" x14ac:dyDescent="0.35">
      <c r="A1845" s="28"/>
      <c r="B1845" s="189">
        <f>IF(J1845="",0,COUNTIF($J$7:J1845,J1845))</f>
        <v>0</v>
      </c>
      <c r="C1845" s="189" t="str">
        <f t="shared" si="114"/>
        <v>0</v>
      </c>
      <c r="D1845" s="192">
        <f t="shared" si="115"/>
        <v>46021</v>
      </c>
      <c r="E1845" s="189">
        <f t="shared" si="116"/>
        <v>227</v>
      </c>
      <c r="F1845" s="28"/>
      <c r="G1845" s="157"/>
      <c r="H1845" s="3"/>
      <c r="I1845" s="7"/>
      <c r="J1845" s="3"/>
      <c r="K1845" s="32" t="str">
        <f t="shared" si="117"/>
        <v/>
      </c>
      <c r="L1845" s="2"/>
      <c r="M1845" s="2"/>
      <c r="N1845" s="28"/>
      <c r="O1845" s="28"/>
    </row>
    <row r="1846" spans="1:15" ht="18.75" customHeight="1" x14ac:dyDescent="0.35">
      <c r="A1846" s="28"/>
      <c r="B1846" s="189">
        <f>IF(J1846="",0,COUNTIF($J$7:J1846,J1846))</f>
        <v>0</v>
      </c>
      <c r="C1846" s="189" t="str">
        <f t="shared" si="114"/>
        <v>0</v>
      </c>
      <c r="D1846" s="192">
        <f t="shared" si="115"/>
        <v>46021</v>
      </c>
      <c r="E1846" s="189">
        <f t="shared" si="116"/>
        <v>227</v>
      </c>
      <c r="F1846" s="28"/>
      <c r="G1846" s="157"/>
      <c r="H1846" s="3"/>
      <c r="I1846" s="7"/>
      <c r="J1846" s="3"/>
      <c r="K1846" s="32" t="str">
        <f t="shared" si="117"/>
        <v/>
      </c>
      <c r="L1846" s="2"/>
      <c r="M1846" s="2"/>
      <c r="N1846" s="28"/>
      <c r="O1846" s="28"/>
    </row>
    <row r="1847" spans="1:15" ht="18.75" customHeight="1" x14ac:dyDescent="0.35">
      <c r="A1847" s="28"/>
      <c r="B1847" s="189">
        <f>IF(J1847="",0,COUNTIF($J$7:J1847,J1847))</f>
        <v>0</v>
      </c>
      <c r="C1847" s="189" t="str">
        <f t="shared" ref="C1847:C1910" si="118">B1847&amp;J1847</f>
        <v>0</v>
      </c>
      <c r="D1847" s="192">
        <f t="shared" ref="D1847:D1910" si="119">IF(G1847&lt;&gt;"",G1847,D1846)</f>
        <v>46021</v>
      </c>
      <c r="E1847" s="189">
        <f t="shared" ref="E1847:E1910" si="120">IF(H1847&lt;&gt;"",H1847,E1846)</f>
        <v>227</v>
      </c>
      <c r="F1847" s="28"/>
      <c r="G1847" s="157"/>
      <c r="H1847" s="3"/>
      <c r="I1847" s="7"/>
      <c r="J1847" s="3"/>
      <c r="K1847" s="32" t="str">
        <f t="shared" ref="K1847:K1910" si="121">IF(J1847&lt;&gt;"",VLOOKUP(J1847,DA,2,FALSE),"")</f>
        <v/>
      </c>
      <c r="L1847" s="2"/>
      <c r="M1847" s="2"/>
      <c r="N1847" s="28"/>
      <c r="O1847" s="28"/>
    </row>
    <row r="1848" spans="1:15" ht="18.75" customHeight="1" x14ac:dyDescent="0.35">
      <c r="A1848" s="28"/>
      <c r="B1848" s="189">
        <f>IF(J1848="",0,COUNTIF($J$7:J1848,J1848))</f>
        <v>0</v>
      </c>
      <c r="C1848" s="189" t="str">
        <f t="shared" si="118"/>
        <v>0</v>
      </c>
      <c r="D1848" s="192">
        <f t="shared" si="119"/>
        <v>46021</v>
      </c>
      <c r="E1848" s="189">
        <f t="shared" si="120"/>
        <v>227</v>
      </c>
      <c r="F1848" s="28"/>
      <c r="G1848" s="157"/>
      <c r="H1848" s="3"/>
      <c r="I1848" s="7"/>
      <c r="J1848" s="3"/>
      <c r="K1848" s="32" t="str">
        <f t="shared" si="121"/>
        <v/>
      </c>
      <c r="L1848" s="2"/>
      <c r="M1848" s="2"/>
      <c r="N1848" s="28"/>
      <c r="O1848" s="28"/>
    </row>
    <row r="1849" spans="1:15" ht="18.75" customHeight="1" x14ac:dyDescent="0.35">
      <c r="A1849" s="28"/>
      <c r="B1849" s="189">
        <f>IF(J1849="",0,COUNTIF($J$7:J1849,J1849))</f>
        <v>0</v>
      </c>
      <c r="C1849" s="189" t="str">
        <f t="shared" si="118"/>
        <v>0</v>
      </c>
      <c r="D1849" s="192">
        <f t="shared" si="119"/>
        <v>46021</v>
      </c>
      <c r="E1849" s="189">
        <f t="shared" si="120"/>
        <v>227</v>
      </c>
      <c r="F1849" s="28"/>
      <c r="G1849" s="157"/>
      <c r="H1849" s="3"/>
      <c r="I1849" s="7"/>
      <c r="J1849" s="3"/>
      <c r="K1849" s="32" t="str">
        <f t="shared" si="121"/>
        <v/>
      </c>
      <c r="L1849" s="2"/>
      <c r="M1849" s="2"/>
      <c r="N1849" s="28"/>
      <c r="O1849" s="28"/>
    </row>
    <row r="1850" spans="1:15" ht="18.75" customHeight="1" x14ac:dyDescent="0.35">
      <c r="A1850" s="28"/>
      <c r="B1850" s="189">
        <f>IF(J1850="",0,COUNTIF($J$7:J1850,J1850))</f>
        <v>0</v>
      </c>
      <c r="C1850" s="189" t="str">
        <f t="shared" si="118"/>
        <v>0</v>
      </c>
      <c r="D1850" s="192">
        <f t="shared" si="119"/>
        <v>46021</v>
      </c>
      <c r="E1850" s="189">
        <f t="shared" si="120"/>
        <v>227</v>
      </c>
      <c r="F1850" s="28"/>
      <c r="G1850" s="157"/>
      <c r="H1850" s="3"/>
      <c r="I1850" s="7"/>
      <c r="J1850" s="3"/>
      <c r="K1850" s="32" t="str">
        <f t="shared" si="121"/>
        <v/>
      </c>
      <c r="L1850" s="2"/>
      <c r="M1850" s="2"/>
      <c r="N1850" s="28"/>
      <c r="O1850" s="28"/>
    </row>
    <row r="1851" spans="1:15" ht="18.75" customHeight="1" x14ac:dyDescent="0.35">
      <c r="A1851" s="28"/>
      <c r="B1851" s="189">
        <f>IF(J1851="",0,COUNTIF($J$7:J1851,J1851))</f>
        <v>0</v>
      </c>
      <c r="C1851" s="189" t="str">
        <f t="shared" si="118"/>
        <v>0</v>
      </c>
      <c r="D1851" s="192">
        <f t="shared" si="119"/>
        <v>46021</v>
      </c>
      <c r="E1851" s="189">
        <f t="shared" si="120"/>
        <v>227</v>
      </c>
      <c r="F1851" s="28"/>
      <c r="G1851" s="157"/>
      <c r="H1851" s="3"/>
      <c r="I1851" s="7"/>
      <c r="J1851" s="3"/>
      <c r="K1851" s="32" t="str">
        <f t="shared" si="121"/>
        <v/>
      </c>
      <c r="L1851" s="2"/>
      <c r="M1851" s="2"/>
      <c r="N1851" s="28"/>
      <c r="O1851" s="28"/>
    </row>
    <row r="1852" spans="1:15" ht="18.75" customHeight="1" x14ac:dyDescent="0.35">
      <c r="A1852" s="28"/>
      <c r="B1852" s="189">
        <f>IF(J1852="",0,COUNTIF($J$7:J1852,J1852))</f>
        <v>0</v>
      </c>
      <c r="C1852" s="189" t="str">
        <f t="shared" si="118"/>
        <v>0</v>
      </c>
      <c r="D1852" s="192">
        <f t="shared" si="119"/>
        <v>46021</v>
      </c>
      <c r="E1852" s="189">
        <f t="shared" si="120"/>
        <v>227</v>
      </c>
      <c r="F1852" s="28"/>
      <c r="G1852" s="157"/>
      <c r="H1852" s="3"/>
      <c r="I1852" s="7"/>
      <c r="J1852" s="3"/>
      <c r="K1852" s="32" t="str">
        <f t="shared" si="121"/>
        <v/>
      </c>
      <c r="L1852" s="2"/>
      <c r="M1852" s="2"/>
      <c r="N1852" s="28"/>
      <c r="O1852" s="28"/>
    </row>
    <row r="1853" spans="1:15" ht="18.75" customHeight="1" x14ac:dyDescent="0.35">
      <c r="A1853" s="28"/>
      <c r="B1853" s="189">
        <f>IF(J1853="",0,COUNTIF($J$7:J1853,J1853))</f>
        <v>0</v>
      </c>
      <c r="C1853" s="189" t="str">
        <f t="shared" si="118"/>
        <v>0</v>
      </c>
      <c r="D1853" s="192">
        <f t="shared" si="119"/>
        <v>46021</v>
      </c>
      <c r="E1853" s="189">
        <f t="shared" si="120"/>
        <v>227</v>
      </c>
      <c r="F1853" s="28"/>
      <c r="G1853" s="157"/>
      <c r="H1853" s="3"/>
      <c r="I1853" s="7"/>
      <c r="J1853" s="3"/>
      <c r="K1853" s="32" t="str">
        <f t="shared" si="121"/>
        <v/>
      </c>
      <c r="L1853" s="2"/>
      <c r="M1853" s="2"/>
      <c r="N1853" s="28"/>
      <c r="O1853" s="28"/>
    </row>
    <row r="1854" spans="1:15" ht="18.75" customHeight="1" x14ac:dyDescent="0.35">
      <c r="A1854" s="28"/>
      <c r="B1854" s="189">
        <f>IF(J1854="",0,COUNTIF($J$7:J1854,J1854))</f>
        <v>0</v>
      </c>
      <c r="C1854" s="189" t="str">
        <f t="shared" si="118"/>
        <v>0</v>
      </c>
      <c r="D1854" s="192">
        <f t="shared" si="119"/>
        <v>46021</v>
      </c>
      <c r="E1854" s="189">
        <f t="shared" si="120"/>
        <v>227</v>
      </c>
      <c r="F1854" s="28"/>
      <c r="G1854" s="157"/>
      <c r="H1854" s="3"/>
      <c r="I1854" s="7"/>
      <c r="J1854" s="3"/>
      <c r="K1854" s="32" t="str">
        <f t="shared" si="121"/>
        <v/>
      </c>
      <c r="L1854" s="2"/>
      <c r="M1854" s="2"/>
      <c r="N1854" s="28"/>
      <c r="O1854" s="28"/>
    </row>
    <row r="1855" spans="1:15" ht="18.75" customHeight="1" x14ac:dyDescent="0.35">
      <c r="A1855" s="28"/>
      <c r="B1855" s="189">
        <f>IF(J1855="",0,COUNTIF($J$7:J1855,J1855))</f>
        <v>0</v>
      </c>
      <c r="C1855" s="189" t="str">
        <f t="shared" si="118"/>
        <v>0</v>
      </c>
      <c r="D1855" s="192">
        <f t="shared" si="119"/>
        <v>46021</v>
      </c>
      <c r="E1855" s="189">
        <f t="shared" si="120"/>
        <v>227</v>
      </c>
      <c r="F1855" s="28"/>
      <c r="G1855" s="157"/>
      <c r="H1855" s="3"/>
      <c r="I1855" s="7"/>
      <c r="J1855" s="3"/>
      <c r="K1855" s="32" t="str">
        <f t="shared" si="121"/>
        <v/>
      </c>
      <c r="L1855" s="2"/>
      <c r="M1855" s="2"/>
      <c r="N1855" s="28"/>
      <c r="O1855" s="28"/>
    </row>
    <row r="1856" spans="1:15" ht="18.75" customHeight="1" x14ac:dyDescent="0.35">
      <c r="A1856" s="28"/>
      <c r="B1856" s="189">
        <f>IF(J1856="",0,COUNTIF($J$7:J1856,J1856))</f>
        <v>0</v>
      </c>
      <c r="C1856" s="189" t="str">
        <f t="shared" si="118"/>
        <v>0</v>
      </c>
      <c r="D1856" s="192">
        <f t="shared" si="119"/>
        <v>46021</v>
      </c>
      <c r="E1856" s="189">
        <f t="shared" si="120"/>
        <v>227</v>
      </c>
      <c r="F1856" s="28"/>
      <c r="G1856" s="157"/>
      <c r="H1856" s="3"/>
      <c r="I1856" s="7"/>
      <c r="J1856" s="3"/>
      <c r="K1856" s="32" t="str">
        <f t="shared" si="121"/>
        <v/>
      </c>
      <c r="L1856" s="2"/>
      <c r="M1856" s="2"/>
      <c r="N1856" s="28"/>
      <c r="O1856" s="28"/>
    </row>
    <row r="1857" spans="1:15" ht="18.75" customHeight="1" x14ac:dyDescent="0.35">
      <c r="A1857" s="28"/>
      <c r="B1857" s="189">
        <f>IF(J1857="",0,COUNTIF($J$7:J1857,J1857))</f>
        <v>0</v>
      </c>
      <c r="C1857" s="189" t="str">
        <f t="shared" si="118"/>
        <v>0</v>
      </c>
      <c r="D1857" s="192">
        <f t="shared" si="119"/>
        <v>46021</v>
      </c>
      <c r="E1857" s="189">
        <f t="shared" si="120"/>
        <v>227</v>
      </c>
      <c r="F1857" s="28"/>
      <c r="G1857" s="157"/>
      <c r="H1857" s="3"/>
      <c r="I1857" s="7"/>
      <c r="J1857" s="3"/>
      <c r="K1857" s="32" t="str">
        <f t="shared" si="121"/>
        <v/>
      </c>
      <c r="L1857" s="2"/>
      <c r="M1857" s="2"/>
      <c r="N1857" s="28"/>
      <c r="O1857" s="28"/>
    </row>
    <row r="1858" spans="1:15" ht="18.75" customHeight="1" x14ac:dyDescent="0.35">
      <c r="A1858" s="28"/>
      <c r="B1858" s="189">
        <f>IF(J1858="",0,COUNTIF($J$7:J1858,J1858))</f>
        <v>0</v>
      </c>
      <c r="C1858" s="189" t="str">
        <f t="shared" si="118"/>
        <v>0</v>
      </c>
      <c r="D1858" s="192">
        <f t="shared" si="119"/>
        <v>46021</v>
      </c>
      <c r="E1858" s="189">
        <f t="shared" si="120"/>
        <v>227</v>
      </c>
      <c r="F1858" s="28"/>
      <c r="G1858" s="157"/>
      <c r="H1858" s="3"/>
      <c r="I1858" s="7"/>
      <c r="J1858" s="3"/>
      <c r="K1858" s="32" t="str">
        <f t="shared" si="121"/>
        <v/>
      </c>
      <c r="L1858" s="2"/>
      <c r="M1858" s="2"/>
      <c r="N1858" s="28"/>
      <c r="O1858" s="28"/>
    </row>
    <row r="1859" spans="1:15" ht="18.75" customHeight="1" x14ac:dyDescent="0.35">
      <c r="A1859" s="28"/>
      <c r="B1859" s="189">
        <f>IF(J1859="",0,COUNTIF($J$7:J1859,J1859))</f>
        <v>0</v>
      </c>
      <c r="C1859" s="189" t="str">
        <f t="shared" si="118"/>
        <v>0</v>
      </c>
      <c r="D1859" s="192">
        <f t="shared" si="119"/>
        <v>46021</v>
      </c>
      <c r="E1859" s="189">
        <f t="shared" si="120"/>
        <v>227</v>
      </c>
      <c r="F1859" s="28"/>
      <c r="G1859" s="157"/>
      <c r="H1859" s="3"/>
      <c r="I1859" s="7"/>
      <c r="J1859" s="3"/>
      <c r="K1859" s="32" t="str">
        <f t="shared" si="121"/>
        <v/>
      </c>
      <c r="L1859" s="2"/>
      <c r="M1859" s="2"/>
      <c r="N1859" s="28"/>
      <c r="O1859" s="28"/>
    </row>
    <row r="1860" spans="1:15" ht="18.75" customHeight="1" x14ac:dyDescent="0.35">
      <c r="A1860" s="28"/>
      <c r="B1860" s="189">
        <f>IF(J1860="",0,COUNTIF($J$7:J1860,J1860))</f>
        <v>0</v>
      </c>
      <c r="C1860" s="189" t="str">
        <f t="shared" si="118"/>
        <v>0</v>
      </c>
      <c r="D1860" s="192">
        <f t="shared" si="119"/>
        <v>46021</v>
      </c>
      <c r="E1860" s="189">
        <f t="shared" si="120"/>
        <v>227</v>
      </c>
      <c r="F1860" s="28"/>
      <c r="G1860" s="157"/>
      <c r="H1860" s="3"/>
      <c r="I1860" s="7"/>
      <c r="J1860" s="3"/>
      <c r="K1860" s="32" t="str">
        <f t="shared" si="121"/>
        <v/>
      </c>
      <c r="L1860" s="2"/>
      <c r="M1860" s="2"/>
      <c r="N1860" s="28"/>
      <c r="O1860" s="28"/>
    </row>
    <row r="1861" spans="1:15" ht="18.75" customHeight="1" x14ac:dyDescent="0.35">
      <c r="A1861" s="28"/>
      <c r="B1861" s="189">
        <f>IF(J1861="",0,COUNTIF($J$7:J1861,J1861))</f>
        <v>0</v>
      </c>
      <c r="C1861" s="189" t="str">
        <f t="shared" si="118"/>
        <v>0</v>
      </c>
      <c r="D1861" s="192">
        <f t="shared" si="119"/>
        <v>46021</v>
      </c>
      <c r="E1861" s="189">
        <f t="shared" si="120"/>
        <v>227</v>
      </c>
      <c r="F1861" s="28"/>
      <c r="G1861" s="157"/>
      <c r="H1861" s="3"/>
      <c r="I1861" s="7"/>
      <c r="J1861" s="3"/>
      <c r="K1861" s="32" t="str">
        <f t="shared" si="121"/>
        <v/>
      </c>
      <c r="L1861" s="2"/>
      <c r="M1861" s="2"/>
      <c r="N1861" s="28"/>
      <c r="O1861" s="28"/>
    </row>
    <row r="1862" spans="1:15" ht="18.75" customHeight="1" x14ac:dyDescent="0.35">
      <c r="A1862" s="28"/>
      <c r="B1862" s="189">
        <f>IF(J1862="",0,COUNTIF($J$7:J1862,J1862))</f>
        <v>0</v>
      </c>
      <c r="C1862" s="189" t="str">
        <f t="shared" si="118"/>
        <v>0</v>
      </c>
      <c r="D1862" s="192">
        <f t="shared" si="119"/>
        <v>46021</v>
      </c>
      <c r="E1862" s="189">
        <f t="shared" si="120"/>
        <v>227</v>
      </c>
      <c r="F1862" s="28"/>
      <c r="G1862" s="157"/>
      <c r="H1862" s="3"/>
      <c r="I1862" s="7"/>
      <c r="J1862" s="3"/>
      <c r="K1862" s="32" t="str">
        <f t="shared" si="121"/>
        <v/>
      </c>
      <c r="L1862" s="2"/>
      <c r="M1862" s="2"/>
      <c r="N1862" s="28"/>
      <c r="O1862" s="28"/>
    </row>
    <row r="1863" spans="1:15" ht="18.75" customHeight="1" x14ac:dyDescent="0.35">
      <c r="A1863" s="28"/>
      <c r="B1863" s="189">
        <f>IF(J1863="",0,COUNTIF($J$7:J1863,J1863))</f>
        <v>0</v>
      </c>
      <c r="C1863" s="189" t="str">
        <f t="shared" si="118"/>
        <v>0</v>
      </c>
      <c r="D1863" s="192">
        <f t="shared" si="119"/>
        <v>46021</v>
      </c>
      <c r="E1863" s="189">
        <f t="shared" si="120"/>
        <v>227</v>
      </c>
      <c r="F1863" s="28"/>
      <c r="G1863" s="157"/>
      <c r="H1863" s="3"/>
      <c r="I1863" s="7"/>
      <c r="J1863" s="3"/>
      <c r="K1863" s="32" t="str">
        <f t="shared" si="121"/>
        <v/>
      </c>
      <c r="L1863" s="2"/>
      <c r="M1863" s="2"/>
      <c r="N1863" s="28"/>
      <c r="O1863" s="28"/>
    </row>
    <row r="1864" spans="1:15" ht="18.75" customHeight="1" x14ac:dyDescent="0.35">
      <c r="A1864" s="28"/>
      <c r="B1864" s="189">
        <f>IF(J1864="",0,COUNTIF($J$7:J1864,J1864))</f>
        <v>0</v>
      </c>
      <c r="C1864" s="189" t="str">
        <f t="shared" si="118"/>
        <v>0</v>
      </c>
      <c r="D1864" s="192">
        <f t="shared" si="119"/>
        <v>46021</v>
      </c>
      <c r="E1864" s="189">
        <f t="shared" si="120"/>
        <v>227</v>
      </c>
      <c r="F1864" s="28"/>
      <c r="G1864" s="157"/>
      <c r="H1864" s="3"/>
      <c r="I1864" s="7"/>
      <c r="J1864" s="3"/>
      <c r="K1864" s="32" t="str">
        <f t="shared" si="121"/>
        <v/>
      </c>
      <c r="L1864" s="2"/>
      <c r="M1864" s="2"/>
      <c r="N1864" s="28"/>
      <c r="O1864" s="28"/>
    </row>
    <row r="1865" spans="1:15" ht="18.75" customHeight="1" x14ac:dyDescent="0.35">
      <c r="A1865" s="28"/>
      <c r="B1865" s="189">
        <f>IF(J1865="",0,COUNTIF($J$7:J1865,J1865))</f>
        <v>0</v>
      </c>
      <c r="C1865" s="189" t="str">
        <f t="shared" si="118"/>
        <v>0</v>
      </c>
      <c r="D1865" s="192">
        <f t="shared" si="119"/>
        <v>46021</v>
      </c>
      <c r="E1865" s="189">
        <f t="shared" si="120"/>
        <v>227</v>
      </c>
      <c r="F1865" s="28"/>
      <c r="G1865" s="157"/>
      <c r="H1865" s="3"/>
      <c r="I1865" s="7"/>
      <c r="J1865" s="3"/>
      <c r="K1865" s="32" t="str">
        <f t="shared" si="121"/>
        <v/>
      </c>
      <c r="L1865" s="2"/>
      <c r="M1865" s="2"/>
      <c r="N1865" s="28"/>
      <c r="O1865" s="28"/>
    </row>
    <row r="1866" spans="1:15" ht="18.75" customHeight="1" x14ac:dyDescent="0.35">
      <c r="A1866" s="28"/>
      <c r="B1866" s="189">
        <f>IF(J1866="",0,COUNTIF($J$7:J1866,J1866))</f>
        <v>0</v>
      </c>
      <c r="C1866" s="189" t="str">
        <f t="shared" si="118"/>
        <v>0</v>
      </c>
      <c r="D1866" s="192">
        <f t="shared" si="119"/>
        <v>46021</v>
      </c>
      <c r="E1866" s="189">
        <f t="shared" si="120"/>
        <v>227</v>
      </c>
      <c r="F1866" s="28"/>
      <c r="G1866" s="157"/>
      <c r="H1866" s="3"/>
      <c r="I1866" s="7"/>
      <c r="J1866" s="3"/>
      <c r="K1866" s="32" t="str">
        <f t="shared" si="121"/>
        <v/>
      </c>
      <c r="L1866" s="2"/>
      <c r="M1866" s="2"/>
      <c r="N1866" s="28"/>
      <c r="O1866" s="28"/>
    </row>
    <row r="1867" spans="1:15" ht="18.75" customHeight="1" x14ac:dyDescent="0.35">
      <c r="A1867" s="28"/>
      <c r="B1867" s="189">
        <f>IF(J1867="",0,COUNTIF($J$7:J1867,J1867))</f>
        <v>0</v>
      </c>
      <c r="C1867" s="189" t="str">
        <f t="shared" si="118"/>
        <v>0</v>
      </c>
      <c r="D1867" s="192">
        <f t="shared" si="119"/>
        <v>46021</v>
      </c>
      <c r="E1867" s="189">
        <f t="shared" si="120"/>
        <v>227</v>
      </c>
      <c r="F1867" s="28"/>
      <c r="G1867" s="157"/>
      <c r="H1867" s="3"/>
      <c r="I1867" s="7"/>
      <c r="J1867" s="3"/>
      <c r="K1867" s="32" t="str">
        <f t="shared" si="121"/>
        <v/>
      </c>
      <c r="L1867" s="2"/>
      <c r="M1867" s="2"/>
      <c r="N1867" s="28"/>
      <c r="O1867" s="28"/>
    </row>
    <row r="1868" spans="1:15" ht="18.75" customHeight="1" x14ac:dyDescent="0.35">
      <c r="A1868" s="28"/>
      <c r="B1868" s="189">
        <f>IF(J1868="",0,COUNTIF($J$7:J1868,J1868))</f>
        <v>0</v>
      </c>
      <c r="C1868" s="189" t="str">
        <f t="shared" si="118"/>
        <v>0</v>
      </c>
      <c r="D1868" s="192">
        <f t="shared" si="119"/>
        <v>46021</v>
      </c>
      <c r="E1868" s="189">
        <f t="shared" si="120"/>
        <v>227</v>
      </c>
      <c r="F1868" s="28"/>
      <c r="G1868" s="157"/>
      <c r="H1868" s="3"/>
      <c r="I1868" s="7"/>
      <c r="J1868" s="3"/>
      <c r="K1868" s="32" t="str">
        <f t="shared" si="121"/>
        <v/>
      </c>
      <c r="L1868" s="2"/>
      <c r="M1868" s="2"/>
      <c r="N1868" s="28"/>
      <c r="O1868" s="28"/>
    </row>
    <row r="1869" spans="1:15" ht="18.75" customHeight="1" x14ac:dyDescent="0.35">
      <c r="A1869" s="28"/>
      <c r="B1869" s="189">
        <f>IF(J1869="",0,COUNTIF($J$7:J1869,J1869))</f>
        <v>0</v>
      </c>
      <c r="C1869" s="189" t="str">
        <f t="shared" si="118"/>
        <v>0</v>
      </c>
      <c r="D1869" s="192">
        <f t="shared" si="119"/>
        <v>46021</v>
      </c>
      <c r="E1869" s="189">
        <f t="shared" si="120"/>
        <v>227</v>
      </c>
      <c r="F1869" s="28"/>
      <c r="G1869" s="157"/>
      <c r="H1869" s="3"/>
      <c r="I1869" s="7"/>
      <c r="J1869" s="3"/>
      <c r="K1869" s="32" t="str">
        <f t="shared" si="121"/>
        <v/>
      </c>
      <c r="L1869" s="2"/>
      <c r="M1869" s="2"/>
      <c r="N1869" s="28"/>
      <c r="O1869" s="28"/>
    </row>
    <row r="1870" spans="1:15" ht="18.75" customHeight="1" x14ac:dyDescent="0.35">
      <c r="A1870" s="28"/>
      <c r="B1870" s="189">
        <f>IF(J1870="",0,COUNTIF($J$7:J1870,J1870))</f>
        <v>0</v>
      </c>
      <c r="C1870" s="189" t="str">
        <f t="shared" si="118"/>
        <v>0</v>
      </c>
      <c r="D1870" s="192">
        <f t="shared" si="119"/>
        <v>46021</v>
      </c>
      <c r="E1870" s="189">
        <f t="shared" si="120"/>
        <v>227</v>
      </c>
      <c r="F1870" s="28"/>
      <c r="G1870" s="157"/>
      <c r="H1870" s="3"/>
      <c r="I1870" s="7"/>
      <c r="J1870" s="3"/>
      <c r="K1870" s="32" t="str">
        <f t="shared" si="121"/>
        <v/>
      </c>
      <c r="L1870" s="2"/>
      <c r="M1870" s="2"/>
      <c r="N1870" s="28"/>
      <c r="O1870" s="28"/>
    </row>
    <row r="1871" spans="1:15" ht="18.75" customHeight="1" x14ac:dyDescent="0.35">
      <c r="A1871" s="28"/>
      <c r="B1871" s="189">
        <f>IF(J1871="",0,COUNTIF($J$7:J1871,J1871))</f>
        <v>0</v>
      </c>
      <c r="C1871" s="189" t="str">
        <f t="shared" si="118"/>
        <v>0</v>
      </c>
      <c r="D1871" s="192">
        <f t="shared" si="119"/>
        <v>46021</v>
      </c>
      <c r="E1871" s="189">
        <f t="shared" si="120"/>
        <v>227</v>
      </c>
      <c r="F1871" s="28"/>
      <c r="G1871" s="157"/>
      <c r="H1871" s="3"/>
      <c r="I1871" s="7"/>
      <c r="J1871" s="3"/>
      <c r="K1871" s="32" t="str">
        <f t="shared" si="121"/>
        <v/>
      </c>
      <c r="L1871" s="2"/>
      <c r="M1871" s="2"/>
      <c r="N1871" s="28"/>
      <c r="O1871" s="28"/>
    </row>
    <row r="1872" spans="1:15" ht="18.75" customHeight="1" x14ac:dyDescent="0.35">
      <c r="A1872" s="28"/>
      <c r="B1872" s="189">
        <f>IF(J1872="",0,COUNTIF($J$7:J1872,J1872))</f>
        <v>0</v>
      </c>
      <c r="C1872" s="189" t="str">
        <f t="shared" si="118"/>
        <v>0</v>
      </c>
      <c r="D1872" s="192">
        <f t="shared" si="119"/>
        <v>46021</v>
      </c>
      <c r="E1872" s="189">
        <f t="shared" si="120"/>
        <v>227</v>
      </c>
      <c r="F1872" s="28"/>
      <c r="G1872" s="157"/>
      <c r="H1872" s="3"/>
      <c r="I1872" s="7"/>
      <c r="J1872" s="3"/>
      <c r="K1872" s="32" t="str">
        <f t="shared" si="121"/>
        <v/>
      </c>
      <c r="L1872" s="2"/>
      <c r="M1872" s="2"/>
      <c r="N1872" s="28"/>
      <c r="O1872" s="28"/>
    </row>
    <row r="1873" spans="1:15" ht="18.75" customHeight="1" x14ac:dyDescent="0.35">
      <c r="A1873" s="28"/>
      <c r="B1873" s="189">
        <f>IF(J1873="",0,COUNTIF($J$7:J1873,J1873))</f>
        <v>0</v>
      </c>
      <c r="C1873" s="189" t="str">
        <f t="shared" si="118"/>
        <v>0</v>
      </c>
      <c r="D1873" s="192">
        <f t="shared" si="119"/>
        <v>46021</v>
      </c>
      <c r="E1873" s="189">
        <f t="shared" si="120"/>
        <v>227</v>
      </c>
      <c r="F1873" s="28"/>
      <c r="G1873" s="157"/>
      <c r="H1873" s="3"/>
      <c r="I1873" s="7"/>
      <c r="J1873" s="3"/>
      <c r="K1873" s="32" t="str">
        <f t="shared" si="121"/>
        <v/>
      </c>
      <c r="L1873" s="2"/>
      <c r="M1873" s="2"/>
      <c r="N1873" s="28"/>
      <c r="O1873" s="28"/>
    </row>
    <row r="1874" spans="1:15" ht="18.75" customHeight="1" x14ac:dyDescent="0.35">
      <c r="A1874" s="28"/>
      <c r="B1874" s="189">
        <f>IF(J1874="",0,COUNTIF($J$7:J1874,J1874))</f>
        <v>0</v>
      </c>
      <c r="C1874" s="189" t="str">
        <f t="shared" si="118"/>
        <v>0</v>
      </c>
      <c r="D1874" s="192">
        <f t="shared" si="119"/>
        <v>46021</v>
      </c>
      <c r="E1874" s="189">
        <f t="shared" si="120"/>
        <v>227</v>
      </c>
      <c r="F1874" s="28"/>
      <c r="G1874" s="157"/>
      <c r="H1874" s="3"/>
      <c r="I1874" s="7"/>
      <c r="J1874" s="3"/>
      <c r="K1874" s="32" t="str">
        <f t="shared" si="121"/>
        <v/>
      </c>
      <c r="L1874" s="2"/>
      <c r="M1874" s="2"/>
      <c r="N1874" s="28"/>
      <c r="O1874" s="28"/>
    </row>
    <row r="1875" spans="1:15" ht="18.75" customHeight="1" x14ac:dyDescent="0.35">
      <c r="A1875" s="28"/>
      <c r="B1875" s="189">
        <f>IF(J1875="",0,COUNTIF($J$7:J1875,J1875))</f>
        <v>0</v>
      </c>
      <c r="C1875" s="189" t="str">
        <f t="shared" si="118"/>
        <v>0</v>
      </c>
      <c r="D1875" s="192">
        <f t="shared" si="119"/>
        <v>46021</v>
      </c>
      <c r="E1875" s="189">
        <f t="shared" si="120"/>
        <v>227</v>
      </c>
      <c r="F1875" s="28"/>
      <c r="G1875" s="157"/>
      <c r="H1875" s="3"/>
      <c r="I1875" s="7"/>
      <c r="J1875" s="3"/>
      <c r="K1875" s="32" t="str">
        <f t="shared" si="121"/>
        <v/>
      </c>
      <c r="L1875" s="2"/>
      <c r="M1875" s="2"/>
      <c r="N1875" s="28"/>
      <c r="O1875" s="28"/>
    </row>
    <row r="1876" spans="1:15" ht="18.75" customHeight="1" x14ac:dyDescent="0.35">
      <c r="A1876" s="28"/>
      <c r="B1876" s="189">
        <f>IF(J1876="",0,COUNTIF($J$7:J1876,J1876))</f>
        <v>0</v>
      </c>
      <c r="C1876" s="189" t="str">
        <f t="shared" si="118"/>
        <v>0</v>
      </c>
      <c r="D1876" s="192">
        <f t="shared" si="119"/>
        <v>46021</v>
      </c>
      <c r="E1876" s="189">
        <f t="shared" si="120"/>
        <v>227</v>
      </c>
      <c r="F1876" s="28"/>
      <c r="G1876" s="157"/>
      <c r="H1876" s="3"/>
      <c r="I1876" s="7"/>
      <c r="J1876" s="3"/>
      <c r="K1876" s="32" t="str">
        <f t="shared" si="121"/>
        <v/>
      </c>
      <c r="L1876" s="2"/>
      <c r="M1876" s="2"/>
      <c r="N1876" s="28"/>
      <c r="O1876" s="28"/>
    </row>
    <row r="1877" spans="1:15" ht="18.75" customHeight="1" x14ac:dyDescent="0.35">
      <c r="A1877" s="28"/>
      <c r="B1877" s="189">
        <f>IF(J1877="",0,COUNTIF($J$7:J1877,J1877))</f>
        <v>0</v>
      </c>
      <c r="C1877" s="189" t="str">
        <f t="shared" si="118"/>
        <v>0</v>
      </c>
      <c r="D1877" s="192">
        <f t="shared" si="119"/>
        <v>46021</v>
      </c>
      <c r="E1877" s="189">
        <f t="shared" si="120"/>
        <v>227</v>
      </c>
      <c r="F1877" s="28"/>
      <c r="G1877" s="157"/>
      <c r="H1877" s="3"/>
      <c r="I1877" s="7"/>
      <c r="J1877" s="3"/>
      <c r="K1877" s="32" t="str">
        <f t="shared" si="121"/>
        <v/>
      </c>
      <c r="L1877" s="2"/>
      <c r="M1877" s="2"/>
      <c r="N1877" s="28"/>
      <c r="O1877" s="28"/>
    </row>
    <row r="1878" spans="1:15" ht="18.75" customHeight="1" x14ac:dyDescent="0.35">
      <c r="A1878" s="28"/>
      <c r="B1878" s="189">
        <f>IF(J1878="",0,COUNTIF($J$7:J1878,J1878))</f>
        <v>0</v>
      </c>
      <c r="C1878" s="189" t="str">
        <f t="shared" si="118"/>
        <v>0</v>
      </c>
      <c r="D1878" s="192">
        <f t="shared" si="119"/>
        <v>46021</v>
      </c>
      <c r="E1878" s="189">
        <f t="shared" si="120"/>
        <v>227</v>
      </c>
      <c r="F1878" s="28"/>
      <c r="G1878" s="157"/>
      <c r="H1878" s="3"/>
      <c r="I1878" s="7"/>
      <c r="J1878" s="3"/>
      <c r="K1878" s="32" t="str">
        <f t="shared" si="121"/>
        <v/>
      </c>
      <c r="L1878" s="2"/>
      <c r="M1878" s="2"/>
      <c r="N1878" s="28"/>
      <c r="O1878" s="28"/>
    </row>
    <row r="1879" spans="1:15" ht="18.75" customHeight="1" x14ac:dyDescent="0.35">
      <c r="A1879" s="28"/>
      <c r="B1879" s="189">
        <f>IF(J1879="",0,COUNTIF($J$7:J1879,J1879))</f>
        <v>0</v>
      </c>
      <c r="C1879" s="189" t="str">
        <f t="shared" si="118"/>
        <v>0</v>
      </c>
      <c r="D1879" s="192">
        <f t="shared" si="119"/>
        <v>46021</v>
      </c>
      <c r="E1879" s="189">
        <f t="shared" si="120"/>
        <v>227</v>
      </c>
      <c r="F1879" s="28"/>
      <c r="G1879" s="157"/>
      <c r="H1879" s="3"/>
      <c r="I1879" s="7"/>
      <c r="J1879" s="3"/>
      <c r="K1879" s="32" t="str">
        <f t="shared" si="121"/>
        <v/>
      </c>
      <c r="L1879" s="2"/>
      <c r="M1879" s="2"/>
      <c r="N1879" s="28"/>
      <c r="O1879" s="28"/>
    </row>
    <row r="1880" spans="1:15" ht="18.75" customHeight="1" x14ac:dyDescent="0.35">
      <c r="A1880" s="28"/>
      <c r="B1880" s="189">
        <f>IF(J1880="",0,COUNTIF($J$7:J1880,J1880))</f>
        <v>0</v>
      </c>
      <c r="C1880" s="189" t="str">
        <f t="shared" si="118"/>
        <v>0</v>
      </c>
      <c r="D1880" s="192">
        <f t="shared" si="119"/>
        <v>46021</v>
      </c>
      <c r="E1880" s="189">
        <f t="shared" si="120"/>
        <v>227</v>
      </c>
      <c r="F1880" s="28"/>
      <c r="G1880" s="157"/>
      <c r="H1880" s="3"/>
      <c r="I1880" s="7"/>
      <c r="J1880" s="3"/>
      <c r="K1880" s="32" t="str">
        <f t="shared" si="121"/>
        <v/>
      </c>
      <c r="L1880" s="2"/>
      <c r="M1880" s="2"/>
      <c r="N1880" s="28"/>
      <c r="O1880" s="28"/>
    </row>
    <row r="1881" spans="1:15" ht="18.75" customHeight="1" x14ac:dyDescent="0.35">
      <c r="A1881" s="28"/>
      <c r="B1881" s="189">
        <f>IF(J1881="",0,COUNTIF($J$7:J1881,J1881))</f>
        <v>0</v>
      </c>
      <c r="C1881" s="189" t="str">
        <f t="shared" si="118"/>
        <v>0</v>
      </c>
      <c r="D1881" s="192">
        <f t="shared" si="119"/>
        <v>46021</v>
      </c>
      <c r="E1881" s="189">
        <f t="shared" si="120"/>
        <v>227</v>
      </c>
      <c r="F1881" s="28"/>
      <c r="G1881" s="157"/>
      <c r="H1881" s="3"/>
      <c r="I1881" s="7"/>
      <c r="J1881" s="3"/>
      <c r="K1881" s="32" t="str">
        <f t="shared" si="121"/>
        <v/>
      </c>
      <c r="L1881" s="2"/>
      <c r="M1881" s="2"/>
      <c r="N1881" s="28"/>
      <c r="O1881" s="28"/>
    </row>
    <row r="1882" spans="1:15" ht="18.75" customHeight="1" x14ac:dyDescent="0.35">
      <c r="A1882" s="28"/>
      <c r="B1882" s="189">
        <f>IF(J1882="",0,COUNTIF($J$7:J1882,J1882))</f>
        <v>0</v>
      </c>
      <c r="C1882" s="189" t="str">
        <f t="shared" si="118"/>
        <v>0</v>
      </c>
      <c r="D1882" s="192">
        <f t="shared" si="119"/>
        <v>46021</v>
      </c>
      <c r="E1882" s="189">
        <f t="shared" si="120"/>
        <v>227</v>
      </c>
      <c r="F1882" s="28"/>
      <c r="G1882" s="157"/>
      <c r="H1882" s="3"/>
      <c r="I1882" s="7"/>
      <c r="J1882" s="3"/>
      <c r="K1882" s="32" t="str">
        <f t="shared" si="121"/>
        <v/>
      </c>
      <c r="L1882" s="2"/>
      <c r="M1882" s="2"/>
      <c r="N1882" s="28"/>
      <c r="O1882" s="28"/>
    </row>
    <row r="1883" spans="1:15" ht="18.75" customHeight="1" x14ac:dyDescent="0.35">
      <c r="A1883" s="28"/>
      <c r="B1883" s="189">
        <f>IF(J1883="",0,COUNTIF($J$7:J1883,J1883))</f>
        <v>0</v>
      </c>
      <c r="C1883" s="189" t="str">
        <f t="shared" si="118"/>
        <v>0</v>
      </c>
      <c r="D1883" s="192">
        <f t="shared" si="119"/>
        <v>46021</v>
      </c>
      <c r="E1883" s="189">
        <f t="shared" si="120"/>
        <v>227</v>
      </c>
      <c r="F1883" s="28"/>
      <c r="G1883" s="157"/>
      <c r="H1883" s="3"/>
      <c r="I1883" s="7"/>
      <c r="J1883" s="3"/>
      <c r="K1883" s="32" t="str">
        <f t="shared" si="121"/>
        <v/>
      </c>
      <c r="L1883" s="2"/>
      <c r="M1883" s="2"/>
      <c r="N1883" s="28"/>
      <c r="O1883" s="28"/>
    </row>
    <row r="1884" spans="1:15" ht="18.75" customHeight="1" x14ac:dyDescent="0.35">
      <c r="A1884" s="28"/>
      <c r="B1884" s="189">
        <f>IF(J1884="",0,COUNTIF($J$7:J1884,J1884))</f>
        <v>0</v>
      </c>
      <c r="C1884" s="189" t="str">
        <f t="shared" si="118"/>
        <v>0</v>
      </c>
      <c r="D1884" s="192">
        <f t="shared" si="119"/>
        <v>46021</v>
      </c>
      <c r="E1884" s="189">
        <f t="shared" si="120"/>
        <v>227</v>
      </c>
      <c r="F1884" s="28"/>
      <c r="G1884" s="157"/>
      <c r="H1884" s="3"/>
      <c r="I1884" s="7"/>
      <c r="J1884" s="3"/>
      <c r="K1884" s="32" t="str">
        <f t="shared" si="121"/>
        <v/>
      </c>
      <c r="L1884" s="2"/>
      <c r="M1884" s="2"/>
      <c r="N1884" s="28"/>
      <c r="O1884" s="28"/>
    </row>
    <row r="1885" spans="1:15" ht="18.75" customHeight="1" x14ac:dyDescent="0.35">
      <c r="A1885" s="28"/>
      <c r="B1885" s="189">
        <f>IF(J1885="",0,COUNTIF($J$7:J1885,J1885))</f>
        <v>0</v>
      </c>
      <c r="C1885" s="189" t="str">
        <f t="shared" si="118"/>
        <v>0</v>
      </c>
      <c r="D1885" s="192">
        <f t="shared" si="119"/>
        <v>46021</v>
      </c>
      <c r="E1885" s="189">
        <f t="shared" si="120"/>
        <v>227</v>
      </c>
      <c r="F1885" s="28"/>
      <c r="G1885" s="157"/>
      <c r="H1885" s="3"/>
      <c r="I1885" s="7"/>
      <c r="J1885" s="3"/>
      <c r="K1885" s="32" t="str">
        <f t="shared" si="121"/>
        <v/>
      </c>
      <c r="L1885" s="2"/>
      <c r="M1885" s="2"/>
      <c r="N1885" s="28"/>
      <c r="O1885" s="28"/>
    </row>
    <row r="1886" spans="1:15" ht="18.75" customHeight="1" x14ac:dyDescent="0.35">
      <c r="A1886" s="28"/>
      <c r="B1886" s="189">
        <f>IF(J1886="",0,COUNTIF($J$7:J1886,J1886))</f>
        <v>0</v>
      </c>
      <c r="C1886" s="189" t="str">
        <f t="shared" si="118"/>
        <v>0</v>
      </c>
      <c r="D1886" s="192">
        <f t="shared" si="119"/>
        <v>46021</v>
      </c>
      <c r="E1886" s="189">
        <f t="shared" si="120"/>
        <v>227</v>
      </c>
      <c r="F1886" s="28"/>
      <c r="G1886" s="157"/>
      <c r="H1886" s="3"/>
      <c r="I1886" s="7"/>
      <c r="J1886" s="3"/>
      <c r="K1886" s="32" t="str">
        <f t="shared" si="121"/>
        <v/>
      </c>
      <c r="L1886" s="2"/>
      <c r="M1886" s="2"/>
      <c r="N1886" s="28"/>
      <c r="O1886" s="28"/>
    </row>
    <row r="1887" spans="1:15" ht="18.75" customHeight="1" x14ac:dyDescent="0.35">
      <c r="A1887" s="28"/>
      <c r="B1887" s="189">
        <f>IF(J1887="",0,COUNTIF($J$7:J1887,J1887))</f>
        <v>0</v>
      </c>
      <c r="C1887" s="189" t="str">
        <f t="shared" si="118"/>
        <v>0</v>
      </c>
      <c r="D1887" s="192">
        <f t="shared" si="119"/>
        <v>46021</v>
      </c>
      <c r="E1887" s="189">
        <f t="shared" si="120"/>
        <v>227</v>
      </c>
      <c r="F1887" s="28"/>
      <c r="G1887" s="157"/>
      <c r="H1887" s="3"/>
      <c r="I1887" s="7"/>
      <c r="J1887" s="3"/>
      <c r="K1887" s="32" t="str">
        <f t="shared" si="121"/>
        <v/>
      </c>
      <c r="L1887" s="2"/>
      <c r="M1887" s="2"/>
      <c r="N1887" s="28"/>
      <c r="O1887" s="28"/>
    </row>
    <row r="1888" spans="1:15" ht="18.75" customHeight="1" x14ac:dyDescent="0.35">
      <c r="A1888" s="28"/>
      <c r="B1888" s="189">
        <f>IF(J1888="",0,COUNTIF($J$7:J1888,J1888))</f>
        <v>0</v>
      </c>
      <c r="C1888" s="189" t="str">
        <f t="shared" si="118"/>
        <v>0</v>
      </c>
      <c r="D1888" s="192">
        <f t="shared" si="119"/>
        <v>46021</v>
      </c>
      <c r="E1888" s="189">
        <f t="shared" si="120"/>
        <v>227</v>
      </c>
      <c r="F1888" s="28"/>
      <c r="G1888" s="157"/>
      <c r="H1888" s="3"/>
      <c r="I1888" s="7"/>
      <c r="J1888" s="3"/>
      <c r="K1888" s="32" t="str">
        <f t="shared" si="121"/>
        <v/>
      </c>
      <c r="L1888" s="2"/>
      <c r="M1888" s="2"/>
      <c r="N1888" s="28"/>
      <c r="O1888" s="28"/>
    </row>
    <row r="1889" spans="1:15" ht="18.75" customHeight="1" x14ac:dyDescent="0.35">
      <c r="A1889" s="28"/>
      <c r="B1889" s="189">
        <f>IF(J1889="",0,COUNTIF($J$7:J1889,J1889))</f>
        <v>0</v>
      </c>
      <c r="C1889" s="189" t="str">
        <f t="shared" si="118"/>
        <v>0</v>
      </c>
      <c r="D1889" s="192">
        <f t="shared" si="119"/>
        <v>46021</v>
      </c>
      <c r="E1889" s="189">
        <f t="shared" si="120"/>
        <v>227</v>
      </c>
      <c r="F1889" s="28"/>
      <c r="G1889" s="157"/>
      <c r="H1889" s="3"/>
      <c r="I1889" s="7"/>
      <c r="J1889" s="3"/>
      <c r="K1889" s="32" t="str">
        <f t="shared" si="121"/>
        <v/>
      </c>
      <c r="L1889" s="2"/>
      <c r="M1889" s="2"/>
      <c r="N1889" s="28"/>
      <c r="O1889" s="28"/>
    </row>
    <row r="1890" spans="1:15" ht="18.75" customHeight="1" x14ac:dyDescent="0.35">
      <c r="A1890" s="28"/>
      <c r="B1890" s="189">
        <f>IF(J1890="",0,COUNTIF($J$7:J1890,J1890))</f>
        <v>0</v>
      </c>
      <c r="C1890" s="189" t="str">
        <f t="shared" si="118"/>
        <v>0</v>
      </c>
      <c r="D1890" s="192">
        <f t="shared" si="119"/>
        <v>46021</v>
      </c>
      <c r="E1890" s="189">
        <f t="shared" si="120"/>
        <v>227</v>
      </c>
      <c r="F1890" s="28"/>
      <c r="G1890" s="157"/>
      <c r="H1890" s="3"/>
      <c r="I1890" s="7"/>
      <c r="J1890" s="3"/>
      <c r="K1890" s="32" t="str">
        <f t="shared" si="121"/>
        <v/>
      </c>
      <c r="L1890" s="2"/>
      <c r="M1890" s="2"/>
      <c r="N1890" s="28"/>
      <c r="O1890" s="28"/>
    </row>
    <row r="1891" spans="1:15" ht="18.75" customHeight="1" x14ac:dyDescent="0.35">
      <c r="A1891" s="28"/>
      <c r="B1891" s="189">
        <f>IF(J1891="",0,COUNTIF($J$7:J1891,J1891))</f>
        <v>0</v>
      </c>
      <c r="C1891" s="189" t="str">
        <f t="shared" si="118"/>
        <v>0</v>
      </c>
      <c r="D1891" s="192">
        <f t="shared" si="119"/>
        <v>46021</v>
      </c>
      <c r="E1891" s="189">
        <f t="shared" si="120"/>
        <v>227</v>
      </c>
      <c r="F1891" s="28"/>
      <c r="G1891" s="157"/>
      <c r="H1891" s="3"/>
      <c r="I1891" s="7"/>
      <c r="J1891" s="3"/>
      <c r="K1891" s="32" t="str">
        <f t="shared" si="121"/>
        <v/>
      </c>
      <c r="L1891" s="2"/>
      <c r="M1891" s="2"/>
      <c r="N1891" s="28"/>
      <c r="O1891" s="28"/>
    </row>
    <row r="1892" spans="1:15" ht="18.75" customHeight="1" x14ac:dyDescent="0.35">
      <c r="A1892" s="28"/>
      <c r="B1892" s="189">
        <f>IF(J1892="",0,COUNTIF($J$7:J1892,J1892))</f>
        <v>0</v>
      </c>
      <c r="C1892" s="189" t="str">
        <f t="shared" si="118"/>
        <v>0</v>
      </c>
      <c r="D1892" s="192">
        <f t="shared" si="119"/>
        <v>46021</v>
      </c>
      <c r="E1892" s="189">
        <f t="shared" si="120"/>
        <v>227</v>
      </c>
      <c r="F1892" s="28"/>
      <c r="G1892" s="157"/>
      <c r="H1892" s="3"/>
      <c r="I1892" s="7"/>
      <c r="J1892" s="3"/>
      <c r="K1892" s="32" t="str">
        <f t="shared" si="121"/>
        <v/>
      </c>
      <c r="L1892" s="2"/>
      <c r="M1892" s="2"/>
      <c r="N1892" s="28"/>
      <c r="O1892" s="28"/>
    </row>
    <row r="1893" spans="1:15" ht="18.75" customHeight="1" x14ac:dyDescent="0.35">
      <c r="A1893" s="28"/>
      <c r="B1893" s="189">
        <f>IF(J1893="",0,COUNTIF($J$7:J1893,J1893))</f>
        <v>0</v>
      </c>
      <c r="C1893" s="189" t="str">
        <f t="shared" si="118"/>
        <v>0</v>
      </c>
      <c r="D1893" s="192">
        <f t="shared" si="119"/>
        <v>46021</v>
      </c>
      <c r="E1893" s="189">
        <f t="shared" si="120"/>
        <v>227</v>
      </c>
      <c r="F1893" s="28"/>
      <c r="G1893" s="157"/>
      <c r="H1893" s="3"/>
      <c r="I1893" s="7"/>
      <c r="J1893" s="3"/>
      <c r="K1893" s="32" t="str">
        <f t="shared" si="121"/>
        <v/>
      </c>
      <c r="L1893" s="2"/>
      <c r="M1893" s="2"/>
      <c r="N1893" s="28"/>
      <c r="O1893" s="28"/>
    </row>
    <row r="1894" spans="1:15" ht="18.75" customHeight="1" x14ac:dyDescent="0.35">
      <c r="A1894" s="28"/>
      <c r="B1894" s="189">
        <f>IF(J1894="",0,COUNTIF($J$7:J1894,J1894))</f>
        <v>0</v>
      </c>
      <c r="C1894" s="189" t="str">
        <f t="shared" si="118"/>
        <v>0</v>
      </c>
      <c r="D1894" s="192">
        <f t="shared" si="119"/>
        <v>46021</v>
      </c>
      <c r="E1894" s="189">
        <f t="shared" si="120"/>
        <v>227</v>
      </c>
      <c r="F1894" s="28"/>
      <c r="G1894" s="157"/>
      <c r="H1894" s="3"/>
      <c r="I1894" s="7"/>
      <c r="J1894" s="3"/>
      <c r="K1894" s="32" t="str">
        <f t="shared" si="121"/>
        <v/>
      </c>
      <c r="L1894" s="2"/>
      <c r="M1894" s="2"/>
      <c r="N1894" s="28"/>
      <c r="O1894" s="28"/>
    </row>
    <row r="1895" spans="1:15" ht="18.75" customHeight="1" x14ac:dyDescent="0.35">
      <c r="A1895" s="28"/>
      <c r="B1895" s="189">
        <f>IF(J1895="",0,COUNTIF($J$7:J1895,J1895))</f>
        <v>0</v>
      </c>
      <c r="C1895" s="189" t="str">
        <f t="shared" si="118"/>
        <v>0</v>
      </c>
      <c r="D1895" s="192">
        <f t="shared" si="119"/>
        <v>46021</v>
      </c>
      <c r="E1895" s="189">
        <f t="shared" si="120"/>
        <v>227</v>
      </c>
      <c r="F1895" s="28"/>
      <c r="G1895" s="157"/>
      <c r="H1895" s="3"/>
      <c r="I1895" s="7"/>
      <c r="J1895" s="3"/>
      <c r="K1895" s="32" t="str">
        <f t="shared" si="121"/>
        <v/>
      </c>
      <c r="L1895" s="2"/>
      <c r="M1895" s="2"/>
      <c r="N1895" s="28"/>
      <c r="O1895" s="28"/>
    </row>
    <row r="1896" spans="1:15" ht="18.75" customHeight="1" x14ac:dyDescent="0.35">
      <c r="A1896" s="28"/>
      <c r="B1896" s="189">
        <f>IF(J1896="",0,COUNTIF($J$7:J1896,J1896))</f>
        <v>0</v>
      </c>
      <c r="C1896" s="189" t="str">
        <f t="shared" si="118"/>
        <v>0</v>
      </c>
      <c r="D1896" s="192">
        <f t="shared" si="119"/>
        <v>46021</v>
      </c>
      <c r="E1896" s="189">
        <f t="shared" si="120"/>
        <v>227</v>
      </c>
      <c r="F1896" s="28"/>
      <c r="G1896" s="157"/>
      <c r="H1896" s="3"/>
      <c r="I1896" s="7"/>
      <c r="J1896" s="3"/>
      <c r="K1896" s="32" t="str">
        <f t="shared" si="121"/>
        <v/>
      </c>
      <c r="L1896" s="2"/>
      <c r="M1896" s="2"/>
      <c r="N1896" s="28"/>
      <c r="O1896" s="28"/>
    </row>
    <row r="1897" spans="1:15" ht="18.75" customHeight="1" x14ac:dyDescent="0.35">
      <c r="A1897" s="28"/>
      <c r="B1897" s="189">
        <f>IF(J1897="",0,COUNTIF($J$7:J1897,J1897))</f>
        <v>0</v>
      </c>
      <c r="C1897" s="189" t="str">
        <f t="shared" si="118"/>
        <v>0</v>
      </c>
      <c r="D1897" s="192">
        <f t="shared" si="119"/>
        <v>46021</v>
      </c>
      <c r="E1897" s="189">
        <f t="shared" si="120"/>
        <v>227</v>
      </c>
      <c r="F1897" s="28"/>
      <c r="G1897" s="157"/>
      <c r="H1897" s="3"/>
      <c r="I1897" s="7"/>
      <c r="J1897" s="3"/>
      <c r="K1897" s="32" t="str">
        <f t="shared" si="121"/>
        <v/>
      </c>
      <c r="L1897" s="2"/>
      <c r="M1897" s="2"/>
      <c r="N1897" s="28"/>
      <c r="O1897" s="28"/>
    </row>
    <row r="1898" spans="1:15" ht="18.75" customHeight="1" x14ac:dyDescent="0.35">
      <c r="A1898" s="28"/>
      <c r="B1898" s="189">
        <f>IF(J1898="",0,COUNTIF($J$7:J1898,J1898))</f>
        <v>0</v>
      </c>
      <c r="C1898" s="189" t="str">
        <f t="shared" si="118"/>
        <v>0</v>
      </c>
      <c r="D1898" s="192">
        <f t="shared" si="119"/>
        <v>46021</v>
      </c>
      <c r="E1898" s="189">
        <f t="shared" si="120"/>
        <v>227</v>
      </c>
      <c r="F1898" s="28"/>
      <c r="G1898" s="157"/>
      <c r="H1898" s="3"/>
      <c r="I1898" s="7"/>
      <c r="J1898" s="3"/>
      <c r="K1898" s="32" t="str">
        <f t="shared" si="121"/>
        <v/>
      </c>
      <c r="L1898" s="2"/>
      <c r="M1898" s="2"/>
      <c r="N1898" s="28"/>
      <c r="O1898" s="28"/>
    </row>
    <row r="1899" spans="1:15" ht="18.75" customHeight="1" x14ac:dyDescent="0.35">
      <c r="A1899" s="28"/>
      <c r="B1899" s="189">
        <f>IF(J1899="",0,COUNTIF($J$7:J1899,J1899))</f>
        <v>0</v>
      </c>
      <c r="C1899" s="189" t="str">
        <f t="shared" si="118"/>
        <v>0</v>
      </c>
      <c r="D1899" s="192">
        <f t="shared" si="119"/>
        <v>46021</v>
      </c>
      <c r="E1899" s="189">
        <f t="shared" si="120"/>
        <v>227</v>
      </c>
      <c r="F1899" s="28"/>
      <c r="G1899" s="157"/>
      <c r="H1899" s="3"/>
      <c r="I1899" s="7"/>
      <c r="J1899" s="3"/>
      <c r="K1899" s="32" t="str">
        <f t="shared" si="121"/>
        <v/>
      </c>
      <c r="L1899" s="2"/>
      <c r="M1899" s="2"/>
      <c r="N1899" s="28"/>
      <c r="O1899" s="28"/>
    </row>
    <row r="1900" spans="1:15" ht="18.75" customHeight="1" x14ac:dyDescent="0.35">
      <c r="A1900" s="28"/>
      <c r="B1900" s="189">
        <f>IF(J1900="",0,COUNTIF($J$7:J1900,J1900))</f>
        <v>0</v>
      </c>
      <c r="C1900" s="189" t="str">
        <f t="shared" si="118"/>
        <v>0</v>
      </c>
      <c r="D1900" s="192">
        <f t="shared" si="119"/>
        <v>46021</v>
      </c>
      <c r="E1900" s="189">
        <f t="shared" si="120"/>
        <v>227</v>
      </c>
      <c r="F1900" s="28"/>
      <c r="G1900" s="157"/>
      <c r="H1900" s="3"/>
      <c r="I1900" s="7"/>
      <c r="J1900" s="3"/>
      <c r="K1900" s="32" t="str">
        <f t="shared" si="121"/>
        <v/>
      </c>
      <c r="L1900" s="2"/>
      <c r="M1900" s="2"/>
      <c r="N1900" s="28"/>
      <c r="O1900" s="28"/>
    </row>
    <row r="1901" spans="1:15" ht="18.75" customHeight="1" x14ac:dyDescent="0.35">
      <c r="A1901" s="28"/>
      <c r="B1901" s="189">
        <f>IF(J1901="",0,COUNTIF($J$7:J1901,J1901))</f>
        <v>0</v>
      </c>
      <c r="C1901" s="189" t="str">
        <f t="shared" si="118"/>
        <v>0</v>
      </c>
      <c r="D1901" s="192">
        <f t="shared" si="119"/>
        <v>46021</v>
      </c>
      <c r="E1901" s="189">
        <f t="shared" si="120"/>
        <v>227</v>
      </c>
      <c r="F1901" s="28"/>
      <c r="G1901" s="157"/>
      <c r="H1901" s="3"/>
      <c r="I1901" s="7"/>
      <c r="J1901" s="3"/>
      <c r="K1901" s="32" t="str">
        <f t="shared" si="121"/>
        <v/>
      </c>
      <c r="L1901" s="2"/>
      <c r="M1901" s="2"/>
      <c r="N1901" s="28"/>
      <c r="O1901" s="28"/>
    </row>
    <row r="1902" spans="1:15" ht="18.75" customHeight="1" x14ac:dyDescent="0.35">
      <c r="A1902" s="28"/>
      <c r="B1902" s="189">
        <f>IF(J1902="",0,COUNTIF($J$7:J1902,J1902))</f>
        <v>0</v>
      </c>
      <c r="C1902" s="189" t="str">
        <f t="shared" si="118"/>
        <v>0</v>
      </c>
      <c r="D1902" s="192">
        <f t="shared" si="119"/>
        <v>46021</v>
      </c>
      <c r="E1902" s="189">
        <f t="shared" si="120"/>
        <v>227</v>
      </c>
      <c r="F1902" s="28"/>
      <c r="G1902" s="157"/>
      <c r="H1902" s="3"/>
      <c r="I1902" s="7"/>
      <c r="J1902" s="3"/>
      <c r="K1902" s="32" t="str">
        <f t="shared" si="121"/>
        <v/>
      </c>
      <c r="L1902" s="2"/>
      <c r="M1902" s="2"/>
      <c r="N1902" s="28"/>
      <c r="O1902" s="28"/>
    </row>
    <row r="1903" spans="1:15" ht="18.75" customHeight="1" x14ac:dyDescent="0.35">
      <c r="A1903" s="28"/>
      <c r="B1903" s="189">
        <f>IF(J1903="",0,COUNTIF($J$7:J1903,J1903))</f>
        <v>0</v>
      </c>
      <c r="C1903" s="189" t="str">
        <f t="shared" si="118"/>
        <v>0</v>
      </c>
      <c r="D1903" s="192">
        <f t="shared" si="119"/>
        <v>46021</v>
      </c>
      <c r="E1903" s="189">
        <f t="shared" si="120"/>
        <v>227</v>
      </c>
      <c r="F1903" s="28"/>
      <c r="G1903" s="157"/>
      <c r="H1903" s="3"/>
      <c r="I1903" s="7"/>
      <c r="J1903" s="3"/>
      <c r="K1903" s="32" t="str">
        <f t="shared" si="121"/>
        <v/>
      </c>
      <c r="L1903" s="2"/>
      <c r="M1903" s="2"/>
      <c r="N1903" s="28"/>
      <c r="O1903" s="28"/>
    </row>
    <row r="1904" spans="1:15" ht="18.75" customHeight="1" x14ac:dyDescent="0.35">
      <c r="A1904" s="28"/>
      <c r="B1904" s="189">
        <f>IF(J1904="",0,COUNTIF($J$7:J1904,J1904))</f>
        <v>0</v>
      </c>
      <c r="C1904" s="189" t="str">
        <f t="shared" si="118"/>
        <v>0</v>
      </c>
      <c r="D1904" s="192">
        <f t="shared" si="119"/>
        <v>46021</v>
      </c>
      <c r="E1904" s="189">
        <f t="shared" si="120"/>
        <v>227</v>
      </c>
      <c r="F1904" s="28"/>
      <c r="G1904" s="157"/>
      <c r="H1904" s="3"/>
      <c r="I1904" s="7"/>
      <c r="J1904" s="3"/>
      <c r="K1904" s="32" t="str">
        <f t="shared" si="121"/>
        <v/>
      </c>
      <c r="L1904" s="2"/>
      <c r="M1904" s="2"/>
      <c r="N1904" s="28"/>
      <c r="O1904" s="28"/>
    </row>
    <row r="1905" spans="1:15" ht="18.75" customHeight="1" x14ac:dyDescent="0.35">
      <c r="A1905" s="28"/>
      <c r="B1905" s="189">
        <f>IF(J1905="",0,COUNTIF($J$7:J1905,J1905))</f>
        <v>0</v>
      </c>
      <c r="C1905" s="189" t="str">
        <f t="shared" si="118"/>
        <v>0</v>
      </c>
      <c r="D1905" s="192">
        <f t="shared" si="119"/>
        <v>46021</v>
      </c>
      <c r="E1905" s="189">
        <f t="shared" si="120"/>
        <v>227</v>
      </c>
      <c r="F1905" s="28"/>
      <c r="G1905" s="157"/>
      <c r="H1905" s="3"/>
      <c r="I1905" s="7"/>
      <c r="J1905" s="3"/>
      <c r="K1905" s="32" t="str">
        <f t="shared" si="121"/>
        <v/>
      </c>
      <c r="L1905" s="2"/>
      <c r="M1905" s="2"/>
      <c r="N1905" s="28"/>
      <c r="O1905" s="28"/>
    </row>
    <row r="1906" spans="1:15" ht="18.75" customHeight="1" x14ac:dyDescent="0.35">
      <c r="A1906" s="28"/>
      <c r="B1906" s="189">
        <f>IF(J1906="",0,COUNTIF($J$7:J1906,J1906))</f>
        <v>0</v>
      </c>
      <c r="C1906" s="189" t="str">
        <f t="shared" si="118"/>
        <v>0</v>
      </c>
      <c r="D1906" s="192">
        <f t="shared" si="119"/>
        <v>46021</v>
      </c>
      <c r="E1906" s="189">
        <f t="shared" si="120"/>
        <v>227</v>
      </c>
      <c r="F1906" s="28"/>
      <c r="G1906" s="157"/>
      <c r="H1906" s="3"/>
      <c r="I1906" s="7"/>
      <c r="J1906" s="3"/>
      <c r="K1906" s="32" t="str">
        <f t="shared" si="121"/>
        <v/>
      </c>
      <c r="L1906" s="2"/>
      <c r="M1906" s="2"/>
      <c r="N1906" s="28"/>
      <c r="O1906" s="28"/>
    </row>
    <row r="1907" spans="1:15" ht="18.75" customHeight="1" x14ac:dyDescent="0.35">
      <c r="A1907" s="28"/>
      <c r="B1907" s="189">
        <f>IF(J1907="",0,COUNTIF($J$7:J1907,J1907))</f>
        <v>0</v>
      </c>
      <c r="C1907" s="189" t="str">
        <f t="shared" si="118"/>
        <v>0</v>
      </c>
      <c r="D1907" s="192">
        <f t="shared" si="119"/>
        <v>46021</v>
      </c>
      <c r="E1907" s="189">
        <f t="shared" si="120"/>
        <v>227</v>
      </c>
      <c r="F1907" s="28"/>
      <c r="G1907" s="157"/>
      <c r="H1907" s="3"/>
      <c r="I1907" s="7"/>
      <c r="J1907" s="3"/>
      <c r="K1907" s="32" t="str">
        <f t="shared" si="121"/>
        <v/>
      </c>
      <c r="L1907" s="2"/>
      <c r="M1907" s="2"/>
      <c r="N1907" s="28"/>
      <c r="O1907" s="28"/>
    </row>
    <row r="1908" spans="1:15" ht="18.75" customHeight="1" x14ac:dyDescent="0.35">
      <c r="A1908" s="28"/>
      <c r="B1908" s="189">
        <f>IF(J1908="",0,COUNTIF($J$7:J1908,J1908))</f>
        <v>0</v>
      </c>
      <c r="C1908" s="189" t="str">
        <f t="shared" si="118"/>
        <v>0</v>
      </c>
      <c r="D1908" s="192">
        <f t="shared" si="119"/>
        <v>46021</v>
      </c>
      <c r="E1908" s="189">
        <f t="shared" si="120"/>
        <v>227</v>
      </c>
      <c r="F1908" s="28"/>
      <c r="G1908" s="157"/>
      <c r="H1908" s="3"/>
      <c r="I1908" s="7"/>
      <c r="J1908" s="3"/>
      <c r="K1908" s="32" t="str">
        <f t="shared" si="121"/>
        <v/>
      </c>
      <c r="L1908" s="2"/>
      <c r="M1908" s="2"/>
      <c r="N1908" s="28"/>
      <c r="O1908" s="28"/>
    </row>
    <row r="1909" spans="1:15" ht="18.75" customHeight="1" x14ac:dyDescent="0.35">
      <c r="A1909" s="28"/>
      <c r="B1909" s="189">
        <f>IF(J1909="",0,COUNTIF($J$7:J1909,J1909))</f>
        <v>0</v>
      </c>
      <c r="C1909" s="189" t="str">
        <f t="shared" si="118"/>
        <v>0</v>
      </c>
      <c r="D1909" s="192">
        <f t="shared" si="119"/>
        <v>46021</v>
      </c>
      <c r="E1909" s="189">
        <f t="shared" si="120"/>
        <v>227</v>
      </c>
      <c r="F1909" s="28"/>
      <c r="G1909" s="157"/>
      <c r="H1909" s="3"/>
      <c r="I1909" s="7"/>
      <c r="J1909" s="3"/>
      <c r="K1909" s="32" t="str">
        <f t="shared" si="121"/>
        <v/>
      </c>
      <c r="L1909" s="2"/>
      <c r="M1909" s="2"/>
      <c r="N1909" s="28"/>
      <c r="O1909" s="28"/>
    </row>
    <row r="1910" spans="1:15" ht="18.75" customHeight="1" x14ac:dyDescent="0.35">
      <c r="A1910" s="28"/>
      <c r="B1910" s="189">
        <f>IF(J1910="",0,COUNTIF($J$7:J1910,J1910))</f>
        <v>0</v>
      </c>
      <c r="C1910" s="189" t="str">
        <f t="shared" si="118"/>
        <v>0</v>
      </c>
      <c r="D1910" s="192">
        <f t="shared" si="119"/>
        <v>46021</v>
      </c>
      <c r="E1910" s="189">
        <f t="shared" si="120"/>
        <v>227</v>
      </c>
      <c r="F1910" s="28"/>
      <c r="G1910" s="157"/>
      <c r="H1910" s="3"/>
      <c r="I1910" s="7"/>
      <c r="J1910" s="3"/>
      <c r="K1910" s="32" t="str">
        <f t="shared" si="121"/>
        <v/>
      </c>
      <c r="L1910" s="2"/>
      <c r="M1910" s="2"/>
      <c r="N1910" s="28"/>
      <c r="O1910" s="28"/>
    </row>
    <row r="1911" spans="1:15" ht="18.75" customHeight="1" x14ac:dyDescent="0.35">
      <c r="A1911" s="28"/>
      <c r="B1911" s="189">
        <f>IF(J1911="",0,COUNTIF($J$7:J1911,J1911))</f>
        <v>0</v>
      </c>
      <c r="C1911" s="189" t="str">
        <f t="shared" ref="C1911:C1974" si="122">B1911&amp;J1911</f>
        <v>0</v>
      </c>
      <c r="D1911" s="192">
        <f t="shared" ref="D1911:D1974" si="123">IF(G1911&lt;&gt;"",G1911,D1910)</f>
        <v>46021</v>
      </c>
      <c r="E1911" s="189">
        <f t="shared" ref="E1911:E1974" si="124">IF(H1911&lt;&gt;"",H1911,E1910)</f>
        <v>227</v>
      </c>
      <c r="F1911" s="28"/>
      <c r="G1911" s="157"/>
      <c r="H1911" s="3"/>
      <c r="I1911" s="7"/>
      <c r="J1911" s="3"/>
      <c r="K1911" s="32" t="str">
        <f t="shared" ref="K1911:K1974" si="125">IF(J1911&lt;&gt;"",VLOOKUP(J1911,DA,2,FALSE),"")</f>
        <v/>
      </c>
      <c r="L1911" s="2"/>
      <c r="M1911" s="2"/>
      <c r="N1911" s="28"/>
      <c r="O1911" s="28"/>
    </row>
    <row r="1912" spans="1:15" ht="18.75" customHeight="1" x14ac:dyDescent="0.35">
      <c r="A1912" s="28"/>
      <c r="B1912" s="189">
        <f>IF(J1912="",0,COUNTIF($J$7:J1912,J1912))</f>
        <v>0</v>
      </c>
      <c r="C1912" s="189" t="str">
        <f t="shared" si="122"/>
        <v>0</v>
      </c>
      <c r="D1912" s="192">
        <f t="shared" si="123"/>
        <v>46021</v>
      </c>
      <c r="E1912" s="189">
        <f t="shared" si="124"/>
        <v>227</v>
      </c>
      <c r="F1912" s="28"/>
      <c r="G1912" s="157"/>
      <c r="H1912" s="3"/>
      <c r="I1912" s="7"/>
      <c r="J1912" s="3"/>
      <c r="K1912" s="32" t="str">
        <f t="shared" si="125"/>
        <v/>
      </c>
      <c r="L1912" s="2"/>
      <c r="M1912" s="2"/>
      <c r="N1912" s="28"/>
      <c r="O1912" s="28"/>
    </row>
    <row r="1913" spans="1:15" ht="18.75" customHeight="1" x14ac:dyDescent="0.35">
      <c r="A1913" s="28"/>
      <c r="B1913" s="189">
        <f>IF(J1913="",0,COUNTIF($J$7:J1913,J1913))</f>
        <v>0</v>
      </c>
      <c r="C1913" s="189" t="str">
        <f t="shared" si="122"/>
        <v>0</v>
      </c>
      <c r="D1913" s="192">
        <f t="shared" si="123"/>
        <v>46021</v>
      </c>
      <c r="E1913" s="189">
        <f t="shared" si="124"/>
        <v>227</v>
      </c>
      <c r="F1913" s="28"/>
      <c r="G1913" s="157"/>
      <c r="H1913" s="3"/>
      <c r="I1913" s="7"/>
      <c r="J1913" s="3"/>
      <c r="K1913" s="32" t="str">
        <f t="shared" si="125"/>
        <v/>
      </c>
      <c r="L1913" s="2"/>
      <c r="M1913" s="2"/>
      <c r="N1913" s="28"/>
      <c r="O1913" s="28"/>
    </row>
    <row r="1914" spans="1:15" ht="18.75" customHeight="1" x14ac:dyDescent="0.35">
      <c r="A1914" s="28"/>
      <c r="B1914" s="189">
        <f>IF(J1914="",0,COUNTIF($J$7:J1914,J1914))</f>
        <v>0</v>
      </c>
      <c r="C1914" s="189" t="str">
        <f t="shared" si="122"/>
        <v>0</v>
      </c>
      <c r="D1914" s="192">
        <f t="shared" si="123"/>
        <v>46021</v>
      </c>
      <c r="E1914" s="189">
        <f t="shared" si="124"/>
        <v>227</v>
      </c>
      <c r="F1914" s="28"/>
      <c r="G1914" s="157"/>
      <c r="H1914" s="3"/>
      <c r="I1914" s="7"/>
      <c r="J1914" s="3"/>
      <c r="K1914" s="32" t="str">
        <f t="shared" si="125"/>
        <v/>
      </c>
      <c r="L1914" s="2"/>
      <c r="M1914" s="2"/>
      <c r="N1914" s="28"/>
      <c r="O1914" s="28"/>
    </row>
    <row r="1915" spans="1:15" ht="18.75" customHeight="1" x14ac:dyDescent="0.35">
      <c r="A1915" s="28"/>
      <c r="B1915" s="189">
        <f>IF(J1915="",0,COUNTIF($J$7:J1915,J1915))</f>
        <v>0</v>
      </c>
      <c r="C1915" s="189" t="str">
        <f t="shared" si="122"/>
        <v>0</v>
      </c>
      <c r="D1915" s="192">
        <f t="shared" si="123"/>
        <v>46021</v>
      </c>
      <c r="E1915" s="189">
        <f t="shared" si="124"/>
        <v>227</v>
      </c>
      <c r="F1915" s="28"/>
      <c r="G1915" s="157"/>
      <c r="H1915" s="3"/>
      <c r="I1915" s="7"/>
      <c r="J1915" s="3"/>
      <c r="K1915" s="32" t="str">
        <f t="shared" si="125"/>
        <v/>
      </c>
      <c r="L1915" s="2"/>
      <c r="M1915" s="2"/>
      <c r="N1915" s="28"/>
      <c r="O1915" s="28"/>
    </row>
    <row r="1916" spans="1:15" ht="18.75" customHeight="1" x14ac:dyDescent="0.35">
      <c r="A1916" s="28"/>
      <c r="B1916" s="189">
        <f>IF(J1916="",0,COUNTIF($J$7:J1916,J1916))</f>
        <v>0</v>
      </c>
      <c r="C1916" s="189" t="str">
        <f t="shared" si="122"/>
        <v>0</v>
      </c>
      <c r="D1916" s="192">
        <f t="shared" si="123"/>
        <v>46021</v>
      </c>
      <c r="E1916" s="189">
        <f t="shared" si="124"/>
        <v>227</v>
      </c>
      <c r="F1916" s="28"/>
      <c r="G1916" s="157"/>
      <c r="H1916" s="3"/>
      <c r="I1916" s="7"/>
      <c r="J1916" s="3"/>
      <c r="K1916" s="32" t="str">
        <f t="shared" si="125"/>
        <v/>
      </c>
      <c r="L1916" s="2"/>
      <c r="M1916" s="2"/>
      <c r="N1916" s="28"/>
      <c r="O1916" s="28"/>
    </row>
    <row r="1917" spans="1:15" ht="18.75" customHeight="1" x14ac:dyDescent="0.35">
      <c r="A1917" s="28"/>
      <c r="B1917" s="189">
        <f>IF(J1917="",0,COUNTIF($J$7:J1917,J1917))</f>
        <v>0</v>
      </c>
      <c r="C1917" s="189" t="str">
        <f t="shared" si="122"/>
        <v>0</v>
      </c>
      <c r="D1917" s="192">
        <f t="shared" si="123"/>
        <v>46021</v>
      </c>
      <c r="E1917" s="189">
        <f t="shared" si="124"/>
        <v>227</v>
      </c>
      <c r="F1917" s="28"/>
      <c r="G1917" s="157"/>
      <c r="H1917" s="3"/>
      <c r="I1917" s="7"/>
      <c r="J1917" s="3"/>
      <c r="K1917" s="32" t="str">
        <f t="shared" si="125"/>
        <v/>
      </c>
      <c r="L1917" s="2"/>
      <c r="M1917" s="2"/>
      <c r="N1917" s="28"/>
      <c r="O1917" s="28"/>
    </row>
    <row r="1918" spans="1:15" ht="18.75" customHeight="1" x14ac:dyDescent="0.35">
      <c r="A1918" s="28"/>
      <c r="B1918" s="189">
        <f>IF(J1918="",0,COUNTIF($J$7:J1918,J1918))</f>
        <v>0</v>
      </c>
      <c r="C1918" s="189" t="str">
        <f t="shared" si="122"/>
        <v>0</v>
      </c>
      <c r="D1918" s="192">
        <f t="shared" si="123"/>
        <v>46021</v>
      </c>
      <c r="E1918" s="189">
        <f t="shared" si="124"/>
        <v>227</v>
      </c>
      <c r="F1918" s="28"/>
      <c r="G1918" s="157"/>
      <c r="H1918" s="3"/>
      <c r="I1918" s="7"/>
      <c r="J1918" s="3"/>
      <c r="K1918" s="32" t="str">
        <f t="shared" si="125"/>
        <v/>
      </c>
      <c r="L1918" s="2"/>
      <c r="M1918" s="2"/>
      <c r="N1918" s="28"/>
      <c r="O1918" s="28"/>
    </row>
    <row r="1919" spans="1:15" ht="18.75" customHeight="1" x14ac:dyDescent="0.35">
      <c r="A1919" s="28"/>
      <c r="B1919" s="189">
        <f>IF(J1919="",0,COUNTIF($J$7:J1919,J1919))</f>
        <v>0</v>
      </c>
      <c r="C1919" s="189" t="str">
        <f t="shared" si="122"/>
        <v>0</v>
      </c>
      <c r="D1919" s="192">
        <f t="shared" si="123"/>
        <v>46021</v>
      </c>
      <c r="E1919" s="189">
        <f t="shared" si="124"/>
        <v>227</v>
      </c>
      <c r="F1919" s="28"/>
      <c r="G1919" s="157"/>
      <c r="H1919" s="3"/>
      <c r="I1919" s="7"/>
      <c r="J1919" s="3"/>
      <c r="K1919" s="32" t="str">
        <f t="shared" si="125"/>
        <v/>
      </c>
      <c r="L1919" s="2"/>
      <c r="M1919" s="2"/>
      <c r="N1919" s="28"/>
      <c r="O1919" s="28"/>
    </row>
    <row r="1920" spans="1:15" ht="18.75" customHeight="1" x14ac:dyDescent="0.35">
      <c r="A1920" s="28"/>
      <c r="B1920" s="189">
        <f>IF(J1920="",0,COUNTIF($J$7:J1920,J1920))</f>
        <v>0</v>
      </c>
      <c r="C1920" s="189" t="str">
        <f t="shared" si="122"/>
        <v>0</v>
      </c>
      <c r="D1920" s="192">
        <f t="shared" si="123"/>
        <v>46021</v>
      </c>
      <c r="E1920" s="189">
        <f t="shared" si="124"/>
        <v>227</v>
      </c>
      <c r="F1920" s="28"/>
      <c r="G1920" s="157"/>
      <c r="H1920" s="3"/>
      <c r="I1920" s="7"/>
      <c r="J1920" s="3"/>
      <c r="K1920" s="32" t="str">
        <f t="shared" si="125"/>
        <v/>
      </c>
      <c r="L1920" s="2"/>
      <c r="M1920" s="2"/>
      <c r="N1920" s="28"/>
      <c r="O1920" s="28"/>
    </row>
    <row r="1921" spans="1:15" ht="18.75" customHeight="1" x14ac:dyDescent="0.35">
      <c r="A1921" s="28"/>
      <c r="B1921" s="189">
        <f>IF(J1921="",0,COUNTIF($J$7:J1921,J1921))</f>
        <v>0</v>
      </c>
      <c r="C1921" s="189" t="str">
        <f t="shared" si="122"/>
        <v>0</v>
      </c>
      <c r="D1921" s="192">
        <f t="shared" si="123"/>
        <v>46021</v>
      </c>
      <c r="E1921" s="189">
        <f t="shared" si="124"/>
        <v>227</v>
      </c>
      <c r="F1921" s="28"/>
      <c r="G1921" s="157"/>
      <c r="H1921" s="3"/>
      <c r="I1921" s="7"/>
      <c r="J1921" s="3"/>
      <c r="K1921" s="32" t="str">
        <f t="shared" si="125"/>
        <v/>
      </c>
      <c r="L1921" s="2"/>
      <c r="M1921" s="2"/>
      <c r="N1921" s="28"/>
      <c r="O1921" s="28"/>
    </row>
    <row r="1922" spans="1:15" ht="18.75" customHeight="1" x14ac:dyDescent="0.35">
      <c r="A1922" s="28"/>
      <c r="B1922" s="189">
        <f>IF(J1922="",0,COUNTIF($J$7:J1922,J1922))</f>
        <v>0</v>
      </c>
      <c r="C1922" s="189" t="str">
        <f t="shared" si="122"/>
        <v>0</v>
      </c>
      <c r="D1922" s="192">
        <f t="shared" si="123"/>
        <v>46021</v>
      </c>
      <c r="E1922" s="189">
        <f t="shared" si="124"/>
        <v>227</v>
      </c>
      <c r="F1922" s="28"/>
      <c r="G1922" s="157"/>
      <c r="H1922" s="3"/>
      <c r="I1922" s="7"/>
      <c r="J1922" s="3"/>
      <c r="K1922" s="32" t="str">
        <f t="shared" si="125"/>
        <v/>
      </c>
      <c r="L1922" s="2"/>
      <c r="M1922" s="2"/>
      <c r="N1922" s="28"/>
      <c r="O1922" s="28"/>
    </row>
    <row r="1923" spans="1:15" ht="18.75" customHeight="1" x14ac:dyDescent="0.35">
      <c r="A1923" s="28"/>
      <c r="B1923" s="189">
        <f>IF(J1923="",0,COUNTIF($J$7:J1923,J1923))</f>
        <v>0</v>
      </c>
      <c r="C1923" s="189" t="str">
        <f t="shared" si="122"/>
        <v>0</v>
      </c>
      <c r="D1923" s="192">
        <f t="shared" si="123"/>
        <v>46021</v>
      </c>
      <c r="E1923" s="189">
        <f t="shared" si="124"/>
        <v>227</v>
      </c>
      <c r="F1923" s="28"/>
      <c r="G1923" s="157"/>
      <c r="H1923" s="3"/>
      <c r="I1923" s="7"/>
      <c r="J1923" s="3"/>
      <c r="K1923" s="32" t="str">
        <f t="shared" si="125"/>
        <v/>
      </c>
      <c r="L1923" s="2"/>
      <c r="M1923" s="2"/>
      <c r="N1923" s="28"/>
      <c r="O1923" s="28"/>
    </row>
    <row r="1924" spans="1:15" ht="18.75" customHeight="1" x14ac:dyDescent="0.35">
      <c r="A1924" s="28"/>
      <c r="B1924" s="189">
        <f>IF(J1924="",0,COUNTIF($J$7:J1924,J1924))</f>
        <v>0</v>
      </c>
      <c r="C1924" s="189" t="str">
        <f t="shared" si="122"/>
        <v>0</v>
      </c>
      <c r="D1924" s="192">
        <f t="shared" si="123"/>
        <v>46021</v>
      </c>
      <c r="E1924" s="189">
        <f t="shared" si="124"/>
        <v>227</v>
      </c>
      <c r="F1924" s="28"/>
      <c r="G1924" s="157"/>
      <c r="H1924" s="3"/>
      <c r="I1924" s="7"/>
      <c r="J1924" s="3"/>
      <c r="K1924" s="32" t="str">
        <f t="shared" si="125"/>
        <v/>
      </c>
      <c r="L1924" s="2"/>
      <c r="M1924" s="2"/>
      <c r="N1924" s="28"/>
      <c r="O1924" s="28"/>
    </row>
    <row r="1925" spans="1:15" ht="18.75" customHeight="1" x14ac:dyDescent="0.35">
      <c r="A1925" s="28"/>
      <c r="B1925" s="189">
        <f>IF(J1925="",0,COUNTIF($J$7:J1925,J1925))</f>
        <v>0</v>
      </c>
      <c r="C1925" s="189" t="str">
        <f t="shared" si="122"/>
        <v>0</v>
      </c>
      <c r="D1925" s="192">
        <f t="shared" si="123"/>
        <v>46021</v>
      </c>
      <c r="E1925" s="189">
        <f t="shared" si="124"/>
        <v>227</v>
      </c>
      <c r="F1925" s="28"/>
      <c r="G1925" s="157"/>
      <c r="H1925" s="3"/>
      <c r="I1925" s="7"/>
      <c r="J1925" s="3"/>
      <c r="K1925" s="32" t="str">
        <f t="shared" si="125"/>
        <v/>
      </c>
      <c r="L1925" s="2"/>
      <c r="M1925" s="2"/>
      <c r="N1925" s="28"/>
      <c r="O1925" s="28"/>
    </row>
    <row r="1926" spans="1:15" ht="18.75" customHeight="1" x14ac:dyDescent="0.35">
      <c r="A1926" s="28"/>
      <c r="B1926" s="189">
        <f>IF(J1926="",0,COUNTIF($J$7:J1926,J1926))</f>
        <v>0</v>
      </c>
      <c r="C1926" s="189" t="str">
        <f t="shared" si="122"/>
        <v>0</v>
      </c>
      <c r="D1926" s="192">
        <f t="shared" si="123"/>
        <v>46021</v>
      </c>
      <c r="E1926" s="189">
        <f t="shared" si="124"/>
        <v>227</v>
      </c>
      <c r="F1926" s="28"/>
      <c r="G1926" s="157"/>
      <c r="H1926" s="3"/>
      <c r="I1926" s="7"/>
      <c r="J1926" s="3"/>
      <c r="K1926" s="32" t="str">
        <f t="shared" si="125"/>
        <v/>
      </c>
      <c r="L1926" s="2"/>
      <c r="M1926" s="2"/>
      <c r="N1926" s="28"/>
      <c r="O1926" s="28"/>
    </row>
    <row r="1927" spans="1:15" ht="18.75" customHeight="1" x14ac:dyDescent="0.35">
      <c r="A1927" s="28"/>
      <c r="B1927" s="189">
        <f>IF(J1927="",0,COUNTIF($J$7:J1927,J1927))</f>
        <v>0</v>
      </c>
      <c r="C1927" s="189" t="str">
        <f t="shared" si="122"/>
        <v>0</v>
      </c>
      <c r="D1927" s="192">
        <f t="shared" si="123"/>
        <v>46021</v>
      </c>
      <c r="E1927" s="189">
        <f t="shared" si="124"/>
        <v>227</v>
      </c>
      <c r="F1927" s="28"/>
      <c r="G1927" s="157"/>
      <c r="H1927" s="3"/>
      <c r="I1927" s="7"/>
      <c r="J1927" s="3"/>
      <c r="K1927" s="32" t="str">
        <f t="shared" si="125"/>
        <v/>
      </c>
      <c r="L1927" s="2"/>
      <c r="M1927" s="2"/>
      <c r="N1927" s="28"/>
      <c r="O1927" s="28"/>
    </row>
    <row r="1928" spans="1:15" ht="18.75" customHeight="1" x14ac:dyDescent="0.35">
      <c r="A1928" s="28"/>
      <c r="B1928" s="189">
        <f>IF(J1928="",0,COUNTIF($J$7:J1928,J1928))</f>
        <v>0</v>
      </c>
      <c r="C1928" s="189" t="str">
        <f t="shared" si="122"/>
        <v>0</v>
      </c>
      <c r="D1928" s="192">
        <f t="shared" si="123"/>
        <v>46021</v>
      </c>
      <c r="E1928" s="189">
        <f t="shared" si="124"/>
        <v>227</v>
      </c>
      <c r="F1928" s="28"/>
      <c r="G1928" s="157"/>
      <c r="H1928" s="3"/>
      <c r="I1928" s="7"/>
      <c r="J1928" s="3"/>
      <c r="K1928" s="32" t="str">
        <f t="shared" si="125"/>
        <v/>
      </c>
      <c r="L1928" s="2"/>
      <c r="M1928" s="2"/>
      <c r="N1928" s="28"/>
      <c r="O1928" s="28"/>
    </row>
    <row r="1929" spans="1:15" ht="18.75" customHeight="1" x14ac:dyDescent="0.35">
      <c r="A1929" s="28"/>
      <c r="B1929" s="189">
        <f>IF(J1929="",0,COUNTIF($J$7:J1929,J1929))</f>
        <v>0</v>
      </c>
      <c r="C1929" s="189" t="str">
        <f t="shared" si="122"/>
        <v>0</v>
      </c>
      <c r="D1929" s="192">
        <f t="shared" si="123"/>
        <v>46021</v>
      </c>
      <c r="E1929" s="189">
        <f t="shared" si="124"/>
        <v>227</v>
      </c>
      <c r="F1929" s="28"/>
      <c r="G1929" s="157"/>
      <c r="H1929" s="3"/>
      <c r="I1929" s="7"/>
      <c r="J1929" s="3"/>
      <c r="K1929" s="32" t="str">
        <f t="shared" si="125"/>
        <v/>
      </c>
      <c r="L1929" s="2"/>
      <c r="M1929" s="2"/>
      <c r="N1929" s="28"/>
      <c r="O1929" s="28"/>
    </row>
    <row r="1930" spans="1:15" ht="18.75" customHeight="1" x14ac:dyDescent="0.35">
      <c r="A1930" s="28"/>
      <c r="B1930" s="189">
        <f>IF(J1930="",0,COUNTIF($J$7:J1930,J1930))</f>
        <v>0</v>
      </c>
      <c r="C1930" s="189" t="str">
        <f t="shared" si="122"/>
        <v>0</v>
      </c>
      <c r="D1930" s="192">
        <f t="shared" si="123"/>
        <v>46021</v>
      </c>
      <c r="E1930" s="189">
        <f t="shared" si="124"/>
        <v>227</v>
      </c>
      <c r="F1930" s="28"/>
      <c r="G1930" s="157"/>
      <c r="H1930" s="3"/>
      <c r="I1930" s="7"/>
      <c r="J1930" s="3"/>
      <c r="K1930" s="32" t="str">
        <f t="shared" si="125"/>
        <v/>
      </c>
      <c r="L1930" s="2"/>
      <c r="M1930" s="2"/>
      <c r="N1930" s="28"/>
      <c r="O1930" s="28"/>
    </row>
    <row r="1931" spans="1:15" ht="18.75" customHeight="1" x14ac:dyDescent="0.35">
      <c r="A1931" s="28"/>
      <c r="B1931" s="189">
        <f>IF(J1931="",0,COUNTIF($J$7:J1931,J1931))</f>
        <v>0</v>
      </c>
      <c r="C1931" s="189" t="str">
        <f t="shared" si="122"/>
        <v>0</v>
      </c>
      <c r="D1931" s="192">
        <f t="shared" si="123"/>
        <v>46021</v>
      </c>
      <c r="E1931" s="189">
        <f t="shared" si="124"/>
        <v>227</v>
      </c>
      <c r="F1931" s="28"/>
      <c r="G1931" s="157"/>
      <c r="H1931" s="3"/>
      <c r="I1931" s="7"/>
      <c r="J1931" s="3"/>
      <c r="K1931" s="32" t="str">
        <f t="shared" si="125"/>
        <v/>
      </c>
      <c r="L1931" s="2"/>
      <c r="M1931" s="2"/>
      <c r="N1931" s="28"/>
      <c r="O1931" s="28"/>
    </row>
    <row r="1932" spans="1:15" ht="18.75" customHeight="1" x14ac:dyDescent="0.35">
      <c r="A1932" s="28"/>
      <c r="B1932" s="189">
        <f>IF(J1932="",0,COUNTIF($J$7:J1932,J1932))</f>
        <v>0</v>
      </c>
      <c r="C1932" s="189" t="str">
        <f t="shared" si="122"/>
        <v>0</v>
      </c>
      <c r="D1932" s="192">
        <f t="shared" si="123"/>
        <v>46021</v>
      </c>
      <c r="E1932" s="189">
        <f t="shared" si="124"/>
        <v>227</v>
      </c>
      <c r="F1932" s="28"/>
      <c r="G1932" s="157"/>
      <c r="H1932" s="3"/>
      <c r="I1932" s="7"/>
      <c r="J1932" s="3"/>
      <c r="K1932" s="32" t="str">
        <f t="shared" si="125"/>
        <v/>
      </c>
      <c r="L1932" s="2"/>
      <c r="M1932" s="2"/>
      <c r="N1932" s="28"/>
      <c r="O1932" s="28"/>
    </row>
    <row r="1933" spans="1:15" ht="18.75" customHeight="1" x14ac:dyDescent="0.35">
      <c r="A1933" s="28"/>
      <c r="B1933" s="189">
        <f>IF(J1933="",0,COUNTIF($J$7:J1933,J1933))</f>
        <v>0</v>
      </c>
      <c r="C1933" s="189" t="str">
        <f t="shared" si="122"/>
        <v>0</v>
      </c>
      <c r="D1933" s="192">
        <f t="shared" si="123"/>
        <v>46021</v>
      </c>
      <c r="E1933" s="189">
        <f t="shared" si="124"/>
        <v>227</v>
      </c>
      <c r="F1933" s="28"/>
      <c r="G1933" s="157"/>
      <c r="H1933" s="3"/>
      <c r="I1933" s="7"/>
      <c r="J1933" s="3"/>
      <c r="K1933" s="32" t="str">
        <f t="shared" si="125"/>
        <v/>
      </c>
      <c r="L1933" s="2"/>
      <c r="M1933" s="2"/>
      <c r="N1933" s="28"/>
      <c r="O1933" s="28"/>
    </row>
    <row r="1934" spans="1:15" ht="18.75" customHeight="1" x14ac:dyDescent="0.35">
      <c r="A1934" s="28"/>
      <c r="B1934" s="189">
        <f>IF(J1934="",0,COUNTIF($J$7:J1934,J1934))</f>
        <v>0</v>
      </c>
      <c r="C1934" s="189" t="str">
        <f t="shared" si="122"/>
        <v>0</v>
      </c>
      <c r="D1934" s="192">
        <f t="shared" si="123"/>
        <v>46021</v>
      </c>
      <c r="E1934" s="189">
        <f t="shared" si="124"/>
        <v>227</v>
      </c>
      <c r="F1934" s="28"/>
      <c r="G1934" s="157"/>
      <c r="H1934" s="3"/>
      <c r="I1934" s="7"/>
      <c r="J1934" s="3"/>
      <c r="K1934" s="32" t="str">
        <f t="shared" si="125"/>
        <v/>
      </c>
      <c r="L1934" s="2"/>
      <c r="M1934" s="2"/>
      <c r="N1934" s="28"/>
      <c r="O1934" s="28"/>
    </row>
    <row r="1935" spans="1:15" ht="18.75" customHeight="1" x14ac:dyDescent="0.35">
      <c r="A1935" s="28"/>
      <c r="B1935" s="189">
        <f>IF(J1935="",0,COUNTIF($J$7:J1935,J1935))</f>
        <v>0</v>
      </c>
      <c r="C1935" s="189" t="str">
        <f t="shared" si="122"/>
        <v>0</v>
      </c>
      <c r="D1935" s="192">
        <f t="shared" si="123"/>
        <v>46021</v>
      </c>
      <c r="E1935" s="189">
        <f t="shared" si="124"/>
        <v>227</v>
      </c>
      <c r="F1935" s="28"/>
      <c r="G1935" s="157"/>
      <c r="H1935" s="3"/>
      <c r="I1935" s="7"/>
      <c r="J1935" s="3"/>
      <c r="K1935" s="32" t="str">
        <f t="shared" si="125"/>
        <v/>
      </c>
      <c r="L1935" s="2"/>
      <c r="M1935" s="2"/>
      <c r="N1935" s="28"/>
      <c r="O1935" s="28"/>
    </row>
    <row r="1936" spans="1:15" ht="18.75" customHeight="1" x14ac:dyDescent="0.35">
      <c r="A1936" s="28"/>
      <c r="B1936" s="189">
        <f>IF(J1936="",0,COUNTIF($J$7:J1936,J1936))</f>
        <v>0</v>
      </c>
      <c r="C1936" s="189" t="str">
        <f t="shared" si="122"/>
        <v>0</v>
      </c>
      <c r="D1936" s="192">
        <f t="shared" si="123"/>
        <v>46021</v>
      </c>
      <c r="E1936" s="189">
        <f t="shared" si="124"/>
        <v>227</v>
      </c>
      <c r="F1936" s="28"/>
      <c r="G1936" s="157"/>
      <c r="H1936" s="3"/>
      <c r="I1936" s="7"/>
      <c r="J1936" s="3"/>
      <c r="K1936" s="32" t="str">
        <f t="shared" si="125"/>
        <v/>
      </c>
      <c r="L1936" s="2"/>
      <c r="M1936" s="2"/>
      <c r="N1936" s="28"/>
      <c r="O1936" s="28"/>
    </row>
    <row r="1937" spans="1:15" ht="18.75" customHeight="1" x14ac:dyDescent="0.35">
      <c r="A1937" s="28"/>
      <c r="B1937" s="189">
        <f>IF(J1937="",0,COUNTIF($J$7:J1937,J1937))</f>
        <v>0</v>
      </c>
      <c r="C1937" s="189" t="str">
        <f t="shared" si="122"/>
        <v>0</v>
      </c>
      <c r="D1937" s="192">
        <f t="shared" si="123"/>
        <v>46021</v>
      </c>
      <c r="E1937" s="189">
        <f t="shared" si="124"/>
        <v>227</v>
      </c>
      <c r="F1937" s="28"/>
      <c r="G1937" s="157"/>
      <c r="H1937" s="3"/>
      <c r="I1937" s="7"/>
      <c r="J1937" s="3"/>
      <c r="K1937" s="32" t="str">
        <f t="shared" si="125"/>
        <v/>
      </c>
      <c r="L1937" s="2"/>
      <c r="M1937" s="2"/>
      <c r="N1937" s="28"/>
      <c r="O1937" s="28"/>
    </row>
    <row r="1938" spans="1:15" ht="18.75" customHeight="1" x14ac:dyDescent="0.35">
      <c r="A1938" s="28"/>
      <c r="B1938" s="189">
        <f>IF(J1938="",0,COUNTIF($J$7:J1938,J1938))</f>
        <v>0</v>
      </c>
      <c r="C1938" s="189" t="str">
        <f t="shared" si="122"/>
        <v>0</v>
      </c>
      <c r="D1938" s="192">
        <f t="shared" si="123"/>
        <v>46021</v>
      </c>
      <c r="E1938" s="189">
        <f t="shared" si="124"/>
        <v>227</v>
      </c>
      <c r="F1938" s="28"/>
      <c r="G1938" s="157"/>
      <c r="H1938" s="3"/>
      <c r="I1938" s="7"/>
      <c r="J1938" s="3"/>
      <c r="K1938" s="32" t="str">
        <f t="shared" si="125"/>
        <v/>
      </c>
      <c r="L1938" s="2"/>
      <c r="M1938" s="2"/>
      <c r="N1938" s="28"/>
      <c r="O1938" s="28"/>
    </row>
    <row r="1939" spans="1:15" ht="18.75" customHeight="1" x14ac:dyDescent="0.35">
      <c r="A1939" s="28"/>
      <c r="B1939" s="189">
        <f>IF(J1939="",0,COUNTIF($J$7:J1939,J1939))</f>
        <v>0</v>
      </c>
      <c r="C1939" s="189" t="str">
        <f t="shared" si="122"/>
        <v>0</v>
      </c>
      <c r="D1939" s="192">
        <f t="shared" si="123"/>
        <v>46021</v>
      </c>
      <c r="E1939" s="189">
        <f t="shared" si="124"/>
        <v>227</v>
      </c>
      <c r="F1939" s="28"/>
      <c r="G1939" s="157"/>
      <c r="H1939" s="3"/>
      <c r="I1939" s="7"/>
      <c r="J1939" s="3"/>
      <c r="K1939" s="32" t="str">
        <f t="shared" si="125"/>
        <v/>
      </c>
      <c r="L1939" s="2"/>
      <c r="M1939" s="2"/>
      <c r="N1939" s="28"/>
      <c r="O1939" s="28"/>
    </row>
    <row r="1940" spans="1:15" ht="18.75" customHeight="1" x14ac:dyDescent="0.35">
      <c r="A1940" s="28"/>
      <c r="B1940" s="189">
        <f>IF(J1940="",0,COUNTIF($J$7:J1940,J1940))</f>
        <v>0</v>
      </c>
      <c r="C1940" s="189" t="str">
        <f t="shared" si="122"/>
        <v>0</v>
      </c>
      <c r="D1940" s="192">
        <f t="shared" si="123"/>
        <v>46021</v>
      </c>
      <c r="E1940" s="189">
        <f t="shared" si="124"/>
        <v>227</v>
      </c>
      <c r="F1940" s="28"/>
      <c r="G1940" s="157"/>
      <c r="H1940" s="3"/>
      <c r="I1940" s="7"/>
      <c r="J1940" s="3"/>
      <c r="K1940" s="32" t="str">
        <f t="shared" si="125"/>
        <v/>
      </c>
      <c r="L1940" s="2"/>
      <c r="M1940" s="2"/>
      <c r="N1940" s="28"/>
      <c r="O1940" s="28"/>
    </row>
    <row r="1941" spans="1:15" ht="18.75" customHeight="1" x14ac:dyDescent="0.35">
      <c r="A1941" s="28"/>
      <c r="B1941" s="189">
        <f>IF(J1941="",0,COUNTIF($J$7:J1941,J1941))</f>
        <v>0</v>
      </c>
      <c r="C1941" s="189" t="str">
        <f t="shared" si="122"/>
        <v>0</v>
      </c>
      <c r="D1941" s="192">
        <f t="shared" si="123"/>
        <v>46021</v>
      </c>
      <c r="E1941" s="189">
        <f t="shared" si="124"/>
        <v>227</v>
      </c>
      <c r="F1941" s="28"/>
      <c r="G1941" s="157"/>
      <c r="H1941" s="3"/>
      <c r="I1941" s="7"/>
      <c r="J1941" s="3"/>
      <c r="K1941" s="32" t="str">
        <f t="shared" si="125"/>
        <v/>
      </c>
      <c r="L1941" s="2"/>
      <c r="M1941" s="2"/>
      <c r="N1941" s="28"/>
      <c r="O1941" s="28"/>
    </row>
    <row r="1942" spans="1:15" ht="18.75" customHeight="1" x14ac:dyDescent="0.35">
      <c r="A1942" s="28"/>
      <c r="B1942" s="189">
        <f>IF(J1942="",0,COUNTIF($J$7:J1942,J1942))</f>
        <v>0</v>
      </c>
      <c r="C1942" s="189" t="str">
        <f t="shared" si="122"/>
        <v>0</v>
      </c>
      <c r="D1942" s="192">
        <f t="shared" si="123"/>
        <v>46021</v>
      </c>
      <c r="E1942" s="189">
        <f t="shared" si="124"/>
        <v>227</v>
      </c>
      <c r="F1942" s="28"/>
      <c r="G1942" s="157"/>
      <c r="H1942" s="3"/>
      <c r="I1942" s="7"/>
      <c r="J1942" s="3"/>
      <c r="K1942" s="32" t="str">
        <f t="shared" si="125"/>
        <v/>
      </c>
      <c r="L1942" s="2"/>
      <c r="M1942" s="2"/>
      <c r="N1942" s="28"/>
      <c r="O1942" s="28"/>
    </row>
    <row r="1943" spans="1:15" ht="18.75" customHeight="1" x14ac:dyDescent="0.35">
      <c r="A1943" s="28"/>
      <c r="B1943" s="189">
        <f>IF(J1943="",0,COUNTIF($J$7:J1943,J1943))</f>
        <v>0</v>
      </c>
      <c r="C1943" s="189" t="str">
        <f t="shared" si="122"/>
        <v>0</v>
      </c>
      <c r="D1943" s="192">
        <f t="shared" si="123"/>
        <v>46021</v>
      </c>
      <c r="E1943" s="189">
        <f t="shared" si="124"/>
        <v>227</v>
      </c>
      <c r="F1943" s="28"/>
      <c r="G1943" s="157"/>
      <c r="H1943" s="3"/>
      <c r="I1943" s="7"/>
      <c r="J1943" s="3"/>
      <c r="K1943" s="32" t="str">
        <f t="shared" si="125"/>
        <v/>
      </c>
      <c r="L1943" s="2"/>
      <c r="M1943" s="2"/>
      <c r="N1943" s="28"/>
      <c r="O1943" s="28"/>
    </row>
    <row r="1944" spans="1:15" ht="18.75" customHeight="1" x14ac:dyDescent="0.35">
      <c r="A1944" s="28"/>
      <c r="B1944" s="189">
        <f>IF(J1944="",0,COUNTIF($J$7:J1944,J1944))</f>
        <v>0</v>
      </c>
      <c r="C1944" s="189" t="str">
        <f t="shared" si="122"/>
        <v>0</v>
      </c>
      <c r="D1944" s="192">
        <f t="shared" si="123"/>
        <v>46021</v>
      </c>
      <c r="E1944" s="189">
        <f t="shared" si="124"/>
        <v>227</v>
      </c>
      <c r="F1944" s="28"/>
      <c r="G1944" s="157"/>
      <c r="H1944" s="3"/>
      <c r="I1944" s="7"/>
      <c r="J1944" s="3"/>
      <c r="K1944" s="32" t="str">
        <f t="shared" si="125"/>
        <v/>
      </c>
      <c r="L1944" s="2"/>
      <c r="M1944" s="2"/>
      <c r="N1944" s="28"/>
      <c r="O1944" s="28"/>
    </row>
    <row r="1945" spans="1:15" ht="18.75" customHeight="1" x14ac:dyDescent="0.35">
      <c r="A1945" s="28"/>
      <c r="B1945" s="189">
        <f>IF(J1945="",0,COUNTIF($J$7:J1945,J1945))</f>
        <v>0</v>
      </c>
      <c r="C1945" s="189" t="str">
        <f t="shared" si="122"/>
        <v>0</v>
      </c>
      <c r="D1945" s="192">
        <f t="shared" si="123"/>
        <v>46021</v>
      </c>
      <c r="E1945" s="189">
        <f t="shared" si="124"/>
        <v>227</v>
      </c>
      <c r="F1945" s="28"/>
      <c r="G1945" s="157"/>
      <c r="H1945" s="3"/>
      <c r="I1945" s="7"/>
      <c r="J1945" s="3"/>
      <c r="K1945" s="32" t="str">
        <f t="shared" si="125"/>
        <v/>
      </c>
      <c r="L1945" s="2"/>
      <c r="M1945" s="2"/>
      <c r="N1945" s="28"/>
      <c r="O1945" s="28"/>
    </row>
    <row r="1946" spans="1:15" ht="18.75" customHeight="1" x14ac:dyDescent="0.35">
      <c r="A1946" s="28"/>
      <c r="B1946" s="189">
        <f>IF(J1946="",0,COUNTIF($J$7:J1946,J1946))</f>
        <v>0</v>
      </c>
      <c r="C1946" s="189" t="str">
        <f t="shared" si="122"/>
        <v>0</v>
      </c>
      <c r="D1946" s="192">
        <f t="shared" si="123"/>
        <v>46021</v>
      </c>
      <c r="E1946" s="189">
        <f t="shared" si="124"/>
        <v>227</v>
      </c>
      <c r="F1946" s="28"/>
      <c r="G1946" s="157"/>
      <c r="H1946" s="3"/>
      <c r="I1946" s="7"/>
      <c r="J1946" s="3"/>
      <c r="K1946" s="32" t="str">
        <f t="shared" si="125"/>
        <v/>
      </c>
      <c r="L1946" s="2"/>
      <c r="M1946" s="2"/>
      <c r="N1946" s="28"/>
      <c r="O1946" s="28"/>
    </row>
    <row r="1947" spans="1:15" ht="18.75" customHeight="1" x14ac:dyDescent="0.35">
      <c r="A1947" s="28"/>
      <c r="B1947" s="189">
        <f>IF(J1947="",0,COUNTIF($J$7:J1947,J1947))</f>
        <v>0</v>
      </c>
      <c r="C1947" s="189" t="str">
        <f t="shared" si="122"/>
        <v>0</v>
      </c>
      <c r="D1947" s="192">
        <f t="shared" si="123"/>
        <v>46021</v>
      </c>
      <c r="E1947" s="189">
        <f t="shared" si="124"/>
        <v>227</v>
      </c>
      <c r="F1947" s="28"/>
      <c r="G1947" s="157"/>
      <c r="H1947" s="3"/>
      <c r="I1947" s="7"/>
      <c r="J1947" s="3"/>
      <c r="K1947" s="32" t="str">
        <f t="shared" si="125"/>
        <v/>
      </c>
      <c r="L1947" s="2"/>
      <c r="M1947" s="2"/>
      <c r="N1947" s="28"/>
      <c r="O1947" s="28"/>
    </row>
    <row r="1948" spans="1:15" ht="18.75" customHeight="1" x14ac:dyDescent="0.35">
      <c r="A1948" s="28"/>
      <c r="B1948" s="189">
        <f>IF(J1948="",0,COUNTIF($J$7:J1948,J1948))</f>
        <v>0</v>
      </c>
      <c r="C1948" s="189" t="str">
        <f t="shared" si="122"/>
        <v>0</v>
      </c>
      <c r="D1948" s="192">
        <f t="shared" si="123"/>
        <v>46021</v>
      </c>
      <c r="E1948" s="189">
        <f t="shared" si="124"/>
        <v>227</v>
      </c>
      <c r="F1948" s="28"/>
      <c r="G1948" s="157"/>
      <c r="H1948" s="3"/>
      <c r="I1948" s="7"/>
      <c r="J1948" s="3"/>
      <c r="K1948" s="32" t="str">
        <f t="shared" si="125"/>
        <v/>
      </c>
      <c r="L1948" s="2"/>
      <c r="M1948" s="2"/>
      <c r="N1948" s="28"/>
      <c r="O1948" s="28"/>
    </row>
    <row r="1949" spans="1:15" ht="18.75" customHeight="1" x14ac:dyDescent="0.35">
      <c r="A1949" s="28"/>
      <c r="B1949" s="189">
        <f>IF(J1949="",0,COUNTIF($J$7:J1949,J1949))</f>
        <v>0</v>
      </c>
      <c r="C1949" s="189" t="str">
        <f t="shared" si="122"/>
        <v>0</v>
      </c>
      <c r="D1949" s="192">
        <f t="shared" si="123"/>
        <v>46021</v>
      </c>
      <c r="E1949" s="189">
        <f t="shared" si="124"/>
        <v>227</v>
      </c>
      <c r="F1949" s="28"/>
      <c r="G1949" s="157"/>
      <c r="H1949" s="3"/>
      <c r="I1949" s="7"/>
      <c r="J1949" s="3"/>
      <c r="K1949" s="32" t="str">
        <f t="shared" si="125"/>
        <v/>
      </c>
      <c r="L1949" s="2"/>
      <c r="M1949" s="2"/>
      <c r="N1949" s="28"/>
      <c r="O1949" s="28"/>
    </row>
    <row r="1950" spans="1:15" ht="18.75" customHeight="1" x14ac:dyDescent="0.35">
      <c r="A1950" s="28"/>
      <c r="B1950" s="189">
        <f>IF(J1950="",0,COUNTIF($J$7:J1950,J1950))</f>
        <v>0</v>
      </c>
      <c r="C1950" s="189" t="str">
        <f t="shared" si="122"/>
        <v>0</v>
      </c>
      <c r="D1950" s="192">
        <f t="shared" si="123"/>
        <v>46021</v>
      </c>
      <c r="E1950" s="189">
        <f t="shared" si="124"/>
        <v>227</v>
      </c>
      <c r="F1950" s="28"/>
      <c r="G1950" s="157"/>
      <c r="H1950" s="3"/>
      <c r="I1950" s="7"/>
      <c r="J1950" s="3"/>
      <c r="K1950" s="32" t="str">
        <f t="shared" si="125"/>
        <v/>
      </c>
      <c r="L1950" s="2"/>
      <c r="M1950" s="2"/>
      <c r="N1950" s="28"/>
      <c r="O1950" s="28"/>
    </row>
    <row r="1951" spans="1:15" ht="18.75" customHeight="1" x14ac:dyDescent="0.35">
      <c r="A1951" s="28"/>
      <c r="B1951" s="189">
        <f>IF(J1951="",0,COUNTIF($J$7:J1951,J1951))</f>
        <v>0</v>
      </c>
      <c r="C1951" s="189" t="str">
        <f t="shared" si="122"/>
        <v>0</v>
      </c>
      <c r="D1951" s="192">
        <f t="shared" si="123"/>
        <v>46021</v>
      </c>
      <c r="E1951" s="189">
        <f t="shared" si="124"/>
        <v>227</v>
      </c>
      <c r="F1951" s="28"/>
      <c r="G1951" s="157"/>
      <c r="H1951" s="3"/>
      <c r="I1951" s="7"/>
      <c r="J1951" s="3"/>
      <c r="K1951" s="32" t="str">
        <f t="shared" si="125"/>
        <v/>
      </c>
      <c r="L1951" s="2"/>
      <c r="M1951" s="2"/>
      <c r="N1951" s="28"/>
      <c r="O1951" s="28"/>
    </row>
    <row r="1952" spans="1:15" ht="18.75" customHeight="1" x14ac:dyDescent="0.35">
      <c r="A1952" s="28"/>
      <c r="B1952" s="189">
        <f>IF(J1952="",0,COUNTIF($J$7:J1952,J1952))</f>
        <v>0</v>
      </c>
      <c r="C1952" s="189" t="str">
        <f t="shared" si="122"/>
        <v>0</v>
      </c>
      <c r="D1952" s="192">
        <f t="shared" si="123"/>
        <v>46021</v>
      </c>
      <c r="E1952" s="189">
        <f t="shared" si="124"/>
        <v>227</v>
      </c>
      <c r="F1952" s="28"/>
      <c r="G1952" s="157"/>
      <c r="H1952" s="3"/>
      <c r="I1952" s="7"/>
      <c r="J1952" s="3"/>
      <c r="K1952" s="32" t="str">
        <f t="shared" si="125"/>
        <v/>
      </c>
      <c r="L1952" s="2"/>
      <c r="M1952" s="2"/>
      <c r="N1952" s="28"/>
      <c r="O1952" s="28"/>
    </row>
    <row r="1953" spans="1:15" ht="18.75" customHeight="1" x14ac:dyDescent="0.35">
      <c r="A1953" s="28"/>
      <c r="B1953" s="189">
        <f>IF(J1953="",0,COUNTIF($J$7:J1953,J1953))</f>
        <v>0</v>
      </c>
      <c r="C1953" s="189" t="str">
        <f t="shared" si="122"/>
        <v>0</v>
      </c>
      <c r="D1953" s="192">
        <f t="shared" si="123"/>
        <v>46021</v>
      </c>
      <c r="E1953" s="189">
        <f t="shared" si="124"/>
        <v>227</v>
      </c>
      <c r="F1953" s="28"/>
      <c r="G1953" s="157"/>
      <c r="H1953" s="3"/>
      <c r="I1953" s="7"/>
      <c r="J1953" s="3"/>
      <c r="K1953" s="32" t="str">
        <f t="shared" si="125"/>
        <v/>
      </c>
      <c r="L1953" s="2"/>
      <c r="M1953" s="2"/>
      <c r="N1953" s="28"/>
      <c r="O1953" s="28"/>
    </row>
    <row r="1954" spans="1:15" ht="18.75" customHeight="1" x14ac:dyDescent="0.35">
      <c r="A1954" s="28"/>
      <c r="B1954" s="189">
        <f>IF(J1954="",0,COUNTIF($J$7:J1954,J1954))</f>
        <v>0</v>
      </c>
      <c r="C1954" s="189" t="str">
        <f t="shared" si="122"/>
        <v>0</v>
      </c>
      <c r="D1954" s="192">
        <f t="shared" si="123"/>
        <v>46021</v>
      </c>
      <c r="E1954" s="189">
        <f t="shared" si="124"/>
        <v>227</v>
      </c>
      <c r="F1954" s="28"/>
      <c r="G1954" s="157"/>
      <c r="H1954" s="3"/>
      <c r="I1954" s="7"/>
      <c r="J1954" s="3"/>
      <c r="K1954" s="32" t="str">
        <f t="shared" si="125"/>
        <v/>
      </c>
      <c r="L1954" s="2"/>
      <c r="M1954" s="2"/>
      <c r="N1954" s="28"/>
      <c r="O1954" s="28"/>
    </row>
    <row r="1955" spans="1:15" ht="18.75" customHeight="1" x14ac:dyDescent="0.35">
      <c r="A1955" s="28"/>
      <c r="B1955" s="189">
        <f>IF(J1955="",0,COUNTIF($J$7:J1955,J1955))</f>
        <v>0</v>
      </c>
      <c r="C1955" s="189" t="str">
        <f t="shared" si="122"/>
        <v>0</v>
      </c>
      <c r="D1955" s="192">
        <f t="shared" si="123"/>
        <v>46021</v>
      </c>
      <c r="E1955" s="189">
        <f t="shared" si="124"/>
        <v>227</v>
      </c>
      <c r="F1955" s="28"/>
      <c r="G1955" s="157"/>
      <c r="H1955" s="3"/>
      <c r="I1955" s="7"/>
      <c r="J1955" s="3"/>
      <c r="K1955" s="32" t="str">
        <f t="shared" si="125"/>
        <v/>
      </c>
      <c r="L1955" s="2"/>
      <c r="M1955" s="2"/>
      <c r="N1955" s="28"/>
      <c r="O1955" s="28"/>
    </row>
    <row r="1956" spans="1:15" ht="18.75" customHeight="1" x14ac:dyDescent="0.35">
      <c r="A1956" s="28"/>
      <c r="B1956" s="189">
        <f>IF(J1956="",0,COUNTIF($J$7:J1956,J1956))</f>
        <v>0</v>
      </c>
      <c r="C1956" s="189" t="str">
        <f t="shared" si="122"/>
        <v>0</v>
      </c>
      <c r="D1956" s="192">
        <f t="shared" si="123"/>
        <v>46021</v>
      </c>
      <c r="E1956" s="189">
        <f t="shared" si="124"/>
        <v>227</v>
      </c>
      <c r="F1956" s="28"/>
      <c r="G1956" s="157"/>
      <c r="H1956" s="3"/>
      <c r="I1956" s="7"/>
      <c r="J1956" s="3"/>
      <c r="K1956" s="32" t="str">
        <f t="shared" si="125"/>
        <v/>
      </c>
      <c r="L1956" s="2"/>
      <c r="M1956" s="2"/>
      <c r="N1956" s="28"/>
      <c r="O1956" s="28"/>
    </row>
    <row r="1957" spans="1:15" ht="18.75" customHeight="1" x14ac:dyDescent="0.35">
      <c r="A1957" s="28"/>
      <c r="B1957" s="189">
        <f>IF(J1957="",0,COUNTIF($J$7:J1957,J1957))</f>
        <v>0</v>
      </c>
      <c r="C1957" s="189" t="str">
        <f t="shared" si="122"/>
        <v>0</v>
      </c>
      <c r="D1957" s="192">
        <f t="shared" si="123"/>
        <v>46021</v>
      </c>
      <c r="E1957" s="189">
        <f t="shared" si="124"/>
        <v>227</v>
      </c>
      <c r="F1957" s="28"/>
      <c r="G1957" s="157"/>
      <c r="H1957" s="3"/>
      <c r="I1957" s="7"/>
      <c r="J1957" s="3"/>
      <c r="K1957" s="32" t="str">
        <f t="shared" si="125"/>
        <v/>
      </c>
      <c r="L1957" s="2"/>
      <c r="M1957" s="2"/>
      <c r="N1957" s="28"/>
      <c r="O1957" s="28"/>
    </row>
    <row r="1958" spans="1:15" ht="18.75" customHeight="1" x14ac:dyDescent="0.35">
      <c r="A1958" s="28"/>
      <c r="B1958" s="189">
        <f>IF(J1958="",0,COUNTIF($J$7:J1958,J1958))</f>
        <v>0</v>
      </c>
      <c r="C1958" s="189" t="str">
        <f t="shared" si="122"/>
        <v>0</v>
      </c>
      <c r="D1958" s="192">
        <f t="shared" si="123"/>
        <v>46021</v>
      </c>
      <c r="E1958" s="189">
        <f t="shared" si="124"/>
        <v>227</v>
      </c>
      <c r="F1958" s="28"/>
      <c r="G1958" s="157"/>
      <c r="H1958" s="3"/>
      <c r="I1958" s="7"/>
      <c r="J1958" s="3"/>
      <c r="K1958" s="32" t="str">
        <f t="shared" si="125"/>
        <v/>
      </c>
      <c r="L1958" s="2"/>
      <c r="M1958" s="2"/>
      <c r="N1958" s="28"/>
      <c r="O1958" s="28"/>
    </row>
    <row r="1959" spans="1:15" ht="18.75" customHeight="1" x14ac:dyDescent="0.35">
      <c r="A1959" s="28"/>
      <c r="B1959" s="189">
        <f>IF(J1959="",0,COUNTIF($J$7:J1959,J1959))</f>
        <v>0</v>
      </c>
      <c r="C1959" s="189" t="str">
        <f t="shared" si="122"/>
        <v>0</v>
      </c>
      <c r="D1959" s="192">
        <f t="shared" si="123"/>
        <v>46021</v>
      </c>
      <c r="E1959" s="189">
        <f t="shared" si="124"/>
        <v>227</v>
      </c>
      <c r="F1959" s="28"/>
      <c r="G1959" s="157"/>
      <c r="H1959" s="3"/>
      <c r="I1959" s="7"/>
      <c r="J1959" s="3"/>
      <c r="K1959" s="32" t="str">
        <f t="shared" si="125"/>
        <v/>
      </c>
      <c r="L1959" s="2"/>
      <c r="M1959" s="2"/>
      <c r="N1959" s="28"/>
      <c r="O1959" s="28"/>
    </row>
    <row r="1960" spans="1:15" ht="18.75" customHeight="1" x14ac:dyDescent="0.35">
      <c r="A1960" s="28"/>
      <c r="B1960" s="189">
        <f>IF(J1960="",0,COUNTIF($J$7:J1960,J1960))</f>
        <v>0</v>
      </c>
      <c r="C1960" s="189" t="str">
        <f t="shared" si="122"/>
        <v>0</v>
      </c>
      <c r="D1960" s="192">
        <f t="shared" si="123"/>
        <v>46021</v>
      </c>
      <c r="E1960" s="189">
        <f t="shared" si="124"/>
        <v>227</v>
      </c>
      <c r="F1960" s="28"/>
      <c r="G1960" s="157"/>
      <c r="H1960" s="3"/>
      <c r="I1960" s="7"/>
      <c r="J1960" s="3"/>
      <c r="K1960" s="32" t="str">
        <f t="shared" si="125"/>
        <v/>
      </c>
      <c r="L1960" s="2"/>
      <c r="M1960" s="2"/>
      <c r="N1960" s="28"/>
      <c r="O1960" s="28"/>
    </row>
    <row r="1961" spans="1:15" ht="18.75" customHeight="1" x14ac:dyDescent="0.35">
      <c r="A1961" s="28"/>
      <c r="B1961" s="189">
        <f>IF(J1961="",0,COUNTIF($J$7:J1961,J1961))</f>
        <v>0</v>
      </c>
      <c r="C1961" s="189" t="str">
        <f t="shared" si="122"/>
        <v>0</v>
      </c>
      <c r="D1961" s="192">
        <f t="shared" si="123"/>
        <v>46021</v>
      </c>
      <c r="E1961" s="189">
        <f t="shared" si="124"/>
        <v>227</v>
      </c>
      <c r="F1961" s="28"/>
      <c r="G1961" s="157"/>
      <c r="H1961" s="3"/>
      <c r="I1961" s="7"/>
      <c r="J1961" s="3"/>
      <c r="K1961" s="32" t="str">
        <f t="shared" si="125"/>
        <v/>
      </c>
      <c r="L1961" s="2"/>
      <c r="M1961" s="2"/>
      <c r="N1961" s="28"/>
      <c r="O1961" s="28"/>
    </row>
    <row r="1962" spans="1:15" ht="18.75" customHeight="1" x14ac:dyDescent="0.35">
      <c r="A1962" s="28"/>
      <c r="B1962" s="189">
        <f>IF(J1962="",0,COUNTIF($J$7:J1962,J1962))</f>
        <v>0</v>
      </c>
      <c r="C1962" s="189" t="str">
        <f t="shared" si="122"/>
        <v>0</v>
      </c>
      <c r="D1962" s="192">
        <f t="shared" si="123"/>
        <v>46021</v>
      </c>
      <c r="E1962" s="189">
        <f t="shared" si="124"/>
        <v>227</v>
      </c>
      <c r="F1962" s="28"/>
      <c r="G1962" s="157"/>
      <c r="H1962" s="3"/>
      <c r="I1962" s="7"/>
      <c r="J1962" s="3"/>
      <c r="K1962" s="32" t="str">
        <f t="shared" si="125"/>
        <v/>
      </c>
      <c r="L1962" s="2"/>
      <c r="M1962" s="2"/>
      <c r="N1962" s="28"/>
      <c r="O1962" s="28"/>
    </row>
    <row r="1963" spans="1:15" ht="18.75" customHeight="1" x14ac:dyDescent="0.35">
      <c r="A1963" s="28"/>
      <c r="B1963" s="189">
        <f>IF(J1963="",0,COUNTIF($J$7:J1963,J1963))</f>
        <v>0</v>
      </c>
      <c r="C1963" s="189" t="str">
        <f t="shared" si="122"/>
        <v>0</v>
      </c>
      <c r="D1963" s="192">
        <f t="shared" si="123"/>
        <v>46021</v>
      </c>
      <c r="E1963" s="189">
        <f t="shared" si="124"/>
        <v>227</v>
      </c>
      <c r="F1963" s="28"/>
      <c r="G1963" s="157"/>
      <c r="H1963" s="3"/>
      <c r="I1963" s="7"/>
      <c r="J1963" s="3"/>
      <c r="K1963" s="32" t="str">
        <f t="shared" si="125"/>
        <v/>
      </c>
      <c r="L1963" s="2"/>
      <c r="M1963" s="2"/>
      <c r="N1963" s="28"/>
      <c r="O1963" s="28"/>
    </row>
    <row r="1964" spans="1:15" ht="18.75" customHeight="1" x14ac:dyDescent="0.35">
      <c r="A1964" s="28"/>
      <c r="B1964" s="189">
        <f>IF(J1964="",0,COUNTIF($J$7:J1964,J1964))</f>
        <v>0</v>
      </c>
      <c r="C1964" s="189" t="str">
        <f t="shared" si="122"/>
        <v>0</v>
      </c>
      <c r="D1964" s="192">
        <f t="shared" si="123"/>
        <v>46021</v>
      </c>
      <c r="E1964" s="189">
        <f t="shared" si="124"/>
        <v>227</v>
      </c>
      <c r="F1964" s="28"/>
      <c r="G1964" s="157"/>
      <c r="H1964" s="3"/>
      <c r="I1964" s="7"/>
      <c r="J1964" s="3"/>
      <c r="K1964" s="32" t="str">
        <f t="shared" si="125"/>
        <v/>
      </c>
      <c r="L1964" s="2"/>
      <c r="M1964" s="2"/>
      <c r="N1964" s="28"/>
      <c r="O1964" s="28"/>
    </row>
    <row r="1965" spans="1:15" ht="18.75" customHeight="1" x14ac:dyDescent="0.35">
      <c r="A1965" s="28"/>
      <c r="B1965" s="189">
        <f>IF(J1965="",0,COUNTIF($J$7:J1965,J1965))</f>
        <v>0</v>
      </c>
      <c r="C1965" s="189" t="str">
        <f t="shared" si="122"/>
        <v>0</v>
      </c>
      <c r="D1965" s="192">
        <f t="shared" si="123"/>
        <v>46021</v>
      </c>
      <c r="E1965" s="189">
        <f t="shared" si="124"/>
        <v>227</v>
      </c>
      <c r="F1965" s="28"/>
      <c r="G1965" s="157"/>
      <c r="H1965" s="3"/>
      <c r="I1965" s="7"/>
      <c r="J1965" s="3"/>
      <c r="K1965" s="32" t="str">
        <f t="shared" si="125"/>
        <v/>
      </c>
      <c r="L1965" s="2"/>
      <c r="M1965" s="2"/>
      <c r="N1965" s="28"/>
      <c r="O1965" s="28"/>
    </row>
    <row r="1966" spans="1:15" ht="18.75" customHeight="1" x14ac:dyDescent="0.35">
      <c r="A1966" s="28"/>
      <c r="B1966" s="189">
        <f>IF(J1966="",0,COUNTIF($J$7:J1966,J1966))</f>
        <v>0</v>
      </c>
      <c r="C1966" s="189" t="str">
        <f t="shared" si="122"/>
        <v>0</v>
      </c>
      <c r="D1966" s="192">
        <f t="shared" si="123"/>
        <v>46021</v>
      </c>
      <c r="E1966" s="189">
        <f t="shared" si="124"/>
        <v>227</v>
      </c>
      <c r="F1966" s="28"/>
      <c r="G1966" s="157"/>
      <c r="H1966" s="3"/>
      <c r="I1966" s="7"/>
      <c r="J1966" s="3"/>
      <c r="K1966" s="32" t="str">
        <f t="shared" si="125"/>
        <v/>
      </c>
      <c r="L1966" s="2"/>
      <c r="M1966" s="2"/>
      <c r="N1966" s="28"/>
      <c r="O1966" s="28"/>
    </row>
    <row r="1967" spans="1:15" ht="18.75" customHeight="1" x14ac:dyDescent="0.35">
      <c r="A1967" s="28"/>
      <c r="B1967" s="189">
        <f>IF(J1967="",0,COUNTIF($J$7:J1967,J1967))</f>
        <v>0</v>
      </c>
      <c r="C1967" s="189" t="str">
        <f t="shared" si="122"/>
        <v>0</v>
      </c>
      <c r="D1967" s="192">
        <f t="shared" si="123"/>
        <v>46021</v>
      </c>
      <c r="E1967" s="189">
        <f t="shared" si="124"/>
        <v>227</v>
      </c>
      <c r="F1967" s="28"/>
      <c r="G1967" s="157"/>
      <c r="H1967" s="3"/>
      <c r="I1967" s="7"/>
      <c r="J1967" s="3"/>
      <c r="K1967" s="32" t="str">
        <f t="shared" si="125"/>
        <v/>
      </c>
      <c r="L1967" s="2"/>
      <c r="M1967" s="2"/>
      <c r="N1967" s="28"/>
      <c r="O1967" s="28"/>
    </row>
    <row r="1968" spans="1:15" ht="18.75" customHeight="1" x14ac:dyDescent="0.35">
      <c r="A1968" s="28"/>
      <c r="B1968" s="189">
        <f>IF(J1968="",0,COUNTIF($J$7:J1968,J1968))</f>
        <v>0</v>
      </c>
      <c r="C1968" s="189" t="str">
        <f t="shared" si="122"/>
        <v>0</v>
      </c>
      <c r="D1968" s="192">
        <f t="shared" si="123"/>
        <v>46021</v>
      </c>
      <c r="E1968" s="189">
        <f t="shared" si="124"/>
        <v>227</v>
      </c>
      <c r="F1968" s="28"/>
      <c r="G1968" s="157"/>
      <c r="H1968" s="3"/>
      <c r="I1968" s="7"/>
      <c r="J1968" s="3"/>
      <c r="K1968" s="32" t="str">
        <f t="shared" si="125"/>
        <v/>
      </c>
      <c r="L1968" s="2"/>
      <c r="M1968" s="2"/>
      <c r="N1968" s="28"/>
      <c r="O1968" s="28"/>
    </row>
    <row r="1969" spans="1:15" ht="18.75" customHeight="1" x14ac:dyDescent="0.35">
      <c r="A1969" s="28"/>
      <c r="B1969" s="189">
        <f>IF(J1969="",0,COUNTIF($J$7:J1969,J1969))</f>
        <v>0</v>
      </c>
      <c r="C1969" s="189" t="str">
        <f t="shared" si="122"/>
        <v>0</v>
      </c>
      <c r="D1969" s="192">
        <f t="shared" si="123"/>
        <v>46021</v>
      </c>
      <c r="E1969" s="189">
        <f t="shared" si="124"/>
        <v>227</v>
      </c>
      <c r="F1969" s="28"/>
      <c r="G1969" s="157"/>
      <c r="H1969" s="3"/>
      <c r="I1969" s="7"/>
      <c r="J1969" s="3"/>
      <c r="K1969" s="32" t="str">
        <f t="shared" si="125"/>
        <v/>
      </c>
      <c r="L1969" s="2"/>
      <c r="M1969" s="2"/>
      <c r="N1969" s="28"/>
      <c r="O1969" s="28"/>
    </row>
    <row r="1970" spans="1:15" ht="18.75" customHeight="1" x14ac:dyDescent="0.35">
      <c r="A1970" s="28"/>
      <c r="B1970" s="189">
        <f>IF(J1970="",0,COUNTIF($J$7:J1970,J1970))</f>
        <v>0</v>
      </c>
      <c r="C1970" s="189" t="str">
        <f t="shared" si="122"/>
        <v>0</v>
      </c>
      <c r="D1970" s="192">
        <f t="shared" si="123"/>
        <v>46021</v>
      </c>
      <c r="E1970" s="189">
        <f t="shared" si="124"/>
        <v>227</v>
      </c>
      <c r="F1970" s="28"/>
      <c r="G1970" s="157"/>
      <c r="H1970" s="3"/>
      <c r="I1970" s="7"/>
      <c r="J1970" s="3"/>
      <c r="K1970" s="32" t="str">
        <f t="shared" si="125"/>
        <v/>
      </c>
      <c r="L1970" s="2"/>
      <c r="M1970" s="2"/>
      <c r="N1970" s="28"/>
      <c r="O1970" s="28"/>
    </row>
    <row r="1971" spans="1:15" ht="18.75" customHeight="1" x14ac:dyDescent="0.35">
      <c r="A1971" s="28"/>
      <c r="B1971" s="189">
        <f>IF(J1971="",0,COUNTIF($J$7:J1971,J1971))</f>
        <v>0</v>
      </c>
      <c r="C1971" s="189" t="str">
        <f t="shared" si="122"/>
        <v>0</v>
      </c>
      <c r="D1971" s="192">
        <f t="shared" si="123"/>
        <v>46021</v>
      </c>
      <c r="E1971" s="189">
        <f t="shared" si="124"/>
        <v>227</v>
      </c>
      <c r="F1971" s="28"/>
      <c r="G1971" s="157"/>
      <c r="H1971" s="3"/>
      <c r="I1971" s="7"/>
      <c r="J1971" s="3"/>
      <c r="K1971" s="32" t="str">
        <f t="shared" si="125"/>
        <v/>
      </c>
      <c r="L1971" s="2"/>
      <c r="M1971" s="2"/>
      <c r="N1971" s="28"/>
      <c r="O1971" s="28"/>
    </row>
    <row r="1972" spans="1:15" ht="18.75" customHeight="1" x14ac:dyDescent="0.35">
      <c r="A1972" s="28"/>
      <c r="B1972" s="189">
        <f>IF(J1972="",0,COUNTIF($J$7:J1972,J1972))</f>
        <v>0</v>
      </c>
      <c r="C1972" s="189" t="str">
        <f t="shared" si="122"/>
        <v>0</v>
      </c>
      <c r="D1972" s="192">
        <f t="shared" si="123"/>
        <v>46021</v>
      </c>
      <c r="E1972" s="189">
        <f t="shared" si="124"/>
        <v>227</v>
      </c>
      <c r="F1972" s="28"/>
      <c r="G1972" s="157"/>
      <c r="H1972" s="3"/>
      <c r="I1972" s="7"/>
      <c r="J1972" s="3"/>
      <c r="K1972" s="32" t="str">
        <f t="shared" si="125"/>
        <v/>
      </c>
      <c r="L1972" s="2"/>
      <c r="M1972" s="2"/>
      <c r="N1972" s="28"/>
      <c r="O1972" s="28"/>
    </row>
    <row r="1973" spans="1:15" ht="18.75" customHeight="1" x14ac:dyDescent="0.35">
      <c r="A1973" s="28"/>
      <c r="B1973" s="189">
        <f>IF(J1973="",0,COUNTIF($J$7:J1973,J1973))</f>
        <v>0</v>
      </c>
      <c r="C1973" s="189" t="str">
        <f t="shared" si="122"/>
        <v>0</v>
      </c>
      <c r="D1973" s="192">
        <f t="shared" si="123"/>
        <v>46021</v>
      </c>
      <c r="E1973" s="189">
        <f t="shared" si="124"/>
        <v>227</v>
      </c>
      <c r="F1973" s="28"/>
      <c r="G1973" s="157"/>
      <c r="H1973" s="3"/>
      <c r="I1973" s="7"/>
      <c r="J1973" s="3"/>
      <c r="K1973" s="32" t="str">
        <f t="shared" si="125"/>
        <v/>
      </c>
      <c r="L1973" s="2"/>
      <c r="M1973" s="2"/>
      <c r="N1973" s="28"/>
      <c r="O1973" s="28"/>
    </row>
    <row r="1974" spans="1:15" ht="18.75" customHeight="1" x14ac:dyDescent="0.35">
      <c r="A1974" s="28"/>
      <c r="B1974" s="189">
        <f>IF(J1974="",0,COUNTIF($J$7:J1974,J1974))</f>
        <v>0</v>
      </c>
      <c r="C1974" s="189" t="str">
        <f t="shared" si="122"/>
        <v>0</v>
      </c>
      <c r="D1974" s="192">
        <f t="shared" si="123"/>
        <v>46021</v>
      </c>
      <c r="E1974" s="189">
        <f t="shared" si="124"/>
        <v>227</v>
      </c>
      <c r="F1974" s="28"/>
      <c r="G1974" s="157"/>
      <c r="H1974" s="3"/>
      <c r="I1974" s="7"/>
      <c r="J1974" s="3"/>
      <c r="K1974" s="32" t="str">
        <f t="shared" si="125"/>
        <v/>
      </c>
      <c r="L1974" s="2"/>
      <c r="M1974" s="2"/>
      <c r="N1974" s="28"/>
      <c r="O1974" s="28"/>
    </row>
    <row r="1975" spans="1:15" ht="18.75" customHeight="1" x14ac:dyDescent="0.35">
      <c r="A1975" s="28"/>
      <c r="B1975" s="189">
        <f>IF(J1975="",0,COUNTIF($J$7:J1975,J1975))</f>
        <v>0</v>
      </c>
      <c r="C1975" s="189" t="str">
        <f t="shared" ref="C1975:C2038" si="126">B1975&amp;J1975</f>
        <v>0</v>
      </c>
      <c r="D1975" s="192">
        <f t="shared" ref="D1975:D2038" si="127">IF(G1975&lt;&gt;"",G1975,D1974)</f>
        <v>46021</v>
      </c>
      <c r="E1975" s="189">
        <f t="shared" ref="E1975:E2038" si="128">IF(H1975&lt;&gt;"",H1975,E1974)</f>
        <v>227</v>
      </c>
      <c r="F1975" s="28"/>
      <c r="G1975" s="157"/>
      <c r="H1975" s="3"/>
      <c r="I1975" s="7"/>
      <c r="J1975" s="3"/>
      <c r="K1975" s="32" t="str">
        <f t="shared" ref="K1975:K2038" si="129">IF(J1975&lt;&gt;"",VLOOKUP(J1975,DA,2,FALSE),"")</f>
        <v/>
      </c>
      <c r="L1975" s="2"/>
      <c r="M1975" s="2"/>
      <c r="N1975" s="28"/>
      <c r="O1975" s="28"/>
    </row>
    <row r="1976" spans="1:15" ht="18.75" customHeight="1" x14ac:dyDescent="0.35">
      <c r="A1976" s="28"/>
      <c r="B1976" s="189">
        <f>IF(J1976="",0,COUNTIF($J$7:J1976,J1976))</f>
        <v>0</v>
      </c>
      <c r="C1976" s="189" t="str">
        <f t="shared" si="126"/>
        <v>0</v>
      </c>
      <c r="D1976" s="192">
        <f t="shared" si="127"/>
        <v>46021</v>
      </c>
      <c r="E1976" s="189">
        <f t="shared" si="128"/>
        <v>227</v>
      </c>
      <c r="F1976" s="28"/>
      <c r="G1976" s="157"/>
      <c r="H1976" s="3"/>
      <c r="I1976" s="7"/>
      <c r="J1976" s="3"/>
      <c r="K1976" s="32" t="str">
        <f t="shared" si="129"/>
        <v/>
      </c>
      <c r="L1976" s="2"/>
      <c r="M1976" s="2"/>
      <c r="N1976" s="28"/>
      <c r="O1976" s="28"/>
    </row>
    <row r="1977" spans="1:15" ht="18.75" customHeight="1" x14ac:dyDescent="0.35">
      <c r="A1977" s="28"/>
      <c r="B1977" s="189">
        <f>IF(J1977="",0,COUNTIF($J$7:J1977,J1977))</f>
        <v>0</v>
      </c>
      <c r="C1977" s="189" t="str">
        <f t="shared" si="126"/>
        <v>0</v>
      </c>
      <c r="D1977" s="192">
        <f t="shared" si="127"/>
        <v>46021</v>
      </c>
      <c r="E1977" s="189">
        <f t="shared" si="128"/>
        <v>227</v>
      </c>
      <c r="F1977" s="28"/>
      <c r="G1977" s="157"/>
      <c r="H1977" s="3"/>
      <c r="I1977" s="7"/>
      <c r="J1977" s="3"/>
      <c r="K1977" s="32" t="str">
        <f t="shared" si="129"/>
        <v/>
      </c>
      <c r="L1977" s="2"/>
      <c r="M1977" s="2"/>
      <c r="N1977" s="28"/>
      <c r="O1977" s="28"/>
    </row>
    <row r="1978" spans="1:15" ht="18.75" customHeight="1" x14ac:dyDescent="0.35">
      <c r="A1978" s="28"/>
      <c r="B1978" s="189">
        <f>IF(J1978="",0,COUNTIF($J$7:J1978,J1978))</f>
        <v>0</v>
      </c>
      <c r="C1978" s="189" t="str">
        <f t="shared" si="126"/>
        <v>0</v>
      </c>
      <c r="D1978" s="192">
        <f t="shared" si="127"/>
        <v>46021</v>
      </c>
      <c r="E1978" s="189">
        <f t="shared" si="128"/>
        <v>227</v>
      </c>
      <c r="F1978" s="28"/>
      <c r="G1978" s="157"/>
      <c r="H1978" s="3"/>
      <c r="I1978" s="7"/>
      <c r="J1978" s="3"/>
      <c r="K1978" s="32" t="str">
        <f t="shared" si="129"/>
        <v/>
      </c>
      <c r="L1978" s="2"/>
      <c r="M1978" s="2"/>
      <c r="N1978" s="28"/>
      <c r="O1978" s="28"/>
    </row>
    <row r="1979" spans="1:15" ht="18.75" customHeight="1" x14ac:dyDescent="0.35">
      <c r="A1979" s="28"/>
      <c r="B1979" s="189">
        <f>IF(J1979="",0,COUNTIF($J$7:J1979,J1979))</f>
        <v>0</v>
      </c>
      <c r="C1979" s="189" t="str">
        <f t="shared" si="126"/>
        <v>0</v>
      </c>
      <c r="D1979" s="192">
        <f t="shared" si="127"/>
        <v>46021</v>
      </c>
      <c r="E1979" s="189">
        <f t="shared" si="128"/>
        <v>227</v>
      </c>
      <c r="F1979" s="28"/>
      <c r="G1979" s="157"/>
      <c r="H1979" s="3"/>
      <c r="I1979" s="7"/>
      <c r="J1979" s="3"/>
      <c r="K1979" s="32" t="str">
        <f t="shared" si="129"/>
        <v/>
      </c>
      <c r="L1979" s="2"/>
      <c r="M1979" s="2"/>
      <c r="N1979" s="28"/>
      <c r="O1979" s="28"/>
    </row>
    <row r="1980" spans="1:15" ht="18.75" customHeight="1" x14ac:dyDescent="0.35">
      <c r="A1980" s="28"/>
      <c r="B1980" s="189">
        <f>IF(J1980="",0,COUNTIF($J$7:J1980,J1980))</f>
        <v>0</v>
      </c>
      <c r="C1980" s="189" t="str">
        <f t="shared" si="126"/>
        <v>0</v>
      </c>
      <c r="D1980" s="192">
        <f t="shared" si="127"/>
        <v>46021</v>
      </c>
      <c r="E1980" s="189">
        <f t="shared" si="128"/>
        <v>227</v>
      </c>
      <c r="F1980" s="28"/>
      <c r="G1980" s="157"/>
      <c r="H1980" s="3"/>
      <c r="I1980" s="7"/>
      <c r="J1980" s="3"/>
      <c r="K1980" s="32" t="str">
        <f t="shared" si="129"/>
        <v/>
      </c>
      <c r="L1980" s="2"/>
      <c r="M1980" s="2"/>
      <c r="N1980" s="28"/>
      <c r="O1980" s="28"/>
    </row>
    <row r="1981" spans="1:15" ht="18.75" customHeight="1" x14ac:dyDescent="0.35">
      <c r="A1981" s="28"/>
      <c r="B1981" s="189">
        <f>IF(J1981="",0,COUNTIF($J$7:J1981,J1981))</f>
        <v>0</v>
      </c>
      <c r="C1981" s="189" t="str">
        <f t="shared" si="126"/>
        <v>0</v>
      </c>
      <c r="D1981" s="192">
        <f t="shared" si="127"/>
        <v>46021</v>
      </c>
      <c r="E1981" s="189">
        <f t="shared" si="128"/>
        <v>227</v>
      </c>
      <c r="F1981" s="28"/>
      <c r="G1981" s="157"/>
      <c r="H1981" s="3"/>
      <c r="I1981" s="7"/>
      <c r="J1981" s="3"/>
      <c r="K1981" s="32" t="str">
        <f t="shared" si="129"/>
        <v/>
      </c>
      <c r="L1981" s="2"/>
      <c r="M1981" s="2"/>
      <c r="N1981" s="28"/>
      <c r="O1981" s="28"/>
    </row>
    <row r="1982" spans="1:15" ht="18.75" customHeight="1" x14ac:dyDescent="0.35">
      <c r="A1982" s="28"/>
      <c r="B1982" s="189">
        <f>IF(J1982="",0,COUNTIF($J$7:J1982,J1982))</f>
        <v>0</v>
      </c>
      <c r="C1982" s="189" t="str">
        <f t="shared" si="126"/>
        <v>0</v>
      </c>
      <c r="D1982" s="192">
        <f t="shared" si="127"/>
        <v>46021</v>
      </c>
      <c r="E1982" s="189">
        <f t="shared" si="128"/>
        <v>227</v>
      </c>
      <c r="F1982" s="28"/>
      <c r="G1982" s="157"/>
      <c r="H1982" s="3"/>
      <c r="I1982" s="7"/>
      <c r="J1982" s="3"/>
      <c r="K1982" s="32" t="str">
        <f t="shared" si="129"/>
        <v/>
      </c>
      <c r="L1982" s="2"/>
      <c r="M1982" s="2"/>
      <c r="N1982" s="28"/>
      <c r="O1982" s="28"/>
    </row>
    <row r="1983" spans="1:15" ht="18.75" customHeight="1" x14ac:dyDescent="0.35">
      <c r="A1983" s="28"/>
      <c r="B1983" s="189">
        <f>IF(J1983="",0,COUNTIF($J$7:J1983,J1983))</f>
        <v>0</v>
      </c>
      <c r="C1983" s="189" t="str">
        <f t="shared" si="126"/>
        <v>0</v>
      </c>
      <c r="D1983" s="192">
        <f t="shared" si="127"/>
        <v>46021</v>
      </c>
      <c r="E1983" s="189">
        <f t="shared" si="128"/>
        <v>227</v>
      </c>
      <c r="F1983" s="28"/>
      <c r="G1983" s="157"/>
      <c r="H1983" s="3"/>
      <c r="I1983" s="7"/>
      <c r="J1983" s="3"/>
      <c r="K1983" s="32" t="str">
        <f t="shared" si="129"/>
        <v/>
      </c>
      <c r="L1983" s="2"/>
      <c r="M1983" s="2"/>
      <c r="N1983" s="28"/>
      <c r="O1983" s="28"/>
    </row>
    <row r="1984" spans="1:15" ht="18.75" customHeight="1" x14ac:dyDescent="0.35">
      <c r="A1984" s="28"/>
      <c r="B1984" s="189">
        <f>IF(J1984="",0,COUNTIF($J$7:J1984,J1984))</f>
        <v>0</v>
      </c>
      <c r="C1984" s="189" t="str">
        <f t="shared" si="126"/>
        <v>0</v>
      </c>
      <c r="D1984" s="192">
        <f t="shared" si="127"/>
        <v>46021</v>
      </c>
      <c r="E1984" s="189">
        <f t="shared" si="128"/>
        <v>227</v>
      </c>
      <c r="F1984" s="28"/>
      <c r="G1984" s="157"/>
      <c r="H1984" s="3"/>
      <c r="I1984" s="7"/>
      <c r="J1984" s="3"/>
      <c r="K1984" s="32" t="str">
        <f t="shared" si="129"/>
        <v/>
      </c>
      <c r="L1984" s="2"/>
      <c r="M1984" s="2"/>
      <c r="N1984" s="28"/>
      <c r="O1984" s="28"/>
    </row>
    <row r="1985" spans="1:15" ht="18.75" customHeight="1" x14ac:dyDescent="0.35">
      <c r="A1985" s="28"/>
      <c r="B1985" s="189">
        <f>IF(J1985="",0,COUNTIF($J$7:J1985,J1985))</f>
        <v>0</v>
      </c>
      <c r="C1985" s="189" t="str">
        <f t="shared" si="126"/>
        <v>0</v>
      </c>
      <c r="D1985" s="192">
        <f t="shared" si="127"/>
        <v>46021</v>
      </c>
      <c r="E1985" s="189">
        <f t="shared" si="128"/>
        <v>227</v>
      </c>
      <c r="F1985" s="28"/>
      <c r="G1985" s="157"/>
      <c r="H1985" s="3"/>
      <c r="I1985" s="7"/>
      <c r="J1985" s="3"/>
      <c r="K1985" s="32" t="str">
        <f t="shared" si="129"/>
        <v/>
      </c>
      <c r="L1985" s="2"/>
      <c r="M1985" s="2"/>
      <c r="N1985" s="28"/>
      <c r="O1985" s="28"/>
    </row>
    <row r="1986" spans="1:15" ht="18.75" customHeight="1" x14ac:dyDescent="0.35">
      <c r="A1986" s="28"/>
      <c r="B1986" s="189">
        <f>IF(J1986="",0,COUNTIF($J$7:J1986,J1986))</f>
        <v>0</v>
      </c>
      <c r="C1986" s="189" t="str">
        <f t="shared" si="126"/>
        <v>0</v>
      </c>
      <c r="D1986" s="192">
        <f t="shared" si="127"/>
        <v>46021</v>
      </c>
      <c r="E1986" s="189">
        <f t="shared" si="128"/>
        <v>227</v>
      </c>
      <c r="F1986" s="28"/>
      <c r="G1986" s="157"/>
      <c r="H1986" s="3"/>
      <c r="I1986" s="7"/>
      <c r="J1986" s="3"/>
      <c r="K1986" s="32" t="str">
        <f t="shared" si="129"/>
        <v/>
      </c>
      <c r="L1986" s="2"/>
      <c r="M1986" s="2"/>
      <c r="N1986" s="28"/>
      <c r="O1986" s="28"/>
    </row>
    <row r="1987" spans="1:15" ht="18.75" customHeight="1" x14ac:dyDescent="0.35">
      <c r="A1987" s="28"/>
      <c r="B1987" s="189">
        <f>IF(J1987="",0,COUNTIF($J$7:J1987,J1987))</f>
        <v>0</v>
      </c>
      <c r="C1987" s="189" t="str">
        <f t="shared" si="126"/>
        <v>0</v>
      </c>
      <c r="D1987" s="192">
        <f t="shared" si="127"/>
        <v>46021</v>
      </c>
      <c r="E1987" s="189">
        <f t="shared" si="128"/>
        <v>227</v>
      </c>
      <c r="F1987" s="28"/>
      <c r="G1987" s="157"/>
      <c r="H1987" s="3"/>
      <c r="I1987" s="7"/>
      <c r="J1987" s="3"/>
      <c r="K1987" s="32" t="str">
        <f t="shared" si="129"/>
        <v/>
      </c>
      <c r="L1987" s="2"/>
      <c r="M1987" s="2"/>
      <c r="N1987" s="28"/>
      <c r="O1987" s="28"/>
    </row>
    <row r="1988" spans="1:15" ht="18.75" customHeight="1" x14ac:dyDescent="0.35">
      <c r="A1988" s="28"/>
      <c r="B1988" s="189">
        <f>IF(J1988="",0,COUNTIF($J$7:J1988,J1988))</f>
        <v>0</v>
      </c>
      <c r="C1988" s="189" t="str">
        <f t="shared" si="126"/>
        <v>0</v>
      </c>
      <c r="D1988" s="192">
        <f t="shared" si="127"/>
        <v>46021</v>
      </c>
      <c r="E1988" s="189">
        <f t="shared" si="128"/>
        <v>227</v>
      </c>
      <c r="F1988" s="28"/>
      <c r="G1988" s="157"/>
      <c r="H1988" s="3"/>
      <c r="I1988" s="7"/>
      <c r="J1988" s="3"/>
      <c r="K1988" s="32" t="str">
        <f t="shared" si="129"/>
        <v/>
      </c>
      <c r="L1988" s="2"/>
      <c r="M1988" s="2"/>
      <c r="N1988" s="28"/>
      <c r="O1988" s="28"/>
    </row>
    <row r="1989" spans="1:15" ht="18.75" customHeight="1" x14ac:dyDescent="0.35">
      <c r="A1989" s="28"/>
      <c r="B1989" s="189">
        <f>IF(J1989="",0,COUNTIF($J$7:J1989,J1989))</f>
        <v>0</v>
      </c>
      <c r="C1989" s="189" t="str">
        <f t="shared" si="126"/>
        <v>0</v>
      </c>
      <c r="D1989" s="192">
        <f t="shared" si="127"/>
        <v>46021</v>
      </c>
      <c r="E1989" s="189">
        <f t="shared" si="128"/>
        <v>227</v>
      </c>
      <c r="F1989" s="28"/>
      <c r="G1989" s="157"/>
      <c r="H1989" s="3"/>
      <c r="I1989" s="7"/>
      <c r="J1989" s="3"/>
      <c r="K1989" s="32" t="str">
        <f t="shared" si="129"/>
        <v/>
      </c>
      <c r="L1989" s="2"/>
      <c r="M1989" s="2"/>
      <c r="N1989" s="28"/>
      <c r="O1989" s="28"/>
    </row>
    <row r="1990" spans="1:15" ht="18.75" customHeight="1" x14ac:dyDescent="0.35">
      <c r="A1990" s="28"/>
      <c r="B1990" s="189">
        <f>IF(J1990="",0,COUNTIF($J$7:J1990,J1990))</f>
        <v>0</v>
      </c>
      <c r="C1990" s="189" t="str">
        <f t="shared" si="126"/>
        <v>0</v>
      </c>
      <c r="D1990" s="192">
        <f t="shared" si="127"/>
        <v>46021</v>
      </c>
      <c r="E1990" s="189">
        <f t="shared" si="128"/>
        <v>227</v>
      </c>
      <c r="F1990" s="28"/>
      <c r="G1990" s="157"/>
      <c r="H1990" s="3"/>
      <c r="I1990" s="7"/>
      <c r="J1990" s="3"/>
      <c r="K1990" s="32" t="str">
        <f t="shared" si="129"/>
        <v/>
      </c>
      <c r="L1990" s="2"/>
      <c r="M1990" s="2"/>
      <c r="N1990" s="28"/>
      <c r="O1990" s="28"/>
    </row>
    <row r="1991" spans="1:15" ht="18.75" customHeight="1" x14ac:dyDescent="0.35">
      <c r="A1991" s="28"/>
      <c r="B1991" s="189">
        <f>IF(J1991="",0,COUNTIF($J$7:J1991,J1991))</f>
        <v>0</v>
      </c>
      <c r="C1991" s="189" t="str">
        <f t="shared" si="126"/>
        <v>0</v>
      </c>
      <c r="D1991" s="192">
        <f t="shared" si="127"/>
        <v>46021</v>
      </c>
      <c r="E1991" s="189">
        <f t="shared" si="128"/>
        <v>227</v>
      </c>
      <c r="F1991" s="28"/>
      <c r="G1991" s="157"/>
      <c r="H1991" s="3"/>
      <c r="I1991" s="7"/>
      <c r="J1991" s="3"/>
      <c r="K1991" s="32" t="str">
        <f t="shared" si="129"/>
        <v/>
      </c>
      <c r="L1991" s="2"/>
      <c r="M1991" s="2"/>
      <c r="N1991" s="28"/>
      <c r="O1991" s="28"/>
    </row>
    <row r="1992" spans="1:15" ht="18.75" customHeight="1" x14ac:dyDescent="0.35">
      <c r="A1992" s="28"/>
      <c r="B1992" s="189">
        <f>IF(J1992="",0,COUNTIF($J$7:J1992,J1992))</f>
        <v>0</v>
      </c>
      <c r="C1992" s="189" t="str">
        <f t="shared" si="126"/>
        <v>0</v>
      </c>
      <c r="D1992" s="192">
        <f t="shared" si="127"/>
        <v>46021</v>
      </c>
      <c r="E1992" s="189">
        <f t="shared" si="128"/>
        <v>227</v>
      </c>
      <c r="F1992" s="28"/>
      <c r="G1992" s="157"/>
      <c r="H1992" s="3"/>
      <c r="I1992" s="7"/>
      <c r="J1992" s="3"/>
      <c r="K1992" s="32" t="str">
        <f t="shared" si="129"/>
        <v/>
      </c>
      <c r="L1992" s="2"/>
      <c r="M1992" s="2"/>
      <c r="N1992" s="28"/>
      <c r="O1992" s="28"/>
    </row>
    <row r="1993" spans="1:15" ht="18.75" customHeight="1" x14ac:dyDescent="0.35">
      <c r="A1993" s="28"/>
      <c r="B1993" s="189">
        <f>IF(J1993="",0,COUNTIF($J$7:J1993,J1993))</f>
        <v>0</v>
      </c>
      <c r="C1993" s="189" t="str">
        <f t="shared" si="126"/>
        <v>0</v>
      </c>
      <c r="D1993" s="192">
        <f t="shared" si="127"/>
        <v>46021</v>
      </c>
      <c r="E1993" s="189">
        <f t="shared" si="128"/>
        <v>227</v>
      </c>
      <c r="F1993" s="28"/>
      <c r="G1993" s="157"/>
      <c r="H1993" s="3"/>
      <c r="I1993" s="7"/>
      <c r="J1993" s="3"/>
      <c r="K1993" s="32" t="str">
        <f t="shared" si="129"/>
        <v/>
      </c>
      <c r="L1993" s="2"/>
      <c r="M1993" s="2"/>
      <c r="N1993" s="28"/>
      <c r="O1993" s="28"/>
    </row>
    <row r="1994" spans="1:15" ht="18.75" customHeight="1" x14ac:dyDescent="0.35">
      <c r="A1994" s="28"/>
      <c r="B1994" s="189">
        <f>IF(J1994="",0,COUNTIF($J$7:J1994,J1994))</f>
        <v>0</v>
      </c>
      <c r="C1994" s="189" t="str">
        <f t="shared" si="126"/>
        <v>0</v>
      </c>
      <c r="D1994" s="192">
        <f t="shared" si="127"/>
        <v>46021</v>
      </c>
      <c r="E1994" s="189">
        <f t="shared" si="128"/>
        <v>227</v>
      </c>
      <c r="F1994" s="28"/>
      <c r="G1994" s="157"/>
      <c r="H1994" s="3"/>
      <c r="I1994" s="7"/>
      <c r="J1994" s="3"/>
      <c r="K1994" s="32" t="str">
        <f t="shared" si="129"/>
        <v/>
      </c>
      <c r="L1994" s="2"/>
      <c r="M1994" s="2"/>
      <c r="N1994" s="28"/>
      <c r="O1994" s="28"/>
    </row>
    <row r="1995" spans="1:15" ht="18.75" customHeight="1" x14ac:dyDescent="0.35">
      <c r="A1995" s="28"/>
      <c r="B1995" s="189">
        <f>IF(J1995="",0,COUNTIF($J$7:J1995,J1995))</f>
        <v>0</v>
      </c>
      <c r="C1995" s="189" t="str">
        <f t="shared" si="126"/>
        <v>0</v>
      </c>
      <c r="D1995" s="192">
        <f t="shared" si="127"/>
        <v>46021</v>
      </c>
      <c r="E1995" s="189">
        <f t="shared" si="128"/>
        <v>227</v>
      </c>
      <c r="F1995" s="28"/>
      <c r="G1995" s="157"/>
      <c r="H1995" s="3"/>
      <c r="I1995" s="7"/>
      <c r="J1995" s="3"/>
      <c r="K1995" s="32" t="str">
        <f t="shared" si="129"/>
        <v/>
      </c>
      <c r="L1995" s="2"/>
      <c r="M1995" s="2"/>
      <c r="N1995" s="28"/>
      <c r="O1995" s="28"/>
    </row>
    <row r="1996" spans="1:15" ht="18.75" customHeight="1" x14ac:dyDescent="0.35">
      <c r="A1996" s="28"/>
      <c r="B1996" s="189">
        <f>IF(J1996="",0,COUNTIF($J$7:J1996,J1996))</f>
        <v>0</v>
      </c>
      <c r="C1996" s="189" t="str">
        <f t="shared" si="126"/>
        <v>0</v>
      </c>
      <c r="D1996" s="192">
        <f t="shared" si="127"/>
        <v>46021</v>
      </c>
      <c r="E1996" s="189">
        <f t="shared" si="128"/>
        <v>227</v>
      </c>
      <c r="F1996" s="28"/>
      <c r="G1996" s="157"/>
      <c r="H1996" s="3"/>
      <c r="I1996" s="7"/>
      <c r="J1996" s="3"/>
      <c r="K1996" s="32" t="str">
        <f t="shared" si="129"/>
        <v/>
      </c>
      <c r="L1996" s="2"/>
      <c r="M1996" s="2"/>
      <c r="N1996" s="28"/>
      <c r="O1996" s="28"/>
    </row>
    <row r="1997" spans="1:15" ht="18.75" customHeight="1" x14ac:dyDescent="0.35">
      <c r="A1997" s="28"/>
      <c r="B1997" s="189">
        <f>IF(J1997="",0,COUNTIF($J$7:J1997,J1997))</f>
        <v>0</v>
      </c>
      <c r="C1997" s="189" t="str">
        <f t="shared" si="126"/>
        <v>0</v>
      </c>
      <c r="D1997" s="192">
        <f t="shared" si="127"/>
        <v>46021</v>
      </c>
      <c r="E1997" s="189">
        <f t="shared" si="128"/>
        <v>227</v>
      </c>
      <c r="F1997" s="28"/>
      <c r="G1997" s="157"/>
      <c r="H1997" s="3"/>
      <c r="I1997" s="7"/>
      <c r="J1997" s="3"/>
      <c r="K1997" s="32" t="str">
        <f t="shared" si="129"/>
        <v/>
      </c>
      <c r="L1997" s="2"/>
      <c r="M1997" s="2"/>
      <c r="N1997" s="28"/>
      <c r="O1997" s="28"/>
    </row>
    <row r="1998" spans="1:15" ht="18.75" customHeight="1" x14ac:dyDescent="0.35">
      <c r="A1998" s="28"/>
      <c r="B1998" s="189">
        <f>IF(J1998="",0,COUNTIF($J$7:J1998,J1998))</f>
        <v>0</v>
      </c>
      <c r="C1998" s="189" t="str">
        <f t="shared" si="126"/>
        <v>0</v>
      </c>
      <c r="D1998" s="192">
        <f t="shared" si="127"/>
        <v>46021</v>
      </c>
      <c r="E1998" s="189">
        <f t="shared" si="128"/>
        <v>227</v>
      </c>
      <c r="F1998" s="28"/>
      <c r="G1998" s="157"/>
      <c r="H1998" s="3"/>
      <c r="I1998" s="7"/>
      <c r="J1998" s="3"/>
      <c r="K1998" s="32" t="str">
        <f t="shared" si="129"/>
        <v/>
      </c>
      <c r="L1998" s="2"/>
      <c r="M1998" s="2"/>
      <c r="N1998" s="28"/>
      <c r="O1998" s="28"/>
    </row>
    <row r="1999" spans="1:15" ht="18.75" customHeight="1" x14ac:dyDescent="0.35">
      <c r="A1999" s="28"/>
      <c r="B1999" s="189">
        <f>IF(J1999="",0,COUNTIF($J$7:J1999,J1999))</f>
        <v>0</v>
      </c>
      <c r="C1999" s="189" t="str">
        <f t="shared" si="126"/>
        <v>0</v>
      </c>
      <c r="D1999" s="192">
        <f t="shared" si="127"/>
        <v>46021</v>
      </c>
      <c r="E1999" s="189">
        <f t="shared" si="128"/>
        <v>227</v>
      </c>
      <c r="F1999" s="28"/>
      <c r="G1999" s="157"/>
      <c r="H1999" s="3"/>
      <c r="I1999" s="7"/>
      <c r="J1999" s="3"/>
      <c r="K1999" s="32" t="str">
        <f t="shared" si="129"/>
        <v/>
      </c>
      <c r="L1999" s="2"/>
      <c r="M1999" s="2"/>
      <c r="N1999" s="28"/>
      <c r="O1999" s="28"/>
    </row>
    <row r="2000" spans="1:15" ht="18.75" customHeight="1" x14ac:dyDescent="0.35">
      <c r="A2000" s="28"/>
      <c r="B2000" s="189">
        <f>IF(J2000="",0,COUNTIF($J$7:J2000,J2000))</f>
        <v>0</v>
      </c>
      <c r="C2000" s="189" t="str">
        <f t="shared" si="126"/>
        <v>0</v>
      </c>
      <c r="D2000" s="192">
        <f t="shared" si="127"/>
        <v>46021</v>
      </c>
      <c r="E2000" s="189">
        <f t="shared" si="128"/>
        <v>227</v>
      </c>
      <c r="F2000" s="28"/>
      <c r="G2000" s="157"/>
      <c r="H2000" s="3"/>
      <c r="I2000" s="7"/>
      <c r="J2000" s="3"/>
      <c r="K2000" s="32" t="str">
        <f t="shared" si="129"/>
        <v/>
      </c>
      <c r="L2000" s="2"/>
      <c r="M2000" s="2"/>
      <c r="N2000" s="28"/>
      <c r="O2000" s="28"/>
    </row>
    <row r="2001" spans="1:15" ht="18.75" customHeight="1" x14ac:dyDescent="0.35">
      <c r="A2001" s="28"/>
      <c r="B2001" s="189">
        <f>IF(J2001="",0,COUNTIF($J$7:J2001,J2001))</f>
        <v>0</v>
      </c>
      <c r="C2001" s="189" t="str">
        <f t="shared" si="126"/>
        <v>0</v>
      </c>
      <c r="D2001" s="192">
        <f t="shared" si="127"/>
        <v>46021</v>
      </c>
      <c r="E2001" s="189">
        <f t="shared" si="128"/>
        <v>227</v>
      </c>
      <c r="F2001" s="28"/>
      <c r="G2001" s="157"/>
      <c r="H2001" s="3"/>
      <c r="I2001" s="7"/>
      <c r="J2001" s="3"/>
      <c r="K2001" s="32" t="str">
        <f t="shared" si="129"/>
        <v/>
      </c>
      <c r="L2001" s="2"/>
      <c r="M2001" s="2"/>
      <c r="N2001" s="28"/>
      <c r="O2001" s="28"/>
    </row>
    <row r="2002" spans="1:15" ht="18.75" customHeight="1" x14ac:dyDescent="0.35">
      <c r="A2002" s="28"/>
      <c r="B2002" s="189">
        <f>IF(J2002="",0,COUNTIF($J$7:J2002,J2002))</f>
        <v>0</v>
      </c>
      <c r="C2002" s="189" t="str">
        <f t="shared" si="126"/>
        <v>0</v>
      </c>
      <c r="D2002" s="192">
        <f t="shared" si="127"/>
        <v>46021</v>
      </c>
      <c r="E2002" s="189">
        <f t="shared" si="128"/>
        <v>227</v>
      </c>
      <c r="F2002" s="28"/>
      <c r="G2002" s="157"/>
      <c r="H2002" s="3"/>
      <c r="I2002" s="7"/>
      <c r="J2002" s="3"/>
      <c r="K2002" s="32" t="str">
        <f t="shared" si="129"/>
        <v/>
      </c>
      <c r="L2002" s="2"/>
      <c r="M2002" s="2"/>
      <c r="N2002" s="28"/>
      <c r="O2002" s="28"/>
    </row>
    <row r="2003" spans="1:15" ht="18.75" customHeight="1" x14ac:dyDescent="0.35">
      <c r="A2003" s="28"/>
      <c r="B2003" s="189">
        <f>IF(J2003="",0,COUNTIF($J$7:J2003,J2003))</f>
        <v>0</v>
      </c>
      <c r="C2003" s="189" t="str">
        <f t="shared" si="126"/>
        <v>0</v>
      </c>
      <c r="D2003" s="192">
        <f t="shared" si="127"/>
        <v>46021</v>
      </c>
      <c r="E2003" s="189">
        <f t="shared" si="128"/>
        <v>227</v>
      </c>
      <c r="F2003" s="28"/>
      <c r="G2003" s="157"/>
      <c r="H2003" s="3"/>
      <c r="I2003" s="7"/>
      <c r="J2003" s="3"/>
      <c r="K2003" s="32" t="str">
        <f t="shared" si="129"/>
        <v/>
      </c>
      <c r="L2003" s="2"/>
      <c r="M2003" s="2"/>
      <c r="N2003" s="28"/>
      <c r="O2003" s="28"/>
    </row>
    <row r="2004" spans="1:15" ht="18.75" customHeight="1" x14ac:dyDescent="0.35">
      <c r="A2004" s="28"/>
      <c r="B2004" s="189">
        <f>IF(J2004="",0,COUNTIF($J$7:J2004,J2004))</f>
        <v>0</v>
      </c>
      <c r="C2004" s="189" t="str">
        <f t="shared" si="126"/>
        <v>0</v>
      </c>
      <c r="D2004" s="192">
        <f t="shared" si="127"/>
        <v>46021</v>
      </c>
      <c r="E2004" s="189">
        <f t="shared" si="128"/>
        <v>227</v>
      </c>
      <c r="F2004" s="28"/>
      <c r="G2004" s="157"/>
      <c r="H2004" s="3"/>
      <c r="I2004" s="7"/>
      <c r="J2004" s="3"/>
      <c r="K2004" s="32" t="str">
        <f t="shared" si="129"/>
        <v/>
      </c>
      <c r="L2004" s="2"/>
      <c r="M2004" s="2"/>
      <c r="N2004" s="28"/>
      <c r="O2004" s="28"/>
    </row>
    <row r="2005" spans="1:15" ht="18.75" customHeight="1" x14ac:dyDescent="0.35">
      <c r="A2005" s="28"/>
      <c r="B2005" s="189">
        <f>IF(J2005="",0,COUNTIF($J$7:J2005,J2005))</f>
        <v>0</v>
      </c>
      <c r="C2005" s="189" t="str">
        <f t="shared" si="126"/>
        <v>0</v>
      </c>
      <c r="D2005" s="192">
        <f t="shared" si="127"/>
        <v>46021</v>
      </c>
      <c r="E2005" s="189">
        <f t="shared" si="128"/>
        <v>227</v>
      </c>
      <c r="F2005" s="28"/>
      <c r="G2005" s="157"/>
      <c r="H2005" s="3"/>
      <c r="I2005" s="7"/>
      <c r="J2005" s="3"/>
      <c r="K2005" s="32" t="str">
        <f t="shared" si="129"/>
        <v/>
      </c>
      <c r="L2005" s="2"/>
      <c r="M2005" s="2"/>
      <c r="N2005" s="28"/>
      <c r="O2005" s="28"/>
    </row>
    <row r="2006" spans="1:15" ht="18.75" customHeight="1" x14ac:dyDescent="0.35">
      <c r="A2006" s="28"/>
      <c r="B2006" s="189">
        <f>IF(J2006="",0,COUNTIF($J$7:J2006,J2006))</f>
        <v>0</v>
      </c>
      <c r="C2006" s="189" t="str">
        <f t="shared" si="126"/>
        <v>0</v>
      </c>
      <c r="D2006" s="192">
        <f t="shared" si="127"/>
        <v>46021</v>
      </c>
      <c r="E2006" s="189">
        <f t="shared" si="128"/>
        <v>227</v>
      </c>
      <c r="F2006" s="28"/>
      <c r="G2006" s="157"/>
      <c r="H2006" s="3"/>
      <c r="I2006" s="7"/>
      <c r="J2006" s="3"/>
      <c r="K2006" s="32" t="str">
        <f t="shared" si="129"/>
        <v/>
      </c>
      <c r="L2006" s="2"/>
      <c r="M2006" s="2"/>
      <c r="N2006" s="28"/>
      <c r="O2006" s="28"/>
    </row>
    <row r="2007" spans="1:15" ht="18.75" customHeight="1" x14ac:dyDescent="0.35">
      <c r="A2007" s="28"/>
      <c r="B2007" s="189">
        <f>IF(J2007="",0,COUNTIF($J$7:J2007,J2007))</f>
        <v>0</v>
      </c>
      <c r="C2007" s="189" t="str">
        <f t="shared" si="126"/>
        <v>0</v>
      </c>
      <c r="D2007" s="192">
        <f t="shared" si="127"/>
        <v>46021</v>
      </c>
      <c r="E2007" s="189">
        <f t="shared" si="128"/>
        <v>227</v>
      </c>
      <c r="F2007" s="28"/>
      <c r="G2007" s="157"/>
      <c r="H2007" s="3"/>
      <c r="I2007" s="7"/>
      <c r="J2007" s="3"/>
      <c r="K2007" s="32" t="str">
        <f t="shared" si="129"/>
        <v/>
      </c>
      <c r="L2007" s="2"/>
      <c r="M2007" s="2"/>
      <c r="N2007" s="28"/>
      <c r="O2007" s="28"/>
    </row>
    <row r="2008" spans="1:15" ht="18.75" customHeight="1" x14ac:dyDescent="0.35">
      <c r="A2008" s="28"/>
      <c r="B2008" s="189">
        <f>IF(J2008="",0,COUNTIF($J$7:J2008,J2008))</f>
        <v>0</v>
      </c>
      <c r="C2008" s="189" t="str">
        <f t="shared" si="126"/>
        <v>0</v>
      </c>
      <c r="D2008" s="192">
        <f t="shared" si="127"/>
        <v>46021</v>
      </c>
      <c r="E2008" s="189">
        <f t="shared" si="128"/>
        <v>227</v>
      </c>
      <c r="F2008" s="28"/>
      <c r="G2008" s="157"/>
      <c r="H2008" s="3"/>
      <c r="I2008" s="7"/>
      <c r="J2008" s="3"/>
      <c r="K2008" s="32" t="str">
        <f t="shared" si="129"/>
        <v/>
      </c>
      <c r="L2008" s="2"/>
      <c r="M2008" s="2"/>
      <c r="N2008" s="28"/>
      <c r="O2008" s="28"/>
    </row>
    <row r="2009" spans="1:15" ht="18.75" customHeight="1" x14ac:dyDescent="0.35">
      <c r="A2009" s="28"/>
      <c r="B2009" s="189">
        <f>IF(J2009="",0,COUNTIF($J$7:J2009,J2009))</f>
        <v>0</v>
      </c>
      <c r="C2009" s="189" t="str">
        <f t="shared" si="126"/>
        <v>0</v>
      </c>
      <c r="D2009" s="192">
        <f t="shared" si="127"/>
        <v>46021</v>
      </c>
      <c r="E2009" s="189">
        <f t="shared" si="128"/>
        <v>227</v>
      </c>
      <c r="F2009" s="28"/>
      <c r="G2009" s="157"/>
      <c r="H2009" s="3"/>
      <c r="I2009" s="7"/>
      <c r="J2009" s="3"/>
      <c r="K2009" s="32" t="str">
        <f t="shared" si="129"/>
        <v/>
      </c>
      <c r="L2009" s="2"/>
      <c r="M2009" s="2"/>
      <c r="N2009" s="28"/>
      <c r="O2009" s="28"/>
    </row>
    <row r="2010" spans="1:15" ht="18.75" customHeight="1" x14ac:dyDescent="0.35">
      <c r="A2010" s="28"/>
      <c r="B2010" s="189">
        <f>IF(J2010="",0,COUNTIF($J$7:J2010,J2010))</f>
        <v>0</v>
      </c>
      <c r="C2010" s="189" t="str">
        <f t="shared" si="126"/>
        <v>0</v>
      </c>
      <c r="D2010" s="192">
        <f t="shared" si="127"/>
        <v>46021</v>
      </c>
      <c r="E2010" s="189">
        <f t="shared" si="128"/>
        <v>227</v>
      </c>
      <c r="F2010" s="28"/>
      <c r="G2010" s="157"/>
      <c r="H2010" s="3"/>
      <c r="I2010" s="7"/>
      <c r="J2010" s="3"/>
      <c r="K2010" s="32" t="str">
        <f t="shared" si="129"/>
        <v/>
      </c>
      <c r="L2010" s="2"/>
      <c r="M2010" s="2"/>
      <c r="N2010" s="28"/>
      <c r="O2010" s="28"/>
    </row>
    <row r="2011" spans="1:15" ht="18.75" customHeight="1" x14ac:dyDescent="0.35">
      <c r="A2011" s="28"/>
      <c r="B2011" s="189">
        <f>IF(J2011="",0,COUNTIF($J$7:J2011,J2011))</f>
        <v>0</v>
      </c>
      <c r="C2011" s="189" t="str">
        <f t="shared" si="126"/>
        <v>0</v>
      </c>
      <c r="D2011" s="192">
        <f t="shared" si="127"/>
        <v>46021</v>
      </c>
      <c r="E2011" s="189">
        <f t="shared" si="128"/>
        <v>227</v>
      </c>
      <c r="F2011" s="28"/>
      <c r="G2011" s="157"/>
      <c r="H2011" s="3"/>
      <c r="I2011" s="7"/>
      <c r="J2011" s="3"/>
      <c r="K2011" s="32" t="str">
        <f t="shared" si="129"/>
        <v/>
      </c>
      <c r="L2011" s="2"/>
      <c r="M2011" s="2"/>
      <c r="N2011" s="28"/>
      <c r="O2011" s="28"/>
    </row>
    <row r="2012" spans="1:15" ht="18.75" customHeight="1" x14ac:dyDescent="0.35">
      <c r="A2012" s="28"/>
      <c r="B2012" s="189">
        <f>IF(J2012="",0,COUNTIF($J$7:J2012,J2012))</f>
        <v>0</v>
      </c>
      <c r="C2012" s="189" t="str">
        <f t="shared" si="126"/>
        <v>0</v>
      </c>
      <c r="D2012" s="192">
        <f t="shared" si="127"/>
        <v>46021</v>
      </c>
      <c r="E2012" s="189">
        <f t="shared" si="128"/>
        <v>227</v>
      </c>
      <c r="F2012" s="28"/>
      <c r="G2012" s="157"/>
      <c r="H2012" s="3"/>
      <c r="I2012" s="7"/>
      <c r="J2012" s="3"/>
      <c r="K2012" s="32" t="str">
        <f t="shared" si="129"/>
        <v/>
      </c>
      <c r="L2012" s="2"/>
      <c r="M2012" s="2"/>
      <c r="N2012" s="28"/>
      <c r="O2012" s="28"/>
    </row>
    <row r="2013" spans="1:15" ht="18.75" customHeight="1" x14ac:dyDescent="0.35">
      <c r="A2013" s="28"/>
      <c r="B2013" s="189">
        <f>IF(J2013="",0,COUNTIF($J$7:J2013,J2013))</f>
        <v>0</v>
      </c>
      <c r="C2013" s="189" t="str">
        <f t="shared" si="126"/>
        <v>0</v>
      </c>
      <c r="D2013" s="192">
        <f t="shared" si="127"/>
        <v>46021</v>
      </c>
      <c r="E2013" s="189">
        <f t="shared" si="128"/>
        <v>227</v>
      </c>
      <c r="F2013" s="28"/>
      <c r="G2013" s="157"/>
      <c r="H2013" s="3"/>
      <c r="I2013" s="7"/>
      <c r="J2013" s="3"/>
      <c r="K2013" s="32" t="str">
        <f t="shared" si="129"/>
        <v/>
      </c>
      <c r="L2013" s="2"/>
      <c r="M2013" s="2"/>
      <c r="N2013" s="28"/>
      <c r="O2013" s="28"/>
    </row>
    <row r="2014" spans="1:15" ht="18.75" customHeight="1" x14ac:dyDescent="0.35">
      <c r="A2014" s="28"/>
      <c r="B2014" s="189">
        <f>IF(J2014="",0,COUNTIF($J$7:J2014,J2014))</f>
        <v>0</v>
      </c>
      <c r="C2014" s="189" t="str">
        <f t="shared" si="126"/>
        <v>0</v>
      </c>
      <c r="D2014" s="192">
        <f t="shared" si="127"/>
        <v>46021</v>
      </c>
      <c r="E2014" s="189">
        <f t="shared" si="128"/>
        <v>227</v>
      </c>
      <c r="F2014" s="28"/>
      <c r="G2014" s="157"/>
      <c r="H2014" s="3"/>
      <c r="I2014" s="7"/>
      <c r="J2014" s="3"/>
      <c r="K2014" s="32" t="str">
        <f t="shared" si="129"/>
        <v/>
      </c>
      <c r="L2014" s="2"/>
      <c r="M2014" s="2"/>
      <c r="N2014" s="28"/>
      <c r="O2014" s="28"/>
    </row>
    <row r="2015" spans="1:15" ht="18.75" customHeight="1" x14ac:dyDescent="0.35">
      <c r="A2015" s="28"/>
      <c r="B2015" s="189">
        <f>IF(J2015="",0,COUNTIF($J$7:J2015,J2015))</f>
        <v>0</v>
      </c>
      <c r="C2015" s="189" t="str">
        <f t="shared" si="126"/>
        <v>0</v>
      </c>
      <c r="D2015" s="192">
        <f t="shared" si="127"/>
        <v>46021</v>
      </c>
      <c r="E2015" s="189">
        <f t="shared" si="128"/>
        <v>227</v>
      </c>
      <c r="F2015" s="28"/>
      <c r="G2015" s="157"/>
      <c r="H2015" s="3"/>
      <c r="I2015" s="7"/>
      <c r="J2015" s="3"/>
      <c r="K2015" s="32" t="str">
        <f t="shared" si="129"/>
        <v/>
      </c>
      <c r="L2015" s="2"/>
      <c r="M2015" s="2"/>
      <c r="N2015" s="28"/>
      <c r="O2015" s="28"/>
    </row>
    <row r="2016" spans="1:15" ht="18.75" customHeight="1" x14ac:dyDescent="0.35">
      <c r="A2016" s="28"/>
      <c r="B2016" s="189">
        <f>IF(J2016="",0,COUNTIF($J$7:J2016,J2016))</f>
        <v>0</v>
      </c>
      <c r="C2016" s="189" t="str">
        <f t="shared" si="126"/>
        <v>0</v>
      </c>
      <c r="D2016" s="192">
        <f t="shared" si="127"/>
        <v>46021</v>
      </c>
      <c r="E2016" s="189">
        <f t="shared" si="128"/>
        <v>227</v>
      </c>
      <c r="F2016" s="28"/>
      <c r="G2016" s="157"/>
      <c r="H2016" s="3"/>
      <c r="I2016" s="7"/>
      <c r="J2016" s="3"/>
      <c r="K2016" s="32" t="str">
        <f t="shared" si="129"/>
        <v/>
      </c>
      <c r="L2016" s="2"/>
      <c r="M2016" s="2"/>
      <c r="N2016" s="28"/>
      <c r="O2016" s="28"/>
    </row>
    <row r="2017" spans="1:15" ht="18.75" customHeight="1" x14ac:dyDescent="0.35">
      <c r="A2017" s="28"/>
      <c r="B2017" s="189">
        <f>IF(J2017="",0,COUNTIF($J$7:J2017,J2017))</f>
        <v>0</v>
      </c>
      <c r="C2017" s="189" t="str">
        <f t="shared" si="126"/>
        <v>0</v>
      </c>
      <c r="D2017" s="192">
        <f t="shared" si="127"/>
        <v>46021</v>
      </c>
      <c r="E2017" s="189">
        <f t="shared" si="128"/>
        <v>227</v>
      </c>
      <c r="F2017" s="28"/>
      <c r="G2017" s="157"/>
      <c r="H2017" s="3"/>
      <c r="I2017" s="7"/>
      <c r="J2017" s="3"/>
      <c r="K2017" s="32" t="str">
        <f t="shared" si="129"/>
        <v/>
      </c>
      <c r="L2017" s="2"/>
      <c r="M2017" s="2"/>
      <c r="N2017" s="28"/>
      <c r="O2017" s="28"/>
    </row>
    <row r="2018" spans="1:15" ht="18.75" customHeight="1" x14ac:dyDescent="0.35">
      <c r="A2018" s="28"/>
      <c r="B2018" s="189">
        <f>IF(J2018="",0,COUNTIF($J$7:J2018,J2018))</f>
        <v>0</v>
      </c>
      <c r="C2018" s="189" t="str">
        <f t="shared" si="126"/>
        <v>0</v>
      </c>
      <c r="D2018" s="192">
        <f t="shared" si="127"/>
        <v>46021</v>
      </c>
      <c r="E2018" s="189">
        <f t="shared" si="128"/>
        <v>227</v>
      </c>
      <c r="F2018" s="28"/>
      <c r="G2018" s="157"/>
      <c r="H2018" s="3"/>
      <c r="I2018" s="7"/>
      <c r="J2018" s="3"/>
      <c r="K2018" s="32" t="str">
        <f t="shared" si="129"/>
        <v/>
      </c>
      <c r="L2018" s="2"/>
      <c r="M2018" s="2"/>
      <c r="N2018" s="28"/>
      <c r="O2018" s="28"/>
    </row>
    <row r="2019" spans="1:15" ht="18.75" customHeight="1" x14ac:dyDescent="0.35">
      <c r="A2019" s="28"/>
      <c r="B2019" s="189">
        <f>IF(J2019="",0,COUNTIF($J$7:J2019,J2019))</f>
        <v>0</v>
      </c>
      <c r="C2019" s="189" t="str">
        <f t="shared" si="126"/>
        <v>0</v>
      </c>
      <c r="D2019" s="192">
        <f t="shared" si="127"/>
        <v>46021</v>
      </c>
      <c r="E2019" s="189">
        <f t="shared" si="128"/>
        <v>227</v>
      </c>
      <c r="F2019" s="28"/>
      <c r="G2019" s="157"/>
      <c r="H2019" s="3"/>
      <c r="I2019" s="7"/>
      <c r="J2019" s="3"/>
      <c r="K2019" s="32" t="str">
        <f t="shared" si="129"/>
        <v/>
      </c>
      <c r="L2019" s="2"/>
      <c r="M2019" s="2"/>
      <c r="N2019" s="28"/>
      <c r="O2019" s="28"/>
    </row>
    <row r="2020" spans="1:15" ht="18.75" customHeight="1" x14ac:dyDescent="0.35">
      <c r="A2020" s="28"/>
      <c r="B2020" s="189">
        <f>IF(J2020="",0,COUNTIF($J$7:J2020,J2020))</f>
        <v>0</v>
      </c>
      <c r="C2020" s="189" t="str">
        <f t="shared" si="126"/>
        <v>0</v>
      </c>
      <c r="D2020" s="192">
        <f t="shared" si="127"/>
        <v>46021</v>
      </c>
      <c r="E2020" s="189">
        <f t="shared" si="128"/>
        <v>227</v>
      </c>
      <c r="F2020" s="28"/>
      <c r="G2020" s="157"/>
      <c r="H2020" s="3"/>
      <c r="I2020" s="7"/>
      <c r="J2020" s="3"/>
      <c r="K2020" s="32" t="str">
        <f t="shared" si="129"/>
        <v/>
      </c>
      <c r="L2020" s="2"/>
      <c r="M2020" s="2"/>
      <c r="N2020" s="28"/>
      <c r="O2020" s="28"/>
    </row>
    <row r="2021" spans="1:15" ht="18.75" customHeight="1" x14ac:dyDescent="0.35">
      <c r="A2021" s="28"/>
      <c r="B2021" s="189">
        <f>IF(J2021="",0,COUNTIF($J$7:J2021,J2021))</f>
        <v>0</v>
      </c>
      <c r="C2021" s="189" t="str">
        <f t="shared" si="126"/>
        <v>0</v>
      </c>
      <c r="D2021" s="192">
        <f t="shared" si="127"/>
        <v>46021</v>
      </c>
      <c r="E2021" s="189">
        <f t="shared" si="128"/>
        <v>227</v>
      </c>
      <c r="F2021" s="28"/>
      <c r="G2021" s="157"/>
      <c r="H2021" s="3"/>
      <c r="I2021" s="7"/>
      <c r="J2021" s="3"/>
      <c r="K2021" s="32" t="str">
        <f t="shared" si="129"/>
        <v/>
      </c>
      <c r="L2021" s="2"/>
      <c r="M2021" s="2"/>
      <c r="N2021" s="28"/>
      <c r="O2021" s="28"/>
    </row>
    <row r="2022" spans="1:15" ht="18.75" customHeight="1" x14ac:dyDescent="0.35">
      <c r="A2022" s="28"/>
      <c r="B2022" s="189">
        <f>IF(J2022="",0,COUNTIF($J$7:J2022,J2022))</f>
        <v>0</v>
      </c>
      <c r="C2022" s="189" t="str">
        <f t="shared" si="126"/>
        <v>0</v>
      </c>
      <c r="D2022" s="192">
        <f t="shared" si="127"/>
        <v>46021</v>
      </c>
      <c r="E2022" s="189">
        <f t="shared" si="128"/>
        <v>227</v>
      </c>
      <c r="F2022" s="28"/>
      <c r="G2022" s="157"/>
      <c r="H2022" s="3"/>
      <c r="I2022" s="7"/>
      <c r="J2022" s="3"/>
      <c r="K2022" s="32" t="str">
        <f t="shared" si="129"/>
        <v/>
      </c>
      <c r="L2022" s="2"/>
      <c r="M2022" s="2"/>
      <c r="N2022" s="28"/>
      <c r="O2022" s="28"/>
    </row>
    <row r="2023" spans="1:15" ht="18.75" customHeight="1" x14ac:dyDescent="0.35">
      <c r="A2023" s="28"/>
      <c r="B2023" s="189">
        <f>IF(J2023="",0,COUNTIF($J$7:J2023,J2023))</f>
        <v>0</v>
      </c>
      <c r="C2023" s="189" t="str">
        <f t="shared" si="126"/>
        <v>0</v>
      </c>
      <c r="D2023" s="192">
        <f t="shared" si="127"/>
        <v>46021</v>
      </c>
      <c r="E2023" s="189">
        <f t="shared" si="128"/>
        <v>227</v>
      </c>
      <c r="F2023" s="28"/>
      <c r="G2023" s="157"/>
      <c r="H2023" s="3"/>
      <c r="I2023" s="7"/>
      <c r="J2023" s="3"/>
      <c r="K2023" s="32" t="str">
        <f t="shared" si="129"/>
        <v/>
      </c>
      <c r="L2023" s="2"/>
      <c r="M2023" s="2"/>
      <c r="N2023" s="28"/>
      <c r="O2023" s="28"/>
    </row>
    <row r="2024" spans="1:15" ht="18.75" customHeight="1" x14ac:dyDescent="0.35">
      <c r="A2024" s="28"/>
      <c r="B2024" s="189">
        <f>IF(J2024="",0,COUNTIF($J$7:J2024,J2024))</f>
        <v>0</v>
      </c>
      <c r="C2024" s="189" t="str">
        <f t="shared" si="126"/>
        <v>0</v>
      </c>
      <c r="D2024" s="192">
        <f t="shared" si="127"/>
        <v>46021</v>
      </c>
      <c r="E2024" s="189">
        <f t="shared" si="128"/>
        <v>227</v>
      </c>
      <c r="F2024" s="28"/>
      <c r="G2024" s="157"/>
      <c r="H2024" s="3"/>
      <c r="I2024" s="7"/>
      <c r="J2024" s="3"/>
      <c r="K2024" s="32" t="str">
        <f t="shared" si="129"/>
        <v/>
      </c>
      <c r="L2024" s="2"/>
      <c r="M2024" s="2"/>
      <c r="N2024" s="28"/>
      <c r="O2024" s="28"/>
    </row>
    <row r="2025" spans="1:15" ht="18.75" customHeight="1" x14ac:dyDescent="0.35">
      <c r="A2025" s="28"/>
      <c r="B2025" s="189">
        <f>IF(J2025="",0,COUNTIF($J$7:J2025,J2025))</f>
        <v>0</v>
      </c>
      <c r="C2025" s="189" t="str">
        <f t="shared" si="126"/>
        <v>0</v>
      </c>
      <c r="D2025" s="192">
        <f t="shared" si="127"/>
        <v>46021</v>
      </c>
      <c r="E2025" s="189">
        <f t="shared" si="128"/>
        <v>227</v>
      </c>
      <c r="F2025" s="28"/>
      <c r="G2025" s="157"/>
      <c r="H2025" s="3"/>
      <c r="I2025" s="7"/>
      <c r="J2025" s="3"/>
      <c r="K2025" s="32" t="str">
        <f t="shared" si="129"/>
        <v/>
      </c>
      <c r="L2025" s="2"/>
      <c r="M2025" s="2"/>
      <c r="N2025" s="28"/>
      <c r="O2025" s="28"/>
    </row>
    <row r="2026" spans="1:15" ht="18.75" customHeight="1" x14ac:dyDescent="0.35">
      <c r="A2026" s="28"/>
      <c r="B2026" s="189">
        <f>IF(J2026="",0,COUNTIF($J$7:J2026,J2026))</f>
        <v>0</v>
      </c>
      <c r="C2026" s="189" t="str">
        <f t="shared" si="126"/>
        <v>0</v>
      </c>
      <c r="D2026" s="192">
        <f t="shared" si="127"/>
        <v>46021</v>
      </c>
      <c r="E2026" s="189">
        <f t="shared" si="128"/>
        <v>227</v>
      </c>
      <c r="F2026" s="28"/>
      <c r="G2026" s="157"/>
      <c r="H2026" s="3"/>
      <c r="I2026" s="7"/>
      <c r="J2026" s="3"/>
      <c r="K2026" s="32" t="str">
        <f t="shared" si="129"/>
        <v/>
      </c>
      <c r="L2026" s="2"/>
      <c r="M2026" s="2"/>
      <c r="N2026" s="28"/>
      <c r="O2026" s="28"/>
    </row>
    <row r="2027" spans="1:15" ht="18.75" customHeight="1" x14ac:dyDescent="0.35">
      <c r="A2027" s="28"/>
      <c r="B2027" s="189">
        <f>IF(J2027="",0,COUNTIF($J$7:J2027,J2027))</f>
        <v>0</v>
      </c>
      <c r="C2027" s="189" t="str">
        <f t="shared" si="126"/>
        <v>0</v>
      </c>
      <c r="D2027" s="192">
        <f t="shared" si="127"/>
        <v>46021</v>
      </c>
      <c r="E2027" s="189">
        <f t="shared" si="128"/>
        <v>227</v>
      </c>
      <c r="F2027" s="28"/>
      <c r="G2027" s="157"/>
      <c r="H2027" s="3"/>
      <c r="I2027" s="7"/>
      <c r="J2027" s="3"/>
      <c r="K2027" s="32" t="str">
        <f t="shared" si="129"/>
        <v/>
      </c>
      <c r="L2027" s="2"/>
      <c r="M2027" s="2"/>
      <c r="N2027" s="28"/>
      <c r="O2027" s="28"/>
    </row>
    <row r="2028" spans="1:15" ht="18.75" customHeight="1" x14ac:dyDescent="0.35">
      <c r="A2028" s="28"/>
      <c r="B2028" s="189">
        <f>IF(J2028="",0,COUNTIF($J$7:J2028,J2028))</f>
        <v>0</v>
      </c>
      <c r="C2028" s="189" t="str">
        <f t="shared" si="126"/>
        <v>0</v>
      </c>
      <c r="D2028" s="192">
        <f t="shared" si="127"/>
        <v>46021</v>
      </c>
      <c r="E2028" s="189">
        <f t="shared" si="128"/>
        <v>227</v>
      </c>
      <c r="F2028" s="28"/>
      <c r="G2028" s="157"/>
      <c r="H2028" s="3"/>
      <c r="I2028" s="7"/>
      <c r="J2028" s="3"/>
      <c r="K2028" s="32" t="str">
        <f t="shared" si="129"/>
        <v/>
      </c>
      <c r="L2028" s="2"/>
      <c r="M2028" s="2"/>
      <c r="N2028" s="28"/>
      <c r="O2028" s="28"/>
    </row>
    <row r="2029" spans="1:15" ht="18.75" customHeight="1" x14ac:dyDescent="0.35">
      <c r="A2029" s="28"/>
      <c r="B2029" s="189">
        <f>IF(J2029="",0,COUNTIF($J$7:J2029,J2029))</f>
        <v>0</v>
      </c>
      <c r="C2029" s="189" t="str">
        <f t="shared" si="126"/>
        <v>0</v>
      </c>
      <c r="D2029" s="192">
        <f t="shared" si="127"/>
        <v>46021</v>
      </c>
      <c r="E2029" s="189">
        <f t="shared" si="128"/>
        <v>227</v>
      </c>
      <c r="F2029" s="28"/>
      <c r="G2029" s="157"/>
      <c r="H2029" s="3"/>
      <c r="I2029" s="7"/>
      <c r="J2029" s="3"/>
      <c r="K2029" s="32" t="str">
        <f t="shared" si="129"/>
        <v/>
      </c>
      <c r="L2029" s="2"/>
      <c r="M2029" s="2"/>
      <c r="N2029" s="28"/>
      <c r="O2029" s="28"/>
    </row>
    <row r="2030" spans="1:15" ht="18.75" customHeight="1" x14ac:dyDescent="0.35">
      <c r="A2030" s="28"/>
      <c r="B2030" s="189">
        <f>IF(J2030="",0,COUNTIF($J$7:J2030,J2030))</f>
        <v>0</v>
      </c>
      <c r="C2030" s="189" t="str">
        <f t="shared" si="126"/>
        <v>0</v>
      </c>
      <c r="D2030" s="192">
        <f t="shared" si="127"/>
        <v>46021</v>
      </c>
      <c r="E2030" s="189">
        <f t="shared" si="128"/>
        <v>227</v>
      </c>
      <c r="F2030" s="28"/>
      <c r="G2030" s="157"/>
      <c r="H2030" s="3"/>
      <c r="I2030" s="7"/>
      <c r="J2030" s="3"/>
      <c r="K2030" s="32" t="str">
        <f t="shared" si="129"/>
        <v/>
      </c>
      <c r="L2030" s="2"/>
      <c r="M2030" s="2"/>
      <c r="N2030" s="28"/>
      <c r="O2030" s="28"/>
    </row>
    <row r="2031" spans="1:15" ht="18.75" customHeight="1" x14ac:dyDescent="0.35">
      <c r="A2031" s="28"/>
      <c r="B2031" s="189">
        <f>IF(J2031="",0,COUNTIF($J$7:J2031,J2031))</f>
        <v>0</v>
      </c>
      <c r="C2031" s="189" t="str">
        <f t="shared" si="126"/>
        <v>0</v>
      </c>
      <c r="D2031" s="192">
        <f t="shared" si="127"/>
        <v>46021</v>
      </c>
      <c r="E2031" s="189">
        <f t="shared" si="128"/>
        <v>227</v>
      </c>
      <c r="F2031" s="28"/>
      <c r="G2031" s="157"/>
      <c r="H2031" s="3"/>
      <c r="I2031" s="7"/>
      <c r="J2031" s="3"/>
      <c r="K2031" s="32" t="str">
        <f t="shared" si="129"/>
        <v/>
      </c>
      <c r="L2031" s="2"/>
      <c r="M2031" s="2"/>
      <c r="N2031" s="28"/>
      <c r="O2031" s="28"/>
    </row>
    <row r="2032" spans="1:15" ht="18.75" customHeight="1" x14ac:dyDescent="0.35">
      <c r="A2032" s="28"/>
      <c r="B2032" s="189">
        <f>IF(J2032="",0,COUNTIF($J$7:J2032,J2032))</f>
        <v>0</v>
      </c>
      <c r="C2032" s="189" t="str">
        <f t="shared" si="126"/>
        <v>0</v>
      </c>
      <c r="D2032" s="192">
        <f t="shared" si="127"/>
        <v>46021</v>
      </c>
      <c r="E2032" s="189">
        <f t="shared" si="128"/>
        <v>227</v>
      </c>
      <c r="F2032" s="28"/>
      <c r="G2032" s="157"/>
      <c r="H2032" s="3"/>
      <c r="I2032" s="7"/>
      <c r="J2032" s="3"/>
      <c r="K2032" s="32" t="str">
        <f t="shared" si="129"/>
        <v/>
      </c>
      <c r="L2032" s="2"/>
      <c r="M2032" s="2"/>
      <c r="N2032" s="28"/>
      <c r="O2032" s="28"/>
    </row>
    <row r="2033" spans="1:15" ht="18.75" customHeight="1" x14ac:dyDescent="0.35">
      <c r="A2033" s="28"/>
      <c r="B2033" s="189">
        <f>IF(J2033="",0,COUNTIF($J$7:J2033,J2033))</f>
        <v>0</v>
      </c>
      <c r="C2033" s="189" t="str">
        <f t="shared" si="126"/>
        <v>0</v>
      </c>
      <c r="D2033" s="192">
        <f t="shared" si="127"/>
        <v>46021</v>
      </c>
      <c r="E2033" s="189">
        <f t="shared" si="128"/>
        <v>227</v>
      </c>
      <c r="F2033" s="28"/>
      <c r="G2033" s="157"/>
      <c r="H2033" s="3"/>
      <c r="I2033" s="7"/>
      <c r="J2033" s="3"/>
      <c r="K2033" s="32" t="str">
        <f t="shared" si="129"/>
        <v/>
      </c>
      <c r="L2033" s="2"/>
      <c r="M2033" s="2"/>
      <c r="N2033" s="28"/>
      <c r="O2033" s="28"/>
    </row>
    <row r="2034" spans="1:15" ht="18.75" customHeight="1" x14ac:dyDescent="0.35">
      <c r="A2034" s="28"/>
      <c r="B2034" s="189">
        <f>IF(J2034="",0,COUNTIF($J$7:J2034,J2034))</f>
        <v>0</v>
      </c>
      <c r="C2034" s="189" t="str">
        <f t="shared" si="126"/>
        <v>0</v>
      </c>
      <c r="D2034" s="192">
        <f t="shared" si="127"/>
        <v>46021</v>
      </c>
      <c r="E2034" s="189">
        <f t="shared" si="128"/>
        <v>227</v>
      </c>
      <c r="F2034" s="28"/>
      <c r="G2034" s="157"/>
      <c r="H2034" s="3"/>
      <c r="I2034" s="7"/>
      <c r="J2034" s="3"/>
      <c r="K2034" s="32" t="str">
        <f t="shared" si="129"/>
        <v/>
      </c>
      <c r="L2034" s="2"/>
      <c r="M2034" s="2"/>
      <c r="N2034" s="28"/>
      <c r="O2034" s="28"/>
    </row>
    <row r="2035" spans="1:15" ht="18.75" customHeight="1" x14ac:dyDescent="0.35">
      <c r="A2035" s="28"/>
      <c r="B2035" s="189">
        <f>IF(J2035="",0,COUNTIF($J$7:J2035,J2035))</f>
        <v>0</v>
      </c>
      <c r="C2035" s="189" t="str">
        <f t="shared" si="126"/>
        <v>0</v>
      </c>
      <c r="D2035" s="192">
        <f t="shared" si="127"/>
        <v>46021</v>
      </c>
      <c r="E2035" s="189">
        <f t="shared" si="128"/>
        <v>227</v>
      </c>
      <c r="F2035" s="28"/>
      <c r="G2035" s="157"/>
      <c r="H2035" s="3"/>
      <c r="I2035" s="7"/>
      <c r="J2035" s="3"/>
      <c r="K2035" s="32" t="str">
        <f t="shared" si="129"/>
        <v/>
      </c>
      <c r="L2035" s="2"/>
      <c r="M2035" s="2"/>
      <c r="N2035" s="28"/>
      <c r="O2035" s="28"/>
    </row>
    <row r="2036" spans="1:15" ht="18.75" customHeight="1" x14ac:dyDescent="0.35">
      <c r="A2036" s="28"/>
      <c r="B2036" s="189">
        <f>IF(J2036="",0,COUNTIF($J$7:J2036,J2036))</f>
        <v>0</v>
      </c>
      <c r="C2036" s="189" t="str">
        <f t="shared" si="126"/>
        <v>0</v>
      </c>
      <c r="D2036" s="192">
        <f t="shared" si="127"/>
        <v>46021</v>
      </c>
      <c r="E2036" s="189">
        <f t="shared" si="128"/>
        <v>227</v>
      </c>
      <c r="F2036" s="28"/>
      <c r="G2036" s="157"/>
      <c r="H2036" s="3"/>
      <c r="I2036" s="7"/>
      <c r="J2036" s="3"/>
      <c r="K2036" s="32" t="str">
        <f t="shared" si="129"/>
        <v/>
      </c>
      <c r="L2036" s="2"/>
      <c r="M2036" s="2"/>
      <c r="N2036" s="28"/>
      <c r="O2036" s="28"/>
    </row>
    <row r="2037" spans="1:15" ht="18.75" customHeight="1" x14ac:dyDescent="0.35">
      <c r="A2037" s="28"/>
      <c r="B2037" s="189">
        <f>IF(J2037="",0,COUNTIF($J$7:J2037,J2037))</f>
        <v>0</v>
      </c>
      <c r="C2037" s="189" t="str">
        <f t="shared" si="126"/>
        <v>0</v>
      </c>
      <c r="D2037" s="192">
        <f t="shared" si="127"/>
        <v>46021</v>
      </c>
      <c r="E2037" s="189">
        <f t="shared" si="128"/>
        <v>227</v>
      </c>
      <c r="F2037" s="28"/>
      <c r="G2037" s="157"/>
      <c r="H2037" s="3"/>
      <c r="I2037" s="7"/>
      <c r="J2037" s="3"/>
      <c r="K2037" s="32" t="str">
        <f t="shared" si="129"/>
        <v/>
      </c>
      <c r="L2037" s="2"/>
      <c r="M2037" s="2"/>
      <c r="N2037" s="28"/>
      <c r="O2037" s="28"/>
    </row>
    <row r="2038" spans="1:15" ht="18.75" customHeight="1" x14ac:dyDescent="0.35">
      <c r="A2038" s="28"/>
      <c r="B2038" s="189">
        <f>IF(J2038="",0,COUNTIF($J$7:J2038,J2038))</f>
        <v>0</v>
      </c>
      <c r="C2038" s="189" t="str">
        <f t="shared" si="126"/>
        <v>0</v>
      </c>
      <c r="D2038" s="192">
        <f t="shared" si="127"/>
        <v>46021</v>
      </c>
      <c r="E2038" s="189">
        <f t="shared" si="128"/>
        <v>227</v>
      </c>
      <c r="F2038" s="28"/>
      <c r="G2038" s="157"/>
      <c r="H2038" s="3"/>
      <c r="I2038" s="7"/>
      <c r="J2038" s="3"/>
      <c r="K2038" s="32" t="str">
        <f t="shared" si="129"/>
        <v/>
      </c>
      <c r="L2038" s="2"/>
      <c r="M2038" s="2"/>
      <c r="N2038" s="28"/>
      <c r="O2038" s="28"/>
    </row>
    <row r="2039" spans="1:15" ht="18.75" customHeight="1" x14ac:dyDescent="0.35">
      <c r="A2039" s="28"/>
      <c r="B2039" s="189">
        <f>IF(J2039="",0,COUNTIF($J$7:J2039,J2039))</f>
        <v>0</v>
      </c>
      <c r="C2039" s="189" t="str">
        <f t="shared" ref="C2039:C2102" si="130">B2039&amp;J2039</f>
        <v>0</v>
      </c>
      <c r="D2039" s="192">
        <f t="shared" ref="D2039:D2102" si="131">IF(G2039&lt;&gt;"",G2039,D2038)</f>
        <v>46021</v>
      </c>
      <c r="E2039" s="189">
        <f t="shared" ref="E2039:E2102" si="132">IF(H2039&lt;&gt;"",H2039,E2038)</f>
        <v>227</v>
      </c>
      <c r="F2039" s="28"/>
      <c r="G2039" s="157"/>
      <c r="H2039" s="3"/>
      <c r="I2039" s="7"/>
      <c r="J2039" s="3"/>
      <c r="K2039" s="32" t="str">
        <f t="shared" ref="K2039:K2102" si="133">IF(J2039&lt;&gt;"",VLOOKUP(J2039,DA,2,FALSE),"")</f>
        <v/>
      </c>
      <c r="L2039" s="2"/>
      <c r="M2039" s="2"/>
      <c r="N2039" s="28"/>
      <c r="O2039" s="28"/>
    </row>
    <row r="2040" spans="1:15" ht="18.75" customHeight="1" x14ac:dyDescent="0.35">
      <c r="A2040" s="28"/>
      <c r="B2040" s="189">
        <f>IF(J2040="",0,COUNTIF($J$7:J2040,J2040))</f>
        <v>0</v>
      </c>
      <c r="C2040" s="189" t="str">
        <f t="shared" si="130"/>
        <v>0</v>
      </c>
      <c r="D2040" s="192">
        <f t="shared" si="131"/>
        <v>46021</v>
      </c>
      <c r="E2040" s="189">
        <f t="shared" si="132"/>
        <v>227</v>
      </c>
      <c r="F2040" s="28"/>
      <c r="G2040" s="157"/>
      <c r="H2040" s="3"/>
      <c r="I2040" s="7"/>
      <c r="J2040" s="3"/>
      <c r="K2040" s="32" t="str">
        <f t="shared" si="133"/>
        <v/>
      </c>
      <c r="L2040" s="2"/>
      <c r="M2040" s="2"/>
      <c r="N2040" s="28"/>
      <c r="O2040" s="28"/>
    </row>
    <row r="2041" spans="1:15" ht="18.75" customHeight="1" x14ac:dyDescent="0.35">
      <c r="A2041" s="28"/>
      <c r="B2041" s="189">
        <f>IF(J2041="",0,COUNTIF($J$7:J2041,J2041))</f>
        <v>0</v>
      </c>
      <c r="C2041" s="189" t="str">
        <f t="shared" si="130"/>
        <v>0</v>
      </c>
      <c r="D2041" s="192">
        <f t="shared" si="131"/>
        <v>46021</v>
      </c>
      <c r="E2041" s="189">
        <f t="shared" si="132"/>
        <v>227</v>
      </c>
      <c r="F2041" s="28"/>
      <c r="G2041" s="157"/>
      <c r="H2041" s="3"/>
      <c r="I2041" s="7"/>
      <c r="J2041" s="3"/>
      <c r="K2041" s="32" t="str">
        <f t="shared" si="133"/>
        <v/>
      </c>
      <c r="L2041" s="2"/>
      <c r="M2041" s="2"/>
      <c r="N2041" s="28"/>
      <c r="O2041" s="28"/>
    </row>
    <row r="2042" spans="1:15" ht="18.75" customHeight="1" x14ac:dyDescent="0.35">
      <c r="A2042" s="28"/>
      <c r="B2042" s="189">
        <f>IF(J2042="",0,COUNTIF($J$7:J2042,J2042))</f>
        <v>0</v>
      </c>
      <c r="C2042" s="189" t="str">
        <f t="shared" si="130"/>
        <v>0</v>
      </c>
      <c r="D2042" s="192">
        <f t="shared" si="131"/>
        <v>46021</v>
      </c>
      <c r="E2042" s="189">
        <f t="shared" si="132"/>
        <v>227</v>
      </c>
      <c r="F2042" s="28"/>
      <c r="G2042" s="157"/>
      <c r="H2042" s="3"/>
      <c r="I2042" s="7"/>
      <c r="J2042" s="3"/>
      <c r="K2042" s="32" t="str">
        <f t="shared" si="133"/>
        <v/>
      </c>
      <c r="L2042" s="2"/>
      <c r="M2042" s="2"/>
      <c r="N2042" s="28"/>
      <c r="O2042" s="28"/>
    </row>
    <row r="2043" spans="1:15" ht="18.75" customHeight="1" x14ac:dyDescent="0.35">
      <c r="A2043" s="28"/>
      <c r="B2043" s="189">
        <f>IF(J2043="",0,COUNTIF($J$7:J2043,J2043))</f>
        <v>0</v>
      </c>
      <c r="C2043" s="189" t="str">
        <f t="shared" si="130"/>
        <v>0</v>
      </c>
      <c r="D2043" s="192">
        <f t="shared" si="131"/>
        <v>46021</v>
      </c>
      <c r="E2043" s="189">
        <f t="shared" si="132"/>
        <v>227</v>
      </c>
      <c r="F2043" s="28"/>
      <c r="G2043" s="157"/>
      <c r="H2043" s="3"/>
      <c r="I2043" s="7"/>
      <c r="J2043" s="3"/>
      <c r="K2043" s="32" t="str">
        <f t="shared" si="133"/>
        <v/>
      </c>
      <c r="L2043" s="2"/>
      <c r="M2043" s="2"/>
      <c r="N2043" s="28"/>
      <c r="O2043" s="28"/>
    </row>
    <row r="2044" spans="1:15" ht="18.75" customHeight="1" x14ac:dyDescent="0.35">
      <c r="A2044" s="28"/>
      <c r="B2044" s="189">
        <f>IF(J2044="",0,COUNTIF($J$7:J2044,J2044))</f>
        <v>0</v>
      </c>
      <c r="C2044" s="189" t="str">
        <f t="shared" si="130"/>
        <v>0</v>
      </c>
      <c r="D2044" s="192">
        <f t="shared" si="131"/>
        <v>46021</v>
      </c>
      <c r="E2044" s="189">
        <f t="shared" si="132"/>
        <v>227</v>
      </c>
      <c r="F2044" s="28"/>
      <c r="G2044" s="157"/>
      <c r="H2044" s="3"/>
      <c r="I2044" s="7"/>
      <c r="J2044" s="3"/>
      <c r="K2044" s="32" t="str">
        <f t="shared" si="133"/>
        <v/>
      </c>
      <c r="L2044" s="2"/>
      <c r="M2044" s="2"/>
      <c r="N2044" s="28"/>
      <c r="O2044" s="28"/>
    </row>
    <row r="2045" spans="1:15" ht="18.75" customHeight="1" x14ac:dyDescent="0.35">
      <c r="A2045" s="28"/>
      <c r="B2045" s="189">
        <f>IF(J2045="",0,COUNTIF($J$7:J2045,J2045))</f>
        <v>0</v>
      </c>
      <c r="C2045" s="189" t="str">
        <f t="shared" si="130"/>
        <v>0</v>
      </c>
      <c r="D2045" s="192">
        <f t="shared" si="131"/>
        <v>46021</v>
      </c>
      <c r="E2045" s="189">
        <f t="shared" si="132"/>
        <v>227</v>
      </c>
      <c r="F2045" s="28"/>
      <c r="G2045" s="157"/>
      <c r="H2045" s="3"/>
      <c r="I2045" s="7"/>
      <c r="J2045" s="3"/>
      <c r="K2045" s="32" t="str">
        <f t="shared" si="133"/>
        <v/>
      </c>
      <c r="L2045" s="2"/>
      <c r="M2045" s="2"/>
      <c r="N2045" s="28"/>
      <c r="O2045" s="28"/>
    </row>
    <row r="2046" spans="1:15" ht="18.75" customHeight="1" x14ac:dyDescent="0.35">
      <c r="A2046" s="28"/>
      <c r="B2046" s="189">
        <f>IF(J2046="",0,COUNTIF($J$7:J2046,J2046))</f>
        <v>0</v>
      </c>
      <c r="C2046" s="189" t="str">
        <f t="shared" si="130"/>
        <v>0</v>
      </c>
      <c r="D2046" s="192">
        <f t="shared" si="131"/>
        <v>46021</v>
      </c>
      <c r="E2046" s="189">
        <f t="shared" si="132"/>
        <v>227</v>
      </c>
      <c r="F2046" s="28"/>
      <c r="G2046" s="157"/>
      <c r="H2046" s="3"/>
      <c r="I2046" s="7"/>
      <c r="J2046" s="3"/>
      <c r="K2046" s="32" t="str">
        <f t="shared" si="133"/>
        <v/>
      </c>
      <c r="L2046" s="2"/>
      <c r="M2046" s="2"/>
      <c r="N2046" s="28"/>
      <c r="O2046" s="28"/>
    </row>
    <row r="2047" spans="1:15" ht="18.75" customHeight="1" x14ac:dyDescent="0.35">
      <c r="A2047" s="28"/>
      <c r="B2047" s="189">
        <f>IF(J2047="",0,COUNTIF($J$7:J2047,J2047))</f>
        <v>0</v>
      </c>
      <c r="C2047" s="189" t="str">
        <f t="shared" si="130"/>
        <v>0</v>
      </c>
      <c r="D2047" s="192">
        <f t="shared" si="131"/>
        <v>46021</v>
      </c>
      <c r="E2047" s="189">
        <f t="shared" si="132"/>
        <v>227</v>
      </c>
      <c r="F2047" s="28"/>
      <c r="G2047" s="157"/>
      <c r="H2047" s="3"/>
      <c r="I2047" s="7"/>
      <c r="J2047" s="3"/>
      <c r="K2047" s="32" t="str">
        <f t="shared" si="133"/>
        <v/>
      </c>
      <c r="L2047" s="2"/>
      <c r="M2047" s="2"/>
      <c r="N2047" s="28"/>
      <c r="O2047" s="28"/>
    </row>
    <row r="2048" spans="1:15" ht="18.75" customHeight="1" x14ac:dyDescent="0.35">
      <c r="A2048" s="28"/>
      <c r="B2048" s="189">
        <f>IF(J2048="",0,COUNTIF($J$7:J2048,J2048))</f>
        <v>0</v>
      </c>
      <c r="C2048" s="189" t="str">
        <f t="shared" si="130"/>
        <v>0</v>
      </c>
      <c r="D2048" s="192">
        <f t="shared" si="131"/>
        <v>46021</v>
      </c>
      <c r="E2048" s="189">
        <f t="shared" si="132"/>
        <v>227</v>
      </c>
      <c r="F2048" s="28"/>
      <c r="G2048" s="157"/>
      <c r="H2048" s="3"/>
      <c r="I2048" s="7"/>
      <c r="J2048" s="3"/>
      <c r="K2048" s="32" t="str">
        <f t="shared" si="133"/>
        <v/>
      </c>
      <c r="L2048" s="2"/>
      <c r="M2048" s="2"/>
      <c r="N2048" s="28"/>
      <c r="O2048" s="28"/>
    </row>
    <row r="2049" spans="1:15" ht="18.75" customHeight="1" x14ac:dyDescent="0.35">
      <c r="A2049" s="28"/>
      <c r="B2049" s="189">
        <f>IF(J2049="",0,COUNTIF($J$7:J2049,J2049))</f>
        <v>0</v>
      </c>
      <c r="C2049" s="189" t="str">
        <f t="shared" si="130"/>
        <v>0</v>
      </c>
      <c r="D2049" s="192">
        <f t="shared" si="131"/>
        <v>46021</v>
      </c>
      <c r="E2049" s="189">
        <f t="shared" si="132"/>
        <v>227</v>
      </c>
      <c r="F2049" s="28"/>
      <c r="G2049" s="157"/>
      <c r="H2049" s="3"/>
      <c r="I2049" s="7"/>
      <c r="J2049" s="3"/>
      <c r="K2049" s="32" t="str">
        <f t="shared" si="133"/>
        <v/>
      </c>
      <c r="L2049" s="2"/>
      <c r="M2049" s="2"/>
      <c r="N2049" s="28"/>
      <c r="O2049" s="28"/>
    </row>
    <row r="2050" spans="1:15" ht="18.75" customHeight="1" x14ac:dyDescent="0.35">
      <c r="A2050" s="28"/>
      <c r="B2050" s="189">
        <f>IF(J2050="",0,COUNTIF($J$7:J2050,J2050))</f>
        <v>0</v>
      </c>
      <c r="C2050" s="189" t="str">
        <f t="shared" si="130"/>
        <v>0</v>
      </c>
      <c r="D2050" s="192">
        <f t="shared" si="131"/>
        <v>46021</v>
      </c>
      <c r="E2050" s="189">
        <f t="shared" si="132"/>
        <v>227</v>
      </c>
      <c r="F2050" s="28"/>
      <c r="G2050" s="157"/>
      <c r="H2050" s="3"/>
      <c r="I2050" s="7"/>
      <c r="J2050" s="3"/>
      <c r="K2050" s="32" t="str">
        <f t="shared" si="133"/>
        <v/>
      </c>
      <c r="L2050" s="2"/>
      <c r="M2050" s="2"/>
      <c r="N2050" s="28"/>
      <c r="O2050" s="28"/>
    </row>
    <row r="2051" spans="1:15" ht="18.75" customHeight="1" x14ac:dyDescent="0.35">
      <c r="A2051" s="28"/>
      <c r="B2051" s="189">
        <f>IF(J2051="",0,COUNTIF($J$7:J2051,J2051))</f>
        <v>0</v>
      </c>
      <c r="C2051" s="189" t="str">
        <f t="shared" si="130"/>
        <v>0</v>
      </c>
      <c r="D2051" s="192">
        <f t="shared" si="131"/>
        <v>46021</v>
      </c>
      <c r="E2051" s="189">
        <f t="shared" si="132"/>
        <v>227</v>
      </c>
      <c r="F2051" s="28"/>
      <c r="G2051" s="157"/>
      <c r="H2051" s="3"/>
      <c r="I2051" s="7"/>
      <c r="J2051" s="3"/>
      <c r="K2051" s="32" t="str">
        <f t="shared" si="133"/>
        <v/>
      </c>
      <c r="L2051" s="2"/>
      <c r="M2051" s="2"/>
      <c r="N2051" s="28"/>
      <c r="O2051" s="28"/>
    </row>
    <row r="2052" spans="1:15" ht="18.75" customHeight="1" x14ac:dyDescent="0.35">
      <c r="A2052" s="28"/>
      <c r="B2052" s="189">
        <f>IF(J2052="",0,COUNTIF($J$7:J2052,J2052))</f>
        <v>0</v>
      </c>
      <c r="C2052" s="189" t="str">
        <f t="shared" si="130"/>
        <v>0</v>
      </c>
      <c r="D2052" s="192">
        <f t="shared" si="131"/>
        <v>46021</v>
      </c>
      <c r="E2052" s="189">
        <f t="shared" si="132"/>
        <v>227</v>
      </c>
      <c r="F2052" s="28"/>
      <c r="G2052" s="157"/>
      <c r="H2052" s="3"/>
      <c r="I2052" s="7"/>
      <c r="J2052" s="3"/>
      <c r="K2052" s="32" t="str">
        <f t="shared" si="133"/>
        <v/>
      </c>
      <c r="L2052" s="2"/>
      <c r="M2052" s="2"/>
      <c r="N2052" s="28"/>
      <c r="O2052" s="28"/>
    </row>
    <row r="2053" spans="1:15" ht="18.75" customHeight="1" x14ac:dyDescent="0.35">
      <c r="A2053" s="28"/>
      <c r="B2053" s="189">
        <f>IF(J2053="",0,COUNTIF($J$7:J2053,J2053))</f>
        <v>0</v>
      </c>
      <c r="C2053" s="189" t="str">
        <f t="shared" si="130"/>
        <v>0</v>
      </c>
      <c r="D2053" s="192">
        <f t="shared" si="131"/>
        <v>46021</v>
      </c>
      <c r="E2053" s="189">
        <f t="shared" si="132"/>
        <v>227</v>
      </c>
      <c r="F2053" s="28"/>
      <c r="G2053" s="157"/>
      <c r="H2053" s="3"/>
      <c r="I2053" s="7"/>
      <c r="J2053" s="3"/>
      <c r="K2053" s="32" t="str">
        <f t="shared" si="133"/>
        <v/>
      </c>
      <c r="L2053" s="2"/>
      <c r="M2053" s="2"/>
      <c r="N2053" s="28"/>
      <c r="O2053" s="28"/>
    </row>
    <row r="2054" spans="1:15" ht="18.75" customHeight="1" x14ac:dyDescent="0.35">
      <c r="A2054" s="28"/>
      <c r="B2054" s="189">
        <f>IF(J2054="",0,COUNTIF($J$7:J2054,J2054))</f>
        <v>0</v>
      </c>
      <c r="C2054" s="189" t="str">
        <f t="shared" si="130"/>
        <v>0</v>
      </c>
      <c r="D2054" s="192">
        <f t="shared" si="131"/>
        <v>46021</v>
      </c>
      <c r="E2054" s="189">
        <f t="shared" si="132"/>
        <v>227</v>
      </c>
      <c r="F2054" s="28"/>
      <c r="G2054" s="157"/>
      <c r="H2054" s="3"/>
      <c r="I2054" s="7"/>
      <c r="J2054" s="3"/>
      <c r="K2054" s="32" t="str">
        <f t="shared" si="133"/>
        <v/>
      </c>
      <c r="L2054" s="2"/>
      <c r="M2054" s="2"/>
      <c r="N2054" s="28"/>
      <c r="O2054" s="28"/>
    </row>
    <row r="2055" spans="1:15" ht="18.75" customHeight="1" x14ac:dyDescent="0.35">
      <c r="A2055" s="28"/>
      <c r="B2055" s="189">
        <f>IF(J2055="",0,COUNTIF($J$7:J2055,J2055))</f>
        <v>0</v>
      </c>
      <c r="C2055" s="189" t="str">
        <f t="shared" si="130"/>
        <v>0</v>
      </c>
      <c r="D2055" s="192">
        <f t="shared" si="131"/>
        <v>46021</v>
      </c>
      <c r="E2055" s="189">
        <f t="shared" si="132"/>
        <v>227</v>
      </c>
      <c r="F2055" s="28"/>
      <c r="G2055" s="157"/>
      <c r="H2055" s="3"/>
      <c r="I2055" s="7"/>
      <c r="J2055" s="3"/>
      <c r="K2055" s="32" t="str">
        <f t="shared" si="133"/>
        <v/>
      </c>
      <c r="L2055" s="2"/>
      <c r="M2055" s="2"/>
      <c r="N2055" s="28"/>
      <c r="O2055" s="28"/>
    </row>
    <row r="2056" spans="1:15" ht="18.75" customHeight="1" x14ac:dyDescent="0.35">
      <c r="A2056" s="28"/>
      <c r="B2056" s="189">
        <f>IF(J2056="",0,COUNTIF($J$7:J2056,J2056))</f>
        <v>0</v>
      </c>
      <c r="C2056" s="189" t="str">
        <f t="shared" si="130"/>
        <v>0</v>
      </c>
      <c r="D2056" s="192">
        <f t="shared" si="131"/>
        <v>46021</v>
      </c>
      <c r="E2056" s="189">
        <f t="shared" si="132"/>
        <v>227</v>
      </c>
      <c r="F2056" s="28"/>
      <c r="G2056" s="157"/>
      <c r="H2056" s="3"/>
      <c r="I2056" s="7"/>
      <c r="J2056" s="3"/>
      <c r="K2056" s="32" t="str">
        <f t="shared" si="133"/>
        <v/>
      </c>
      <c r="L2056" s="2"/>
      <c r="M2056" s="2"/>
      <c r="N2056" s="28"/>
      <c r="O2056" s="28"/>
    </row>
    <row r="2057" spans="1:15" ht="18.75" customHeight="1" x14ac:dyDescent="0.35">
      <c r="A2057" s="28"/>
      <c r="B2057" s="189">
        <f>IF(J2057="",0,COUNTIF($J$7:J2057,J2057))</f>
        <v>0</v>
      </c>
      <c r="C2057" s="189" t="str">
        <f t="shared" si="130"/>
        <v>0</v>
      </c>
      <c r="D2057" s="192">
        <f t="shared" si="131"/>
        <v>46021</v>
      </c>
      <c r="E2057" s="189">
        <f t="shared" si="132"/>
        <v>227</v>
      </c>
      <c r="F2057" s="28"/>
      <c r="G2057" s="157"/>
      <c r="H2057" s="3"/>
      <c r="I2057" s="7"/>
      <c r="J2057" s="3"/>
      <c r="K2057" s="32" t="str">
        <f t="shared" si="133"/>
        <v/>
      </c>
      <c r="L2057" s="2"/>
      <c r="M2057" s="2"/>
      <c r="N2057" s="28"/>
      <c r="O2057" s="28"/>
    </row>
    <row r="2058" spans="1:15" ht="18.75" customHeight="1" x14ac:dyDescent="0.35">
      <c r="A2058" s="28"/>
      <c r="B2058" s="189">
        <f>IF(J2058="",0,COUNTIF($J$7:J2058,J2058))</f>
        <v>0</v>
      </c>
      <c r="C2058" s="189" t="str">
        <f t="shared" si="130"/>
        <v>0</v>
      </c>
      <c r="D2058" s="192">
        <f t="shared" si="131"/>
        <v>46021</v>
      </c>
      <c r="E2058" s="189">
        <f t="shared" si="132"/>
        <v>227</v>
      </c>
      <c r="F2058" s="28"/>
      <c r="G2058" s="157"/>
      <c r="H2058" s="3"/>
      <c r="I2058" s="7"/>
      <c r="J2058" s="3"/>
      <c r="K2058" s="32" t="str">
        <f t="shared" si="133"/>
        <v/>
      </c>
      <c r="L2058" s="2"/>
      <c r="M2058" s="2"/>
      <c r="N2058" s="28"/>
      <c r="O2058" s="28"/>
    </row>
    <row r="2059" spans="1:15" ht="18.75" customHeight="1" x14ac:dyDescent="0.35">
      <c r="A2059" s="28"/>
      <c r="B2059" s="189">
        <f>IF(J2059="",0,COUNTIF($J$7:J2059,J2059))</f>
        <v>0</v>
      </c>
      <c r="C2059" s="189" t="str">
        <f t="shared" si="130"/>
        <v>0</v>
      </c>
      <c r="D2059" s="192">
        <f t="shared" si="131"/>
        <v>46021</v>
      </c>
      <c r="E2059" s="189">
        <f t="shared" si="132"/>
        <v>227</v>
      </c>
      <c r="F2059" s="28"/>
      <c r="G2059" s="157"/>
      <c r="H2059" s="3"/>
      <c r="I2059" s="7"/>
      <c r="J2059" s="3"/>
      <c r="K2059" s="32" t="str">
        <f t="shared" si="133"/>
        <v/>
      </c>
      <c r="L2059" s="2"/>
      <c r="M2059" s="2"/>
      <c r="N2059" s="28"/>
      <c r="O2059" s="28"/>
    </row>
    <row r="2060" spans="1:15" ht="18.75" customHeight="1" x14ac:dyDescent="0.35">
      <c r="A2060" s="28"/>
      <c r="B2060" s="189">
        <f>IF(J2060="",0,COUNTIF($J$7:J2060,J2060))</f>
        <v>0</v>
      </c>
      <c r="C2060" s="189" t="str">
        <f t="shared" si="130"/>
        <v>0</v>
      </c>
      <c r="D2060" s="192">
        <f t="shared" si="131"/>
        <v>46021</v>
      </c>
      <c r="E2060" s="189">
        <f t="shared" si="132"/>
        <v>227</v>
      </c>
      <c r="F2060" s="28"/>
      <c r="G2060" s="157"/>
      <c r="H2060" s="3"/>
      <c r="I2060" s="7"/>
      <c r="J2060" s="3"/>
      <c r="K2060" s="32" t="str">
        <f t="shared" si="133"/>
        <v/>
      </c>
      <c r="L2060" s="2"/>
      <c r="M2060" s="2"/>
      <c r="N2060" s="28"/>
      <c r="O2060" s="28"/>
    </row>
    <row r="2061" spans="1:15" ht="18.75" customHeight="1" x14ac:dyDescent="0.35">
      <c r="A2061" s="28"/>
      <c r="B2061" s="189">
        <f>IF(J2061="",0,COUNTIF($J$7:J2061,J2061))</f>
        <v>0</v>
      </c>
      <c r="C2061" s="189" t="str">
        <f t="shared" si="130"/>
        <v>0</v>
      </c>
      <c r="D2061" s="192">
        <f t="shared" si="131"/>
        <v>46021</v>
      </c>
      <c r="E2061" s="189">
        <f t="shared" si="132"/>
        <v>227</v>
      </c>
      <c r="F2061" s="28"/>
      <c r="G2061" s="157"/>
      <c r="H2061" s="3"/>
      <c r="I2061" s="7"/>
      <c r="J2061" s="3"/>
      <c r="K2061" s="32" t="str">
        <f t="shared" si="133"/>
        <v/>
      </c>
      <c r="L2061" s="2"/>
      <c r="M2061" s="2"/>
      <c r="N2061" s="28"/>
      <c r="O2061" s="28"/>
    </row>
    <row r="2062" spans="1:15" ht="18.75" customHeight="1" x14ac:dyDescent="0.35">
      <c r="A2062" s="28"/>
      <c r="B2062" s="189">
        <f>IF(J2062="",0,COUNTIF($J$7:J2062,J2062))</f>
        <v>0</v>
      </c>
      <c r="C2062" s="189" t="str">
        <f t="shared" si="130"/>
        <v>0</v>
      </c>
      <c r="D2062" s="192">
        <f t="shared" si="131"/>
        <v>46021</v>
      </c>
      <c r="E2062" s="189">
        <f t="shared" si="132"/>
        <v>227</v>
      </c>
      <c r="F2062" s="28"/>
      <c r="G2062" s="157"/>
      <c r="H2062" s="3"/>
      <c r="I2062" s="7"/>
      <c r="J2062" s="3"/>
      <c r="K2062" s="32" t="str">
        <f t="shared" si="133"/>
        <v/>
      </c>
      <c r="L2062" s="2"/>
      <c r="M2062" s="2"/>
      <c r="N2062" s="28"/>
      <c r="O2062" s="28"/>
    </row>
    <row r="2063" spans="1:15" ht="18.75" customHeight="1" x14ac:dyDescent="0.35">
      <c r="A2063" s="28"/>
      <c r="B2063" s="189">
        <f>IF(J2063="",0,COUNTIF($J$7:J2063,J2063))</f>
        <v>0</v>
      </c>
      <c r="C2063" s="189" t="str">
        <f t="shared" si="130"/>
        <v>0</v>
      </c>
      <c r="D2063" s="192">
        <f t="shared" si="131"/>
        <v>46021</v>
      </c>
      <c r="E2063" s="189">
        <f t="shared" si="132"/>
        <v>227</v>
      </c>
      <c r="F2063" s="28"/>
      <c r="G2063" s="157"/>
      <c r="H2063" s="3"/>
      <c r="I2063" s="7"/>
      <c r="J2063" s="3"/>
      <c r="K2063" s="32" t="str">
        <f t="shared" si="133"/>
        <v/>
      </c>
      <c r="L2063" s="2"/>
      <c r="M2063" s="2"/>
      <c r="N2063" s="28"/>
      <c r="O2063" s="28"/>
    </row>
    <row r="2064" spans="1:15" ht="18.75" customHeight="1" x14ac:dyDescent="0.35">
      <c r="A2064" s="28"/>
      <c r="B2064" s="189">
        <f>IF(J2064="",0,COUNTIF($J$7:J2064,J2064))</f>
        <v>0</v>
      </c>
      <c r="C2064" s="189" t="str">
        <f t="shared" si="130"/>
        <v>0</v>
      </c>
      <c r="D2064" s="192">
        <f t="shared" si="131"/>
        <v>46021</v>
      </c>
      <c r="E2064" s="189">
        <f t="shared" si="132"/>
        <v>227</v>
      </c>
      <c r="F2064" s="28"/>
      <c r="G2064" s="157"/>
      <c r="H2064" s="3"/>
      <c r="I2064" s="7"/>
      <c r="J2064" s="3"/>
      <c r="K2064" s="32" t="str">
        <f t="shared" si="133"/>
        <v/>
      </c>
      <c r="L2064" s="2"/>
      <c r="M2064" s="2"/>
      <c r="N2064" s="28"/>
      <c r="O2064" s="28"/>
    </row>
    <row r="2065" spans="1:15" ht="18.75" customHeight="1" x14ac:dyDescent="0.35">
      <c r="A2065" s="28"/>
      <c r="B2065" s="189">
        <f>IF(J2065="",0,COUNTIF($J$7:J2065,J2065))</f>
        <v>0</v>
      </c>
      <c r="C2065" s="189" t="str">
        <f t="shared" si="130"/>
        <v>0</v>
      </c>
      <c r="D2065" s="192">
        <f t="shared" si="131"/>
        <v>46021</v>
      </c>
      <c r="E2065" s="189">
        <f t="shared" si="132"/>
        <v>227</v>
      </c>
      <c r="F2065" s="28"/>
      <c r="G2065" s="157"/>
      <c r="H2065" s="3"/>
      <c r="I2065" s="7"/>
      <c r="J2065" s="3"/>
      <c r="K2065" s="32" t="str">
        <f t="shared" si="133"/>
        <v/>
      </c>
      <c r="L2065" s="2"/>
      <c r="M2065" s="2"/>
      <c r="N2065" s="28"/>
      <c r="O2065" s="28"/>
    </row>
    <row r="2066" spans="1:15" ht="18.75" customHeight="1" x14ac:dyDescent="0.35">
      <c r="A2066" s="28"/>
      <c r="B2066" s="189">
        <f>IF(J2066="",0,COUNTIF($J$7:J2066,J2066))</f>
        <v>0</v>
      </c>
      <c r="C2066" s="189" t="str">
        <f t="shared" si="130"/>
        <v>0</v>
      </c>
      <c r="D2066" s="192">
        <f t="shared" si="131"/>
        <v>46021</v>
      </c>
      <c r="E2066" s="189">
        <f t="shared" si="132"/>
        <v>227</v>
      </c>
      <c r="F2066" s="28"/>
      <c r="G2066" s="157"/>
      <c r="H2066" s="3"/>
      <c r="I2066" s="7"/>
      <c r="J2066" s="3"/>
      <c r="K2066" s="32" t="str">
        <f t="shared" si="133"/>
        <v/>
      </c>
      <c r="L2066" s="2"/>
      <c r="M2066" s="2"/>
      <c r="N2066" s="28"/>
      <c r="O2066" s="28"/>
    </row>
    <row r="2067" spans="1:15" ht="18.75" customHeight="1" x14ac:dyDescent="0.35">
      <c r="A2067" s="28"/>
      <c r="B2067" s="189">
        <f>IF(J2067="",0,COUNTIF($J$7:J2067,J2067))</f>
        <v>0</v>
      </c>
      <c r="C2067" s="189" t="str">
        <f t="shared" si="130"/>
        <v>0</v>
      </c>
      <c r="D2067" s="192">
        <f t="shared" si="131"/>
        <v>46021</v>
      </c>
      <c r="E2067" s="189">
        <f t="shared" si="132"/>
        <v>227</v>
      </c>
      <c r="F2067" s="28"/>
      <c r="G2067" s="157"/>
      <c r="H2067" s="3"/>
      <c r="I2067" s="7"/>
      <c r="J2067" s="3"/>
      <c r="K2067" s="32" t="str">
        <f t="shared" si="133"/>
        <v/>
      </c>
      <c r="L2067" s="2"/>
      <c r="M2067" s="2"/>
      <c r="N2067" s="28"/>
      <c r="O2067" s="28"/>
    </row>
    <row r="2068" spans="1:15" ht="18.75" customHeight="1" x14ac:dyDescent="0.35">
      <c r="A2068" s="28"/>
      <c r="B2068" s="189">
        <f>IF(J2068="",0,COUNTIF($J$7:J2068,J2068))</f>
        <v>0</v>
      </c>
      <c r="C2068" s="189" t="str">
        <f t="shared" si="130"/>
        <v>0</v>
      </c>
      <c r="D2068" s="192">
        <f t="shared" si="131"/>
        <v>46021</v>
      </c>
      <c r="E2068" s="189">
        <f t="shared" si="132"/>
        <v>227</v>
      </c>
      <c r="F2068" s="28"/>
      <c r="G2068" s="157"/>
      <c r="H2068" s="3"/>
      <c r="I2068" s="7"/>
      <c r="J2068" s="3"/>
      <c r="K2068" s="32" t="str">
        <f t="shared" si="133"/>
        <v/>
      </c>
      <c r="L2068" s="2"/>
      <c r="M2068" s="2"/>
      <c r="N2068" s="28"/>
      <c r="O2068" s="28"/>
    </row>
    <row r="2069" spans="1:15" ht="18.75" customHeight="1" x14ac:dyDescent="0.35">
      <c r="A2069" s="28"/>
      <c r="B2069" s="189">
        <f>IF(J2069="",0,COUNTIF($J$7:J2069,J2069))</f>
        <v>0</v>
      </c>
      <c r="C2069" s="189" t="str">
        <f t="shared" si="130"/>
        <v>0</v>
      </c>
      <c r="D2069" s="192">
        <f t="shared" si="131"/>
        <v>46021</v>
      </c>
      <c r="E2069" s="189">
        <f t="shared" si="132"/>
        <v>227</v>
      </c>
      <c r="F2069" s="28"/>
      <c r="G2069" s="157"/>
      <c r="H2069" s="3"/>
      <c r="I2069" s="7"/>
      <c r="J2069" s="3"/>
      <c r="K2069" s="32" t="str">
        <f t="shared" si="133"/>
        <v/>
      </c>
      <c r="L2069" s="2"/>
      <c r="M2069" s="2"/>
      <c r="N2069" s="28"/>
      <c r="O2069" s="28"/>
    </row>
    <row r="2070" spans="1:15" ht="18.75" customHeight="1" x14ac:dyDescent="0.35">
      <c r="A2070" s="28"/>
      <c r="B2070" s="189">
        <f>IF(J2070="",0,COUNTIF($J$7:J2070,J2070))</f>
        <v>0</v>
      </c>
      <c r="C2070" s="189" t="str">
        <f t="shared" si="130"/>
        <v>0</v>
      </c>
      <c r="D2070" s="192">
        <f t="shared" si="131"/>
        <v>46021</v>
      </c>
      <c r="E2070" s="189">
        <f t="shared" si="132"/>
        <v>227</v>
      </c>
      <c r="F2070" s="28"/>
      <c r="G2070" s="157"/>
      <c r="H2070" s="3"/>
      <c r="I2070" s="7"/>
      <c r="J2070" s="3"/>
      <c r="K2070" s="32" t="str">
        <f t="shared" si="133"/>
        <v/>
      </c>
      <c r="L2070" s="2"/>
      <c r="M2070" s="2"/>
      <c r="N2070" s="28"/>
      <c r="O2070" s="28"/>
    </row>
    <row r="2071" spans="1:15" ht="18.75" customHeight="1" x14ac:dyDescent="0.35">
      <c r="A2071" s="28"/>
      <c r="B2071" s="189">
        <f>IF(J2071="",0,COUNTIF($J$7:J2071,J2071))</f>
        <v>0</v>
      </c>
      <c r="C2071" s="189" t="str">
        <f t="shared" si="130"/>
        <v>0</v>
      </c>
      <c r="D2071" s="192">
        <f t="shared" si="131"/>
        <v>46021</v>
      </c>
      <c r="E2071" s="189">
        <f t="shared" si="132"/>
        <v>227</v>
      </c>
      <c r="F2071" s="28"/>
      <c r="G2071" s="157"/>
      <c r="H2071" s="3"/>
      <c r="I2071" s="7"/>
      <c r="J2071" s="3"/>
      <c r="K2071" s="32" t="str">
        <f t="shared" si="133"/>
        <v/>
      </c>
      <c r="L2071" s="2"/>
      <c r="M2071" s="2"/>
      <c r="N2071" s="28"/>
      <c r="O2071" s="28"/>
    </row>
    <row r="2072" spans="1:15" ht="18.75" customHeight="1" x14ac:dyDescent="0.35">
      <c r="A2072" s="28"/>
      <c r="B2072" s="189">
        <f>IF(J2072="",0,COUNTIF($J$7:J2072,J2072))</f>
        <v>0</v>
      </c>
      <c r="C2072" s="189" t="str">
        <f t="shared" si="130"/>
        <v>0</v>
      </c>
      <c r="D2072" s="192">
        <f t="shared" si="131"/>
        <v>46021</v>
      </c>
      <c r="E2072" s="189">
        <f t="shared" si="132"/>
        <v>227</v>
      </c>
      <c r="F2072" s="28"/>
      <c r="G2072" s="157"/>
      <c r="H2072" s="3"/>
      <c r="I2072" s="7"/>
      <c r="J2072" s="3"/>
      <c r="K2072" s="32" t="str">
        <f t="shared" si="133"/>
        <v/>
      </c>
      <c r="L2072" s="2"/>
      <c r="M2072" s="2"/>
      <c r="N2072" s="28"/>
      <c r="O2072" s="28"/>
    </row>
    <row r="2073" spans="1:15" ht="18.75" customHeight="1" x14ac:dyDescent="0.35">
      <c r="A2073" s="28"/>
      <c r="B2073" s="189">
        <f>IF(J2073="",0,COUNTIF($J$7:J2073,J2073))</f>
        <v>0</v>
      </c>
      <c r="C2073" s="189" t="str">
        <f t="shared" si="130"/>
        <v>0</v>
      </c>
      <c r="D2073" s="192">
        <f t="shared" si="131"/>
        <v>46021</v>
      </c>
      <c r="E2073" s="189">
        <f t="shared" si="132"/>
        <v>227</v>
      </c>
      <c r="F2073" s="28"/>
      <c r="G2073" s="157"/>
      <c r="H2073" s="3"/>
      <c r="I2073" s="7"/>
      <c r="J2073" s="3"/>
      <c r="K2073" s="32" t="str">
        <f t="shared" si="133"/>
        <v/>
      </c>
      <c r="L2073" s="2"/>
      <c r="M2073" s="2"/>
      <c r="N2073" s="28"/>
      <c r="O2073" s="28"/>
    </row>
    <row r="2074" spans="1:15" ht="18.75" customHeight="1" x14ac:dyDescent="0.35">
      <c r="A2074" s="28"/>
      <c r="B2074" s="189">
        <f>IF(J2074="",0,COUNTIF($J$7:J2074,J2074))</f>
        <v>0</v>
      </c>
      <c r="C2074" s="189" t="str">
        <f t="shared" si="130"/>
        <v>0</v>
      </c>
      <c r="D2074" s="192">
        <f t="shared" si="131"/>
        <v>46021</v>
      </c>
      <c r="E2074" s="189">
        <f t="shared" si="132"/>
        <v>227</v>
      </c>
      <c r="F2074" s="28"/>
      <c r="G2074" s="157"/>
      <c r="H2074" s="3"/>
      <c r="I2074" s="7"/>
      <c r="J2074" s="3"/>
      <c r="K2074" s="32" t="str">
        <f t="shared" si="133"/>
        <v/>
      </c>
      <c r="L2074" s="2"/>
      <c r="M2074" s="2"/>
      <c r="N2074" s="28"/>
      <c r="O2074" s="28"/>
    </row>
    <row r="2075" spans="1:15" ht="18.75" customHeight="1" x14ac:dyDescent="0.35">
      <c r="A2075" s="28"/>
      <c r="B2075" s="189">
        <f>IF(J2075="",0,COUNTIF($J$7:J2075,J2075))</f>
        <v>0</v>
      </c>
      <c r="C2075" s="189" t="str">
        <f t="shared" si="130"/>
        <v>0</v>
      </c>
      <c r="D2075" s="192">
        <f t="shared" si="131"/>
        <v>46021</v>
      </c>
      <c r="E2075" s="189">
        <f t="shared" si="132"/>
        <v>227</v>
      </c>
      <c r="F2075" s="28"/>
      <c r="G2075" s="157"/>
      <c r="H2075" s="3"/>
      <c r="I2075" s="7"/>
      <c r="J2075" s="3"/>
      <c r="K2075" s="32" t="str">
        <f t="shared" si="133"/>
        <v/>
      </c>
      <c r="L2075" s="2"/>
      <c r="M2075" s="2"/>
      <c r="N2075" s="28"/>
      <c r="O2075" s="28"/>
    </row>
    <row r="2076" spans="1:15" ht="18.75" customHeight="1" x14ac:dyDescent="0.35">
      <c r="A2076" s="28"/>
      <c r="B2076" s="189">
        <f>IF(J2076="",0,COUNTIF($J$7:J2076,J2076))</f>
        <v>0</v>
      </c>
      <c r="C2076" s="189" t="str">
        <f t="shared" si="130"/>
        <v>0</v>
      </c>
      <c r="D2076" s="192">
        <f t="shared" si="131"/>
        <v>46021</v>
      </c>
      <c r="E2076" s="189">
        <f t="shared" si="132"/>
        <v>227</v>
      </c>
      <c r="F2076" s="28"/>
      <c r="G2076" s="157"/>
      <c r="H2076" s="3"/>
      <c r="I2076" s="7"/>
      <c r="J2076" s="3"/>
      <c r="K2076" s="32" t="str">
        <f t="shared" si="133"/>
        <v/>
      </c>
      <c r="L2076" s="2"/>
      <c r="M2076" s="2"/>
      <c r="N2076" s="28"/>
      <c r="O2076" s="28"/>
    </row>
    <row r="2077" spans="1:15" ht="18.75" customHeight="1" x14ac:dyDescent="0.35">
      <c r="A2077" s="28"/>
      <c r="B2077" s="189">
        <f>IF(J2077="",0,COUNTIF($J$7:J2077,J2077))</f>
        <v>0</v>
      </c>
      <c r="C2077" s="189" t="str">
        <f t="shared" si="130"/>
        <v>0</v>
      </c>
      <c r="D2077" s="192">
        <f t="shared" si="131"/>
        <v>46021</v>
      </c>
      <c r="E2077" s="189">
        <f t="shared" si="132"/>
        <v>227</v>
      </c>
      <c r="F2077" s="28"/>
      <c r="G2077" s="157"/>
      <c r="H2077" s="3"/>
      <c r="I2077" s="7"/>
      <c r="J2077" s="3"/>
      <c r="K2077" s="32" t="str">
        <f t="shared" si="133"/>
        <v/>
      </c>
      <c r="L2077" s="2"/>
      <c r="M2077" s="2"/>
      <c r="N2077" s="28"/>
      <c r="O2077" s="28"/>
    </row>
    <row r="2078" spans="1:15" ht="18.75" customHeight="1" x14ac:dyDescent="0.35">
      <c r="A2078" s="28"/>
      <c r="B2078" s="189">
        <f>IF(J2078="",0,COUNTIF($J$7:J2078,J2078))</f>
        <v>0</v>
      </c>
      <c r="C2078" s="189" t="str">
        <f t="shared" si="130"/>
        <v>0</v>
      </c>
      <c r="D2078" s="192">
        <f t="shared" si="131"/>
        <v>46021</v>
      </c>
      <c r="E2078" s="189">
        <f t="shared" si="132"/>
        <v>227</v>
      </c>
      <c r="F2078" s="28"/>
      <c r="G2078" s="157"/>
      <c r="H2078" s="3"/>
      <c r="I2078" s="7"/>
      <c r="J2078" s="3"/>
      <c r="K2078" s="32" t="str">
        <f t="shared" si="133"/>
        <v/>
      </c>
      <c r="L2078" s="2"/>
      <c r="M2078" s="2"/>
      <c r="N2078" s="28"/>
      <c r="O2078" s="28"/>
    </row>
    <row r="2079" spans="1:15" ht="18.75" customHeight="1" x14ac:dyDescent="0.35">
      <c r="A2079" s="28"/>
      <c r="B2079" s="189">
        <f>IF(J2079="",0,COUNTIF($J$7:J2079,J2079))</f>
        <v>0</v>
      </c>
      <c r="C2079" s="189" t="str">
        <f t="shared" si="130"/>
        <v>0</v>
      </c>
      <c r="D2079" s="192">
        <f t="shared" si="131"/>
        <v>46021</v>
      </c>
      <c r="E2079" s="189">
        <f t="shared" si="132"/>
        <v>227</v>
      </c>
      <c r="F2079" s="28"/>
      <c r="G2079" s="157"/>
      <c r="H2079" s="3"/>
      <c r="I2079" s="7"/>
      <c r="J2079" s="3"/>
      <c r="K2079" s="32" t="str">
        <f t="shared" si="133"/>
        <v/>
      </c>
      <c r="L2079" s="2"/>
      <c r="M2079" s="2"/>
      <c r="N2079" s="28"/>
      <c r="O2079" s="28"/>
    </row>
    <row r="2080" spans="1:15" ht="18.75" customHeight="1" x14ac:dyDescent="0.35">
      <c r="A2080" s="28"/>
      <c r="B2080" s="189">
        <f>IF(J2080="",0,COUNTIF($J$7:J2080,J2080))</f>
        <v>0</v>
      </c>
      <c r="C2080" s="189" t="str">
        <f t="shared" si="130"/>
        <v>0</v>
      </c>
      <c r="D2080" s="192">
        <f t="shared" si="131"/>
        <v>46021</v>
      </c>
      <c r="E2080" s="189">
        <f t="shared" si="132"/>
        <v>227</v>
      </c>
      <c r="F2080" s="28"/>
      <c r="G2080" s="157"/>
      <c r="H2080" s="3"/>
      <c r="I2080" s="7"/>
      <c r="J2080" s="3"/>
      <c r="K2080" s="32" t="str">
        <f t="shared" si="133"/>
        <v/>
      </c>
      <c r="L2080" s="2"/>
      <c r="M2080" s="2"/>
      <c r="N2080" s="28"/>
      <c r="O2080" s="28"/>
    </row>
    <row r="2081" spans="1:15" ht="18.75" customHeight="1" x14ac:dyDescent="0.35">
      <c r="A2081" s="28"/>
      <c r="B2081" s="189">
        <f>IF(J2081="",0,COUNTIF($J$7:J2081,J2081))</f>
        <v>0</v>
      </c>
      <c r="C2081" s="189" t="str">
        <f t="shared" si="130"/>
        <v>0</v>
      </c>
      <c r="D2081" s="192">
        <f t="shared" si="131"/>
        <v>46021</v>
      </c>
      <c r="E2081" s="189">
        <f t="shared" si="132"/>
        <v>227</v>
      </c>
      <c r="F2081" s="28"/>
      <c r="G2081" s="157"/>
      <c r="H2081" s="3"/>
      <c r="I2081" s="7"/>
      <c r="J2081" s="3"/>
      <c r="K2081" s="32" t="str">
        <f t="shared" si="133"/>
        <v/>
      </c>
      <c r="L2081" s="2"/>
      <c r="M2081" s="2"/>
      <c r="N2081" s="28"/>
      <c r="O2081" s="28"/>
    </row>
    <row r="2082" spans="1:15" ht="18.75" customHeight="1" x14ac:dyDescent="0.35">
      <c r="A2082" s="28"/>
      <c r="B2082" s="189">
        <f>IF(J2082="",0,COUNTIF($J$7:J2082,J2082))</f>
        <v>0</v>
      </c>
      <c r="C2082" s="189" t="str">
        <f t="shared" si="130"/>
        <v>0</v>
      </c>
      <c r="D2082" s="192">
        <f t="shared" si="131"/>
        <v>46021</v>
      </c>
      <c r="E2082" s="189">
        <f t="shared" si="132"/>
        <v>227</v>
      </c>
      <c r="F2082" s="28"/>
      <c r="G2082" s="157"/>
      <c r="H2082" s="3"/>
      <c r="I2082" s="7"/>
      <c r="J2082" s="3"/>
      <c r="K2082" s="32" t="str">
        <f t="shared" si="133"/>
        <v/>
      </c>
      <c r="L2082" s="2"/>
      <c r="M2082" s="2"/>
      <c r="N2082" s="28"/>
      <c r="O2082" s="28"/>
    </row>
    <row r="2083" spans="1:15" ht="18.75" customHeight="1" x14ac:dyDescent="0.35">
      <c r="A2083" s="28"/>
      <c r="B2083" s="189">
        <f>IF(J2083="",0,COUNTIF($J$7:J2083,J2083))</f>
        <v>0</v>
      </c>
      <c r="C2083" s="189" t="str">
        <f t="shared" si="130"/>
        <v>0</v>
      </c>
      <c r="D2083" s="192">
        <f t="shared" si="131"/>
        <v>46021</v>
      </c>
      <c r="E2083" s="189">
        <f t="shared" si="132"/>
        <v>227</v>
      </c>
      <c r="F2083" s="28"/>
      <c r="G2083" s="157"/>
      <c r="H2083" s="3"/>
      <c r="I2083" s="7"/>
      <c r="J2083" s="3"/>
      <c r="K2083" s="32" t="str">
        <f t="shared" si="133"/>
        <v/>
      </c>
      <c r="L2083" s="2"/>
      <c r="M2083" s="2"/>
      <c r="N2083" s="28"/>
      <c r="O2083" s="28"/>
    </row>
    <row r="2084" spans="1:15" ht="18.75" customHeight="1" x14ac:dyDescent="0.35">
      <c r="A2084" s="28"/>
      <c r="B2084" s="189">
        <f>IF(J2084="",0,COUNTIF($J$7:J2084,J2084))</f>
        <v>0</v>
      </c>
      <c r="C2084" s="189" t="str">
        <f t="shared" si="130"/>
        <v>0</v>
      </c>
      <c r="D2084" s="192">
        <f t="shared" si="131"/>
        <v>46021</v>
      </c>
      <c r="E2084" s="189">
        <f t="shared" si="132"/>
        <v>227</v>
      </c>
      <c r="F2084" s="28"/>
      <c r="G2084" s="157"/>
      <c r="H2084" s="3"/>
      <c r="I2084" s="7"/>
      <c r="J2084" s="3"/>
      <c r="K2084" s="32" t="str">
        <f t="shared" si="133"/>
        <v/>
      </c>
      <c r="L2084" s="2"/>
      <c r="M2084" s="2"/>
      <c r="N2084" s="28"/>
      <c r="O2084" s="28"/>
    </row>
    <row r="2085" spans="1:15" ht="18.75" customHeight="1" x14ac:dyDescent="0.35">
      <c r="A2085" s="28"/>
      <c r="B2085" s="189">
        <f>IF(J2085="",0,COUNTIF($J$7:J2085,J2085))</f>
        <v>0</v>
      </c>
      <c r="C2085" s="189" t="str">
        <f t="shared" si="130"/>
        <v>0</v>
      </c>
      <c r="D2085" s="192">
        <f t="shared" si="131"/>
        <v>46021</v>
      </c>
      <c r="E2085" s="189">
        <f t="shared" si="132"/>
        <v>227</v>
      </c>
      <c r="F2085" s="28"/>
      <c r="G2085" s="157"/>
      <c r="H2085" s="3"/>
      <c r="I2085" s="7"/>
      <c r="J2085" s="3"/>
      <c r="K2085" s="32" t="str">
        <f t="shared" si="133"/>
        <v/>
      </c>
      <c r="L2085" s="2"/>
      <c r="M2085" s="2"/>
      <c r="N2085" s="28"/>
      <c r="O2085" s="28"/>
    </row>
    <row r="2086" spans="1:15" ht="18.75" customHeight="1" x14ac:dyDescent="0.35">
      <c r="A2086" s="28"/>
      <c r="B2086" s="189">
        <f>IF(J2086="",0,COUNTIF($J$7:J2086,J2086))</f>
        <v>0</v>
      </c>
      <c r="C2086" s="189" t="str">
        <f t="shared" si="130"/>
        <v>0</v>
      </c>
      <c r="D2086" s="192">
        <f t="shared" si="131"/>
        <v>46021</v>
      </c>
      <c r="E2086" s="189">
        <f t="shared" si="132"/>
        <v>227</v>
      </c>
      <c r="F2086" s="28"/>
      <c r="G2086" s="157"/>
      <c r="H2086" s="3"/>
      <c r="I2086" s="7"/>
      <c r="J2086" s="3"/>
      <c r="K2086" s="32" t="str">
        <f t="shared" si="133"/>
        <v/>
      </c>
      <c r="L2086" s="2"/>
      <c r="M2086" s="2"/>
      <c r="N2086" s="28"/>
      <c r="O2086" s="28"/>
    </row>
    <row r="2087" spans="1:15" ht="18.75" customHeight="1" x14ac:dyDescent="0.35">
      <c r="A2087" s="28"/>
      <c r="B2087" s="189">
        <f>IF(J2087="",0,COUNTIF($J$7:J2087,J2087))</f>
        <v>0</v>
      </c>
      <c r="C2087" s="189" t="str">
        <f t="shared" si="130"/>
        <v>0</v>
      </c>
      <c r="D2087" s="192">
        <f t="shared" si="131"/>
        <v>46021</v>
      </c>
      <c r="E2087" s="189">
        <f t="shared" si="132"/>
        <v>227</v>
      </c>
      <c r="F2087" s="28"/>
      <c r="G2087" s="157"/>
      <c r="H2087" s="3"/>
      <c r="I2087" s="7"/>
      <c r="J2087" s="3"/>
      <c r="K2087" s="32" t="str">
        <f t="shared" si="133"/>
        <v/>
      </c>
      <c r="L2087" s="2"/>
      <c r="M2087" s="2"/>
      <c r="N2087" s="28"/>
      <c r="O2087" s="28"/>
    </row>
    <row r="2088" spans="1:15" ht="18.75" customHeight="1" x14ac:dyDescent="0.35">
      <c r="A2088" s="28"/>
      <c r="B2088" s="189">
        <f>IF(J2088="",0,COUNTIF($J$7:J2088,J2088))</f>
        <v>0</v>
      </c>
      <c r="C2088" s="189" t="str">
        <f t="shared" si="130"/>
        <v>0</v>
      </c>
      <c r="D2088" s="192">
        <f t="shared" si="131"/>
        <v>46021</v>
      </c>
      <c r="E2088" s="189">
        <f t="shared" si="132"/>
        <v>227</v>
      </c>
      <c r="F2088" s="28"/>
      <c r="G2088" s="157"/>
      <c r="H2088" s="3"/>
      <c r="I2088" s="7"/>
      <c r="J2088" s="3"/>
      <c r="K2088" s="32" t="str">
        <f t="shared" si="133"/>
        <v/>
      </c>
      <c r="L2088" s="2"/>
      <c r="M2088" s="2"/>
      <c r="N2088" s="28"/>
      <c r="O2088" s="28"/>
    </row>
    <row r="2089" spans="1:15" ht="18.75" customHeight="1" x14ac:dyDescent="0.35">
      <c r="A2089" s="28"/>
      <c r="B2089" s="189">
        <f>IF(J2089="",0,COUNTIF($J$7:J2089,J2089))</f>
        <v>0</v>
      </c>
      <c r="C2089" s="189" t="str">
        <f t="shared" si="130"/>
        <v>0</v>
      </c>
      <c r="D2089" s="192">
        <f t="shared" si="131"/>
        <v>46021</v>
      </c>
      <c r="E2089" s="189">
        <f t="shared" si="132"/>
        <v>227</v>
      </c>
      <c r="F2089" s="28"/>
      <c r="G2089" s="157"/>
      <c r="H2089" s="3"/>
      <c r="I2089" s="7"/>
      <c r="J2089" s="3"/>
      <c r="K2089" s="32" t="str">
        <f t="shared" si="133"/>
        <v/>
      </c>
      <c r="L2089" s="2"/>
      <c r="M2089" s="2"/>
      <c r="N2089" s="28"/>
      <c r="O2089" s="28"/>
    </row>
    <row r="2090" spans="1:15" ht="18.75" customHeight="1" x14ac:dyDescent="0.35">
      <c r="A2090" s="28"/>
      <c r="B2090" s="189">
        <f>IF(J2090="",0,COUNTIF($J$7:J2090,J2090))</f>
        <v>0</v>
      </c>
      <c r="C2090" s="189" t="str">
        <f t="shared" si="130"/>
        <v>0</v>
      </c>
      <c r="D2090" s="192">
        <f t="shared" si="131"/>
        <v>46021</v>
      </c>
      <c r="E2090" s="189">
        <f t="shared" si="132"/>
        <v>227</v>
      </c>
      <c r="F2090" s="28"/>
      <c r="G2090" s="157"/>
      <c r="H2090" s="3"/>
      <c r="I2090" s="7"/>
      <c r="J2090" s="3"/>
      <c r="K2090" s="32" t="str">
        <f t="shared" si="133"/>
        <v/>
      </c>
      <c r="L2090" s="2"/>
      <c r="M2090" s="2"/>
      <c r="N2090" s="28"/>
      <c r="O2090" s="28"/>
    </row>
    <row r="2091" spans="1:15" ht="18.75" customHeight="1" x14ac:dyDescent="0.35">
      <c r="A2091" s="28"/>
      <c r="B2091" s="189">
        <f>IF(J2091="",0,COUNTIF($J$7:J2091,J2091))</f>
        <v>0</v>
      </c>
      <c r="C2091" s="189" t="str">
        <f t="shared" si="130"/>
        <v>0</v>
      </c>
      <c r="D2091" s="192">
        <f t="shared" si="131"/>
        <v>46021</v>
      </c>
      <c r="E2091" s="189">
        <f t="shared" si="132"/>
        <v>227</v>
      </c>
      <c r="F2091" s="28"/>
      <c r="G2091" s="157"/>
      <c r="H2091" s="3"/>
      <c r="I2091" s="7"/>
      <c r="J2091" s="3"/>
      <c r="K2091" s="32" t="str">
        <f t="shared" si="133"/>
        <v/>
      </c>
      <c r="L2091" s="2"/>
      <c r="M2091" s="2"/>
      <c r="N2091" s="28"/>
      <c r="O2091" s="28"/>
    </row>
    <row r="2092" spans="1:15" ht="18.75" customHeight="1" x14ac:dyDescent="0.35">
      <c r="A2092" s="28"/>
      <c r="B2092" s="189">
        <f>IF(J2092="",0,COUNTIF($J$7:J2092,J2092))</f>
        <v>0</v>
      </c>
      <c r="C2092" s="189" t="str">
        <f t="shared" si="130"/>
        <v>0</v>
      </c>
      <c r="D2092" s="192">
        <f t="shared" si="131"/>
        <v>46021</v>
      </c>
      <c r="E2092" s="189">
        <f t="shared" si="132"/>
        <v>227</v>
      </c>
      <c r="F2092" s="28"/>
      <c r="G2092" s="157"/>
      <c r="H2092" s="3"/>
      <c r="I2092" s="7"/>
      <c r="J2092" s="3"/>
      <c r="K2092" s="32" t="str">
        <f t="shared" si="133"/>
        <v/>
      </c>
      <c r="L2092" s="2"/>
      <c r="M2092" s="2"/>
      <c r="N2092" s="28"/>
      <c r="O2092" s="28"/>
    </row>
    <row r="2093" spans="1:15" ht="18.75" customHeight="1" x14ac:dyDescent="0.35">
      <c r="A2093" s="28"/>
      <c r="B2093" s="189">
        <f>IF(J2093="",0,COUNTIF($J$7:J2093,J2093))</f>
        <v>0</v>
      </c>
      <c r="C2093" s="189" t="str">
        <f t="shared" si="130"/>
        <v>0</v>
      </c>
      <c r="D2093" s="192">
        <f t="shared" si="131"/>
        <v>46021</v>
      </c>
      <c r="E2093" s="189">
        <f t="shared" si="132"/>
        <v>227</v>
      </c>
      <c r="F2093" s="28"/>
      <c r="G2093" s="157"/>
      <c r="H2093" s="3"/>
      <c r="I2093" s="7"/>
      <c r="J2093" s="3"/>
      <c r="K2093" s="32" t="str">
        <f t="shared" si="133"/>
        <v/>
      </c>
      <c r="L2093" s="2"/>
      <c r="M2093" s="2"/>
      <c r="N2093" s="28"/>
      <c r="O2093" s="28"/>
    </row>
    <row r="2094" spans="1:15" ht="18.75" customHeight="1" x14ac:dyDescent="0.35">
      <c r="A2094" s="28"/>
      <c r="B2094" s="189">
        <f>IF(J2094="",0,COUNTIF($J$7:J2094,J2094))</f>
        <v>0</v>
      </c>
      <c r="C2094" s="189" t="str">
        <f t="shared" si="130"/>
        <v>0</v>
      </c>
      <c r="D2094" s="192">
        <f t="shared" si="131"/>
        <v>46021</v>
      </c>
      <c r="E2094" s="189">
        <f t="shared" si="132"/>
        <v>227</v>
      </c>
      <c r="F2094" s="28"/>
      <c r="G2094" s="157"/>
      <c r="H2094" s="3"/>
      <c r="I2094" s="7"/>
      <c r="J2094" s="3"/>
      <c r="K2094" s="32" t="str">
        <f t="shared" si="133"/>
        <v/>
      </c>
      <c r="L2094" s="2"/>
      <c r="M2094" s="2"/>
      <c r="N2094" s="28"/>
      <c r="O2094" s="28"/>
    </row>
    <row r="2095" spans="1:15" ht="18.75" customHeight="1" x14ac:dyDescent="0.35">
      <c r="A2095" s="28"/>
      <c r="B2095" s="189">
        <f>IF(J2095="",0,COUNTIF($J$7:J2095,J2095))</f>
        <v>0</v>
      </c>
      <c r="C2095" s="189" t="str">
        <f t="shared" si="130"/>
        <v>0</v>
      </c>
      <c r="D2095" s="192">
        <f t="shared" si="131"/>
        <v>46021</v>
      </c>
      <c r="E2095" s="189">
        <f t="shared" si="132"/>
        <v>227</v>
      </c>
      <c r="F2095" s="28"/>
      <c r="G2095" s="157"/>
      <c r="H2095" s="3"/>
      <c r="I2095" s="7"/>
      <c r="J2095" s="3"/>
      <c r="K2095" s="32" t="str">
        <f t="shared" si="133"/>
        <v/>
      </c>
      <c r="L2095" s="2"/>
      <c r="M2095" s="2"/>
      <c r="N2095" s="28"/>
      <c r="O2095" s="28"/>
    </row>
    <row r="2096" spans="1:15" ht="18.75" customHeight="1" x14ac:dyDescent="0.35">
      <c r="A2096" s="28"/>
      <c r="B2096" s="189">
        <f>IF(J2096="",0,COUNTIF($J$7:J2096,J2096))</f>
        <v>0</v>
      </c>
      <c r="C2096" s="189" t="str">
        <f t="shared" si="130"/>
        <v>0</v>
      </c>
      <c r="D2096" s="192">
        <f t="shared" si="131"/>
        <v>46021</v>
      </c>
      <c r="E2096" s="189">
        <f t="shared" si="132"/>
        <v>227</v>
      </c>
      <c r="F2096" s="28"/>
      <c r="G2096" s="157"/>
      <c r="H2096" s="3"/>
      <c r="I2096" s="7"/>
      <c r="J2096" s="3"/>
      <c r="K2096" s="32" t="str">
        <f t="shared" si="133"/>
        <v/>
      </c>
      <c r="L2096" s="2"/>
      <c r="M2096" s="2"/>
      <c r="N2096" s="28"/>
      <c r="O2096" s="28"/>
    </row>
    <row r="2097" spans="1:15" ht="18.75" customHeight="1" x14ac:dyDescent="0.35">
      <c r="A2097" s="28"/>
      <c r="B2097" s="189">
        <f>IF(J2097="",0,COUNTIF($J$7:J2097,J2097))</f>
        <v>0</v>
      </c>
      <c r="C2097" s="189" t="str">
        <f t="shared" si="130"/>
        <v>0</v>
      </c>
      <c r="D2097" s="192">
        <f t="shared" si="131"/>
        <v>46021</v>
      </c>
      <c r="E2097" s="189">
        <f t="shared" si="132"/>
        <v>227</v>
      </c>
      <c r="F2097" s="28"/>
      <c r="G2097" s="157"/>
      <c r="H2097" s="3"/>
      <c r="I2097" s="7"/>
      <c r="J2097" s="3"/>
      <c r="K2097" s="32" t="str">
        <f t="shared" si="133"/>
        <v/>
      </c>
      <c r="L2097" s="2"/>
      <c r="M2097" s="2"/>
      <c r="N2097" s="28"/>
      <c r="O2097" s="28"/>
    </row>
    <row r="2098" spans="1:15" ht="18.75" customHeight="1" x14ac:dyDescent="0.35">
      <c r="A2098" s="28"/>
      <c r="B2098" s="189">
        <f>IF(J2098="",0,COUNTIF($J$7:J2098,J2098))</f>
        <v>0</v>
      </c>
      <c r="C2098" s="189" t="str">
        <f t="shared" si="130"/>
        <v>0</v>
      </c>
      <c r="D2098" s="192">
        <f t="shared" si="131"/>
        <v>46021</v>
      </c>
      <c r="E2098" s="189">
        <f t="shared" si="132"/>
        <v>227</v>
      </c>
      <c r="F2098" s="28"/>
      <c r="G2098" s="157"/>
      <c r="H2098" s="3"/>
      <c r="I2098" s="7"/>
      <c r="J2098" s="3"/>
      <c r="K2098" s="32" t="str">
        <f t="shared" si="133"/>
        <v/>
      </c>
      <c r="L2098" s="2"/>
      <c r="M2098" s="2"/>
      <c r="N2098" s="28"/>
      <c r="O2098" s="28"/>
    </row>
    <row r="2099" spans="1:15" ht="18.75" customHeight="1" x14ac:dyDescent="0.35">
      <c r="A2099" s="28"/>
      <c r="B2099" s="189">
        <f>IF(J2099="",0,COUNTIF($J$7:J2099,J2099))</f>
        <v>0</v>
      </c>
      <c r="C2099" s="189" t="str">
        <f t="shared" si="130"/>
        <v>0</v>
      </c>
      <c r="D2099" s="192">
        <f t="shared" si="131"/>
        <v>46021</v>
      </c>
      <c r="E2099" s="189">
        <f t="shared" si="132"/>
        <v>227</v>
      </c>
      <c r="F2099" s="28"/>
      <c r="G2099" s="157"/>
      <c r="H2099" s="3"/>
      <c r="I2099" s="7"/>
      <c r="J2099" s="3"/>
      <c r="K2099" s="32" t="str">
        <f t="shared" si="133"/>
        <v/>
      </c>
      <c r="L2099" s="2"/>
      <c r="M2099" s="2"/>
      <c r="N2099" s="28"/>
      <c r="O2099" s="28"/>
    </row>
    <row r="2100" spans="1:15" ht="18.75" customHeight="1" x14ac:dyDescent="0.35">
      <c r="A2100" s="28"/>
      <c r="B2100" s="189">
        <f>IF(J2100="",0,COUNTIF($J$7:J2100,J2100))</f>
        <v>0</v>
      </c>
      <c r="C2100" s="189" t="str">
        <f t="shared" si="130"/>
        <v>0</v>
      </c>
      <c r="D2100" s="192">
        <f t="shared" si="131"/>
        <v>46021</v>
      </c>
      <c r="E2100" s="189">
        <f t="shared" si="132"/>
        <v>227</v>
      </c>
      <c r="F2100" s="28"/>
      <c r="G2100" s="157"/>
      <c r="H2100" s="3"/>
      <c r="I2100" s="7"/>
      <c r="J2100" s="3"/>
      <c r="K2100" s="32" t="str">
        <f t="shared" si="133"/>
        <v/>
      </c>
      <c r="L2100" s="2"/>
      <c r="M2100" s="2"/>
      <c r="N2100" s="28"/>
      <c r="O2100" s="28"/>
    </row>
    <row r="2101" spans="1:15" ht="18.75" customHeight="1" x14ac:dyDescent="0.35">
      <c r="A2101" s="28"/>
      <c r="B2101" s="189">
        <f>IF(J2101="",0,COUNTIF($J$7:J2101,J2101))</f>
        <v>0</v>
      </c>
      <c r="C2101" s="189" t="str">
        <f t="shared" si="130"/>
        <v>0</v>
      </c>
      <c r="D2101" s="192">
        <f t="shared" si="131"/>
        <v>46021</v>
      </c>
      <c r="E2101" s="189">
        <f t="shared" si="132"/>
        <v>227</v>
      </c>
      <c r="F2101" s="28"/>
      <c r="G2101" s="157"/>
      <c r="H2101" s="3"/>
      <c r="I2101" s="7"/>
      <c r="J2101" s="3"/>
      <c r="K2101" s="32" t="str">
        <f t="shared" si="133"/>
        <v/>
      </c>
      <c r="L2101" s="2"/>
      <c r="M2101" s="2"/>
      <c r="N2101" s="28"/>
      <c r="O2101" s="28"/>
    </row>
    <row r="2102" spans="1:15" ht="18.75" customHeight="1" x14ac:dyDescent="0.35">
      <c r="A2102" s="28"/>
      <c r="B2102" s="189">
        <f>IF(J2102="",0,COUNTIF($J$7:J2102,J2102))</f>
        <v>0</v>
      </c>
      <c r="C2102" s="189" t="str">
        <f t="shared" si="130"/>
        <v>0</v>
      </c>
      <c r="D2102" s="192">
        <f t="shared" si="131"/>
        <v>46021</v>
      </c>
      <c r="E2102" s="189">
        <f t="shared" si="132"/>
        <v>227</v>
      </c>
      <c r="F2102" s="28"/>
      <c r="G2102" s="157"/>
      <c r="H2102" s="3"/>
      <c r="I2102" s="7"/>
      <c r="J2102" s="3"/>
      <c r="K2102" s="32" t="str">
        <f t="shared" si="133"/>
        <v/>
      </c>
      <c r="L2102" s="2"/>
      <c r="M2102" s="2"/>
      <c r="N2102" s="28"/>
      <c r="O2102" s="28"/>
    </row>
    <row r="2103" spans="1:15" ht="18.75" customHeight="1" x14ac:dyDescent="0.35">
      <c r="A2103" s="28"/>
      <c r="B2103" s="189">
        <f>IF(J2103="",0,COUNTIF($J$7:J2103,J2103))</f>
        <v>0</v>
      </c>
      <c r="C2103" s="189" t="str">
        <f t="shared" ref="C2103:C2166" si="134">B2103&amp;J2103</f>
        <v>0</v>
      </c>
      <c r="D2103" s="192">
        <f t="shared" ref="D2103:D2166" si="135">IF(G2103&lt;&gt;"",G2103,D2102)</f>
        <v>46021</v>
      </c>
      <c r="E2103" s="189">
        <f t="shared" ref="E2103:E2166" si="136">IF(H2103&lt;&gt;"",H2103,E2102)</f>
        <v>227</v>
      </c>
      <c r="F2103" s="28"/>
      <c r="G2103" s="157"/>
      <c r="H2103" s="3"/>
      <c r="I2103" s="7"/>
      <c r="J2103" s="3"/>
      <c r="K2103" s="32" t="str">
        <f t="shared" ref="K2103:K2166" si="137">IF(J2103&lt;&gt;"",VLOOKUP(J2103,DA,2,FALSE),"")</f>
        <v/>
      </c>
      <c r="L2103" s="2"/>
      <c r="M2103" s="2"/>
      <c r="N2103" s="28"/>
      <c r="O2103" s="28"/>
    </row>
    <row r="2104" spans="1:15" ht="18.75" customHeight="1" x14ac:dyDescent="0.35">
      <c r="A2104" s="28"/>
      <c r="B2104" s="189">
        <f>IF(J2104="",0,COUNTIF($J$7:J2104,J2104))</f>
        <v>0</v>
      </c>
      <c r="C2104" s="189" t="str">
        <f t="shared" si="134"/>
        <v>0</v>
      </c>
      <c r="D2104" s="192">
        <f t="shared" si="135"/>
        <v>46021</v>
      </c>
      <c r="E2104" s="189">
        <f t="shared" si="136"/>
        <v>227</v>
      </c>
      <c r="F2104" s="28"/>
      <c r="G2104" s="157"/>
      <c r="H2104" s="3"/>
      <c r="I2104" s="7"/>
      <c r="J2104" s="3"/>
      <c r="K2104" s="32" t="str">
        <f t="shared" si="137"/>
        <v/>
      </c>
      <c r="L2104" s="2"/>
      <c r="M2104" s="2"/>
      <c r="N2104" s="28"/>
      <c r="O2104" s="28"/>
    </row>
    <row r="2105" spans="1:15" ht="18.75" customHeight="1" x14ac:dyDescent="0.35">
      <c r="A2105" s="28"/>
      <c r="B2105" s="189">
        <f>IF(J2105="",0,COUNTIF($J$7:J2105,J2105))</f>
        <v>0</v>
      </c>
      <c r="C2105" s="189" t="str">
        <f t="shared" si="134"/>
        <v>0</v>
      </c>
      <c r="D2105" s="192">
        <f t="shared" si="135"/>
        <v>46021</v>
      </c>
      <c r="E2105" s="189">
        <f t="shared" si="136"/>
        <v>227</v>
      </c>
      <c r="F2105" s="28"/>
      <c r="G2105" s="157"/>
      <c r="H2105" s="3"/>
      <c r="I2105" s="7"/>
      <c r="J2105" s="3"/>
      <c r="K2105" s="32" t="str">
        <f t="shared" si="137"/>
        <v/>
      </c>
      <c r="L2105" s="2"/>
      <c r="M2105" s="2"/>
      <c r="N2105" s="28"/>
      <c r="O2105" s="28"/>
    </row>
    <row r="2106" spans="1:15" ht="18.75" customHeight="1" x14ac:dyDescent="0.35">
      <c r="A2106" s="28"/>
      <c r="B2106" s="189">
        <f>IF(J2106="",0,COUNTIF($J$7:J2106,J2106))</f>
        <v>0</v>
      </c>
      <c r="C2106" s="189" t="str">
        <f t="shared" si="134"/>
        <v>0</v>
      </c>
      <c r="D2106" s="192">
        <f t="shared" si="135"/>
        <v>46021</v>
      </c>
      <c r="E2106" s="189">
        <f t="shared" si="136"/>
        <v>227</v>
      </c>
      <c r="F2106" s="28"/>
      <c r="G2106" s="157"/>
      <c r="H2106" s="3"/>
      <c r="I2106" s="7"/>
      <c r="J2106" s="3"/>
      <c r="K2106" s="32" t="str">
        <f t="shared" si="137"/>
        <v/>
      </c>
      <c r="L2106" s="2"/>
      <c r="M2106" s="2"/>
      <c r="N2106" s="28"/>
      <c r="O2106" s="28"/>
    </row>
    <row r="2107" spans="1:15" ht="18.75" customHeight="1" x14ac:dyDescent="0.35">
      <c r="A2107" s="28"/>
      <c r="B2107" s="189">
        <f>IF(J2107="",0,COUNTIF($J$7:J2107,J2107))</f>
        <v>0</v>
      </c>
      <c r="C2107" s="189" t="str">
        <f t="shared" si="134"/>
        <v>0</v>
      </c>
      <c r="D2107" s="192">
        <f t="shared" si="135"/>
        <v>46021</v>
      </c>
      <c r="E2107" s="189">
        <f t="shared" si="136"/>
        <v>227</v>
      </c>
      <c r="F2107" s="28"/>
      <c r="G2107" s="157"/>
      <c r="H2107" s="3"/>
      <c r="I2107" s="7"/>
      <c r="J2107" s="3"/>
      <c r="K2107" s="32" t="str">
        <f t="shared" si="137"/>
        <v/>
      </c>
      <c r="L2107" s="2"/>
      <c r="M2107" s="2"/>
      <c r="N2107" s="28"/>
      <c r="O2107" s="28"/>
    </row>
    <row r="2108" spans="1:15" ht="18.75" customHeight="1" x14ac:dyDescent="0.35">
      <c r="A2108" s="28"/>
      <c r="B2108" s="189">
        <f>IF(J2108="",0,COUNTIF($J$7:J2108,J2108))</f>
        <v>0</v>
      </c>
      <c r="C2108" s="189" t="str">
        <f t="shared" si="134"/>
        <v>0</v>
      </c>
      <c r="D2108" s="192">
        <f t="shared" si="135"/>
        <v>46021</v>
      </c>
      <c r="E2108" s="189">
        <f t="shared" si="136"/>
        <v>227</v>
      </c>
      <c r="F2108" s="28"/>
      <c r="G2108" s="157"/>
      <c r="H2108" s="3"/>
      <c r="I2108" s="7"/>
      <c r="J2108" s="3"/>
      <c r="K2108" s="32" t="str">
        <f t="shared" si="137"/>
        <v/>
      </c>
      <c r="L2108" s="2"/>
      <c r="M2108" s="2"/>
      <c r="N2108" s="28"/>
      <c r="O2108" s="28"/>
    </row>
    <row r="2109" spans="1:15" ht="18.75" customHeight="1" x14ac:dyDescent="0.35">
      <c r="A2109" s="28"/>
      <c r="B2109" s="189">
        <f>IF(J2109="",0,COUNTIF($J$7:J2109,J2109))</f>
        <v>0</v>
      </c>
      <c r="C2109" s="189" t="str">
        <f t="shared" si="134"/>
        <v>0</v>
      </c>
      <c r="D2109" s="192">
        <f t="shared" si="135"/>
        <v>46021</v>
      </c>
      <c r="E2109" s="189">
        <f t="shared" si="136"/>
        <v>227</v>
      </c>
      <c r="F2109" s="28"/>
      <c r="G2109" s="157"/>
      <c r="H2109" s="3"/>
      <c r="I2109" s="7"/>
      <c r="J2109" s="3"/>
      <c r="K2109" s="32" t="str">
        <f t="shared" si="137"/>
        <v/>
      </c>
      <c r="L2109" s="2"/>
      <c r="M2109" s="2"/>
      <c r="N2109" s="28"/>
      <c r="O2109" s="28"/>
    </row>
    <row r="2110" spans="1:15" ht="18.75" customHeight="1" x14ac:dyDescent="0.35">
      <c r="A2110" s="28"/>
      <c r="B2110" s="189">
        <f>IF(J2110="",0,COUNTIF($J$7:J2110,J2110))</f>
        <v>0</v>
      </c>
      <c r="C2110" s="189" t="str">
        <f t="shared" si="134"/>
        <v>0</v>
      </c>
      <c r="D2110" s="192">
        <f t="shared" si="135"/>
        <v>46021</v>
      </c>
      <c r="E2110" s="189">
        <f t="shared" si="136"/>
        <v>227</v>
      </c>
      <c r="F2110" s="28"/>
      <c r="G2110" s="157"/>
      <c r="H2110" s="3"/>
      <c r="I2110" s="7"/>
      <c r="J2110" s="3"/>
      <c r="K2110" s="32" t="str">
        <f t="shared" si="137"/>
        <v/>
      </c>
      <c r="L2110" s="2"/>
      <c r="M2110" s="2"/>
      <c r="N2110" s="28"/>
      <c r="O2110" s="28"/>
    </row>
    <row r="2111" spans="1:15" ht="18.75" customHeight="1" x14ac:dyDescent="0.35">
      <c r="A2111" s="28"/>
      <c r="B2111" s="189">
        <f>IF(J2111="",0,COUNTIF($J$7:J2111,J2111))</f>
        <v>0</v>
      </c>
      <c r="C2111" s="189" t="str">
        <f t="shared" si="134"/>
        <v>0</v>
      </c>
      <c r="D2111" s="192">
        <f t="shared" si="135"/>
        <v>46021</v>
      </c>
      <c r="E2111" s="189">
        <f t="shared" si="136"/>
        <v>227</v>
      </c>
      <c r="F2111" s="28"/>
      <c r="G2111" s="157"/>
      <c r="H2111" s="3"/>
      <c r="I2111" s="7"/>
      <c r="J2111" s="3"/>
      <c r="K2111" s="32" t="str">
        <f t="shared" si="137"/>
        <v/>
      </c>
      <c r="L2111" s="2"/>
      <c r="M2111" s="2"/>
      <c r="N2111" s="28"/>
      <c r="O2111" s="28"/>
    </row>
    <row r="2112" spans="1:15" ht="18.75" customHeight="1" x14ac:dyDescent="0.35">
      <c r="A2112" s="28"/>
      <c r="B2112" s="189">
        <f>IF(J2112="",0,COUNTIF($J$7:J2112,J2112))</f>
        <v>0</v>
      </c>
      <c r="C2112" s="189" t="str">
        <f t="shared" si="134"/>
        <v>0</v>
      </c>
      <c r="D2112" s="192">
        <f t="shared" si="135"/>
        <v>46021</v>
      </c>
      <c r="E2112" s="189">
        <f t="shared" si="136"/>
        <v>227</v>
      </c>
      <c r="F2112" s="28"/>
      <c r="G2112" s="157"/>
      <c r="H2112" s="3"/>
      <c r="I2112" s="7"/>
      <c r="J2112" s="3"/>
      <c r="K2112" s="32" t="str">
        <f t="shared" si="137"/>
        <v/>
      </c>
      <c r="L2112" s="2"/>
      <c r="M2112" s="2"/>
      <c r="N2112" s="28"/>
      <c r="O2112" s="28"/>
    </row>
    <row r="2113" spans="1:15" ht="18.75" customHeight="1" x14ac:dyDescent="0.35">
      <c r="A2113" s="28"/>
      <c r="B2113" s="189">
        <f>IF(J2113="",0,COUNTIF($J$7:J2113,J2113))</f>
        <v>0</v>
      </c>
      <c r="C2113" s="189" t="str">
        <f t="shared" si="134"/>
        <v>0</v>
      </c>
      <c r="D2113" s="192">
        <f t="shared" si="135"/>
        <v>46021</v>
      </c>
      <c r="E2113" s="189">
        <f t="shared" si="136"/>
        <v>227</v>
      </c>
      <c r="F2113" s="28"/>
      <c r="G2113" s="157"/>
      <c r="H2113" s="3"/>
      <c r="I2113" s="7"/>
      <c r="J2113" s="3"/>
      <c r="K2113" s="32" t="str">
        <f t="shared" si="137"/>
        <v/>
      </c>
      <c r="L2113" s="2"/>
      <c r="M2113" s="2"/>
      <c r="N2113" s="28"/>
      <c r="O2113" s="28"/>
    </row>
    <row r="2114" spans="1:15" ht="18.75" customHeight="1" x14ac:dyDescent="0.35">
      <c r="A2114" s="28"/>
      <c r="B2114" s="189">
        <f>IF(J2114="",0,COUNTIF($J$7:J2114,J2114))</f>
        <v>0</v>
      </c>
      <c r="C2114" s="189" t="str">
        <f t="shared" si="134"/>
        <v>0</v>
      </c>
      <c r="D2114" s="192">
        <f t="shared" si="135"/>
        <v>46021</v>
      </c>
      <c r="E2114" s="189">
        <f t="shared" si="136"/>
        <v>227</v>
      </c>
      <c r="F2114" s="28"/>
      <c r="G2114" s="157"/>
      <c r="H2114" s="3"/>
      <c r="I2114" s="7"/>
      <c r="J2114" s="3"/>
      <c r="K2114" s="32" t="str">
        <f t="shared" si="137"/>
        <v/>
      </c>
      <c r="L2114" s="2"/>
      <c r="M2114" s="2"/>
      <c r="N2114" s="28"/>
      <c r="O2114" s="28"/>
    </row>
    <row r="2115" spans="1:15" ht="18.75" customHeight="1" x14ac:dyDescent="0.35">
      <c r="A2115" s="28"/>
      <c r="B2115" s="189">
        <f>IF(J2115="",0,COUNTIF($J$7:J2115,J2115))</f>
        <v>0</v>
      </c>
      <c r="C2115" s="189" t="str">
        <f t="shared" si="134"/>
        <v>0</v>
      </c>
      <c r="D2115" s="192">
        <f t="shared" si="135"/>
        <v>46021</v>
      </c>
      <c r="E2115" s="189">
        <f t="shared" si="136"/>
        <v>227</v>
      </c>
      <c r="F2115" s="28"/>
      <c r="G2115" s="157"/>
      <c r="H2115" s="3"/>
      <c r="I2115" s="7"/>
      <c r="J2115" s="3"/>
      <c r="K2115" s="32" t="str">
        <f t="shared" si="137"/>
        <v/>
      </c>
      <c r="L2115" s="2"/>
      <c r="M2115" s="2"/>
      <c r="N2115" s="28"/>
      <c r="O2115" s="28"/>
    </row>
    <row r="2116" spans="1:15" ht="18.75" customHeight="1" x14ac:dyDescent="0.35">
      <c r="A2116" s="28"/>
      <c r="B2116" s="189">
        <f>IF(J2116="",0,COUNTIF($J$7:J2116,J2116))</f>
        <v>0</v>
      </c>
      <c r="C2116" s="189" t="str">
        <f t="shared" si="134"/>
        <v>0</v>
      </c>
      <c r="D2116" s="192">
        <f t="shared" si="135"/>
        <v>46021</v>
      </c>
      <c r="E2116" s="189">
        <f t="shared" si="136"/>
        <v>227</v>
      </c>
      <c r="F2116" s="28"/>
      <c r="G2116" s="157"/>
      <c r="H2116" s="3"/>
      <c r="I2116" s="7"/>
      <c r="J2116" s="3"/>
      <c r="K2116" s="32" t="str">
        <f t="shared" si="137"/>
        <v/>
      </c>
      <c r="L2116" s="2"/>
      <c r="M2116" s="2"/>
      <c r="N2116" s="28"/>
      <c r="O2116" s="28"/>
    </row>
    <row r="2117" spans="1:15" ht="18.75" customHeight="1" x14ac:dyDescent="0.35">
      <c r="A2117" s="28"/>
      <c r="B2117" s="189">
        <f>IF(J2117="",0,COUNTIF($J$7:J2117,J2117))</f>
        <v>0</v>
      </c>
      <c r="C2117" s="189" t="str">
        <f t="shared" si="134"/>
        <v>0</v>
      </c>
      <c r="D2117" s="192">
        <f t="shared" si="135"/>
        <v>46021</v>
      </c>
      <c r="E2117" s="189">
        <f t="shared" si="136"/>
        <v>227</v>
      </c>
      <c r="F2117" s="28"/>
      <c r="G2117" s="157"/>
      <c r="H2117" s="3"/>
      <c r="I2117" s="7"/>
      <c r="J2117" s="3"/>
      <c r="K2117" s="32" t="str">
        <f t="shared" si="137"/>
        <v/>
      </c>
      <c r="L2117" s="2"/>
      <c r="M2117" s="2"/>
      <c r="N2117" s="28"/>
      <c r="O2117" s="28"/>
    </row>
    <row r="2118" spans="1:15" ht="18.75" customHeight="1" x14ac:dyDescent="0.35">
      <c r="A2118" s="28"/>
      <c r="B2118" s="189">
        <f>IF(J2118="",0,COUNTIF($J$7:J2118,J2118))</f>
        <v>0</v>
      </c>
      <c r="C2118" s="189" t="str">
        <f t="shared" si="134"/>
        <v>0</v>
      </c>
      <c r="D2118" s="192">
        <f t="shared" si="135"/>
        <v>46021</v>
      </c>
      <c r="E2118" s="189">
        <f t="shared" si="136"/>
        <v>227</v>
      </c>
      <c r="F2118" s="28"/>
      <c r="G2118" s="157"/>
      <c r="H2118" s="3"/>
      <c r="I2118" s="7"/>
      <c r="J2118" s="3"/>
      <c r="K2118" s="32" t="str">
        <f t="shared" si="137"/>
        <v/>
      </c>
      <c r="L2118" s="2"/>
      <c r="M2118" s="2"/>
      <c r="N2118" s="28"/>
      <c r="O2118" s="28"/>
    </row>
    <row r="2119" spans="1:15" ht="18.75" customHeight="1" x14ac:dyDescent="0.35">
      <c r="A2119" s="28"/>
      <c r="B2119" s="189">
        <f>IF(J2119="",0,COUNTIF($J$7:J2119,J2119))</f>
        <v>0</v>
      </c>
      <c r="C2119" s="189" t="str">
        <f t="shared" si="134"/>
        <v>0</v>
      </c>
      <c r="D2119" s="192">
        <f t="shared" si="135"/>
        <v>46021</v>
      </c>
      <c r="E2119" s="189">
        <f t="shared" si="136"/>
        <v>227</v>
      </c>
      <c r="F2119" s="28"/>
      <c r="G2119" s="157"/>
      <c r="H2119" s="3"/>
      <c r="I2119" s="7"/>
      <c r="J2119" s="3"/>
      <c r="K2119" s="32" t="str">
        <f t="shared" si="137"/>
        <v/>
      </c>
      <c r="L2119" s="2"/>
      <c r="M2119" s="2"/>
      <c r="N2119" s="28"/>
      <c r="O2119" s="28"/>
    </row>
    <row r="2120" spans="1:15" ht="18.75" customHeight="1" x14ac:dyDescent="0.35">
      <c r="A2120" s="28"/>
      <c r="B2120" s="189">
        <f>IF(J2120="",0,COUNTIF($J$7:J2120,J2120))</f>
        <v>0</v>
      </c>
      <c r="C2120" s="189" t="str">
        <f t="shared" si="134"/>
        <v>0</v>
      </c>
      <c r="D2120" s="192">
        <f t="shared" si="135"/>
        <v>46021</v>
      </c>
      <c r="E2120" s="189">
        <f t="shared" si="136"/>
        <v>227</v>
      </c>
      <c r="F2120" s="28"/>
      <c r="G2120" s="157"/>
      <c r="H2120" s="3"/>
      <c r="I2120" s="7"/>
      <c r="J2120" s="3"/>
      <c r="K2120" s="32" t="str">
        <f t="shared" si="137"/>
        <v/>
      </c>
      <c r="L2120" s="2"/>
      <c r="M2120" s="2"/>
      <c r="N2120" s="28"/>
      <c r="O2120" s="28"/>
    </row>
    <row r="2121" spans="1:15" ht="18.75" customHeight="1" x14ac:dyDescent="0.35">
      <c r="A2121" s="28"/>
      <c r="B2121" s="189">
        <f>IF(J2121="",0,COUNTIF($J$7:J2121,J2121))</f>
        <v>0</v>
      </c>
      <c r="C2121" s="189" t="str">
        <f t="shared" si="134"/>
        <v>0</v>
      </c>
      <c r="D2121" s="192">
        <f t="shared" si="135"/>
        <v>46021</v>
      </c>
      <c r="E2121" s="189">
        <f t="shared" si="136"/>
        <v>227</v>
      </c>
      <c r="F2121" s="28"/>
      <c r="G2121" s="157"/>
      <c r="H2121" s="3"/>
      <c r="I2121" s="7"/>
      <c r="J2121" s="3"/>
      <c r="K2121" s="32" t="str">
        <f t="shared" si="137"/>
        <v/>
      </c>
      <c r="L2121" s="2"/>
      <c r="M2121" s="2"/>
      <c r="N2121" s="28"/>
      <c r="O2121" s="28"/>
    </row>
    <row r="2122" spans="1:15" ht="18.75" customHeight="1" x14ac:dyDescent="0.35">
      <c r="A2122" s="28"/>
      <c r="B2122" s="189">
        <f>IF(J2122="",0,COUNTIF($J$7:J2122,J2122))</f>
        <v>0</v>
      </c>
      <c r="C2122" s="189" t="str">
        <f t="shared" si="134"/>
        <v>0</v>
      </c>
      <c r="D2122" s="192">
        <f t="shared" si="135"/>
        <v>46021</v>
      </c>
      <c r="E2122" s="189">
        <f t="shared" si="136"/>
        <v>227</v>
      </c>
      <c r="F2122" s="28"/>
      <c r="G2122" s="157"/>
      <c r="H2122" s="3"/>
      <c r="I2122" s="7"/>
      <c r="J2122" s="3"/>
      <c r="K2122" s="32" t="str">
        <f t="shared" si="137"/>
        <v/>
      </c>
      <c r="L2122" s="2"/>
      <c r="M2122" s="2"/>
      <c r="N2122" s="28"/>
      <c r="O2122" s="28"/>
    </row>
    <row r="2123" spans="1:15" ht="18.75" customHeight="1" x14ac:dyDescent="0.35">
      <c r="A2123" s="28"/>
      <c r="B2123" s="189">
        <f>IF(J2123="",0,COUNTIF($J$7:J2123,J2123))</f>
        <v>0</v>
      </c>
      <c r="C2123" s="189" t="str">
        <f t="shared" si="134"/>
        <v>0</v>
      </c>
      <c r="D2123" s="192">
        <f t="shared" si="135"/>
        <v>46021</v>
      </c>
      <c r="E2123" s="189">
        <f t="shared" si="136"/>
        <v>227</v>
      </c>
      <c r="F2123" s="28"/>
      <c r="G2123" s="157"/>
      <c r="H2123" s="3"/>
      <c r="I2123" s="7"/>
      <c r="J2123" s="3"/>
      <c r="K2123" s="32" t="str">
        <f t="shared" si="137"/>
        <v/>
      </c>
      <c r="L2123" s="2"/>
      <c r="M2123" s="2"/>
      <c r="N2123" s="28"/>
      <c r="O2123" s="28"/>
    </row>
    <row r="2124" spans="1:15" ht="18.75" customHeight="1" x14ac:dyDescent="0.35">
      <c r="A2124" s="28"/>
      <c r="B2124" s="189">
        <f>IF(J2124="",0,COUNTIF($J$7:J2124,J2124))</f>
        <v>0</v>
      </c>
      <c r="C2124" s="189" t="str">
        <f t="shared" si="134"/>
        <v>0</v>
      </c>
      <c r="D2124" s="192">
        <f t="shared" si="135"/>
        <v>46021</v>
      </c>
      <c r="E2124" s="189">
        <f t="shared" si="136"/>
        <v>227</v>
      </c>
      <c r="F2124" s="28"/>
      <c r="G2124" s="157"/>
      <c r="H2124" s="3"/>
      <c r="I2124" s="7"/>
      <c r="J2124" s="3"/>
      <c r="K2124" s="32" t="str">
        <f t="shared" si="137"/>
        <v/>
      </c>
      <c r="L2124" s="2"/>
      <c r="M2124" s="2"/>
      <c r="N2124" s="28"/>
      <c r="O2124" s="28"/>
    </row>
    <row r="2125" spans="1:15" ht="18.75" customHeight="1" x14ac:dyDescent="0.35">
      <c r="A2125" s="28"/>
      <c r="B2125" s="189">
        <f>IF(J2125="",0,COUNTIF($J$7:J2125,J2125))</f>
        <v>0</v>
      </c>
      <c r="C2125" s="189" t="str">
        <f t="shared" si="134"/>
        <v>0</v>
      </c>
      <c r="D2125" s="192">
        <f t="shared" si="135"/>
        <v>46021</v>
      </c>
      <c r="E2125" s="189">
        <f t="shared" si="136"/>
        <v>227</v>
      </c>
      <c r="F2125" s="28"/>
      <c r="G2125" s="157"/>
      <c r="H2125" s="3"/>
      <c r="I2125" s="7"/>
      <c r="J2125" s="3"/>
      <c r="K2125" s="32" t="str">
        <f t="shared" si="137"/>
        <v/>
      </c>
      <c r="L2125" s="2"/>
      <c r="M2125" s="2"/>
      <c r="N2125" s="28"/>
      <c r="O2125" s="28"/>
    </row>
    <row r="2126" spans="1:15" ht="18.75" customHeight="1" x14ac:dyDescent="0.35">
      <c r="A2126" s="28"/>
      <c r="B2126" s="189">
        <f>IF(J2126="",0,COUNTIF($J$7:J2126,J2126))</f>
        <v>0</v>
      </c>
      <c r="C2126" s="189" t="str">
        <f t="shared" si="134"/>
        <v>0</v>
      </c>
      <c r="D2126" s="192">
        <f t="shared" si="135"/>
        <v>46021</v>
      </c>
      <c r="E2126" s="189">
        <f t="shared" si="136"/>
        <v>227</v>
      </c>
      <c r="F2126" s="28"/>
      <c r="G2126" s="157"/>
      <c r="H2126" s="3"/>
      <c r="I2126" s="7"/>
      <c r="J2126" s="3"/>
      <c r="K2126" s="32" t="str">
        <f t="shared" si="137"/>
        <v/>
      </c>
      <c r="L2126" s="2"/>
      <c r="M2126" s="2"/>
      <c r="N2126" s="28"/>
      <c r="O2126" s="28"/>
    </row>
    <row r="2127" spans="1:15" ht="18.75" customHeight="1" x14ac:dyDescent="0.35">
      <c r="A2127" s="28"/>
      <c r="B2127" s="189">
        <f>IF(J2127="",0,COUNTIF($J$7:J2127,J2127))</f>
        <v>0</v>
      </c>
      <c r="C2127" s="189" t="str">
        <f t="shared" si="134"/>
        <v>0</v>
      </c>
      <c r="D2127" s="192">
        <f t="shared" si="135"/>
        <v>46021</v>
      </c>
      <c r="E2127" s="189">
        <f t="shared" si="136"/>
        <v>227</v>
      </c>
      <c r="F2127" s="28"/>
      <c r="G2127" s="157"/>
      <c r="H2127" s="3"/>
      <c r="I2127" s="7"/>
      <c r="J2127" s="3"/>
      <c r="K2127" s="32" t="str">
        <f t="shared" si="137"/>
        <v/>
      </c>
      <c r="L2127" s="2"/>
      <c r="M2127" s="2"/>
      <c r="N2127" s="28"/>
      <c r="O2127" s="28"/>
    </row>
    <row r="2128" spans="1:15" ht="18.75" customHeight="1" x14ac:dyDescent="0.35">
      <c r="A2128" s="28"/>
      <c r="B2128" s="189">
        <f>IF(J2128="",0,COUNTIF($J$7:J2128,J2128))</f>
        <v>0</v>
      </c>
      <c r="C2128" s="189" t="str">
        <f t="shared" si="134"/>
        <v>0</v>
      </c>
      <c r="D2128" s="192">
        <f t="shared" si="135"/>
        <v>46021</v>
      </c>
      <c r="E2128" s="189">
        <f t="shared" si="136"/>
        <v>227</v>
      </c>
      <c r="F2128" s="28"/>
      <c r="G2128" s="157"/>
      <c r="H2128" s="3"/>
      <c r="I2128" s="7"/>
      <c r="J2128" s="3"/>
      <c r="K2128" s="32" t="str">
        <f t="shared" si="137"/>
        <v/>
      </c>
      <c r="L2128" s="2"/>
      <c r="M2128" s="2"/>
      <c r="N2128" s="28"/>
      <c r="O2128" s="28"/>
    </row>
    <row r="2129" spans="1:15" ht="18.75" customHeight="1" x14ac:dyDescent="0.35">
      <c r="A2129" s="28"/>
      <c r="B2129" s="189">
        <f>IF(J2129="",0,COUNTIF($J$7:J2129,J2129))</f>
        <v>0</v>
      </c>
      <c r="C2129" s="189" t="str">
        <f t="shared" si="134"/>
        <v>0</v>
      </c>
      <c r="D2129" s="192">
        <f t="shared" si="135"/>
        <v>46021</v>
      </c>
      <c r="E2129" s="189">
        <f t="shared" si="136"/>
        <v>227</v>
      </c>
      <c r="F2129" s="28"/>
      <c r="G2129" s="157"/>
      <c r="H2129" s="3"/>
      <c r="I2129" s="7"/>
      <c r="J2129" s="3"/>
      <c r="K2129" s="32" t="str">
        <f t="shared" si="137"/>
        <v/>
      </c>
      <c r="L2129" s="2"/>
      <c r="M2129" s="2"/>
      <c r="N2129" s="28"/>
      <c r="O2129" s="28"/>
    </row>
    <row r="2130" spans="1:15" ht="18.75" customHeight="1" x14ac:dyDescent="0.35">
      <c r="A2130" s="28"/>
      <c r="B2130" s="189">
        <f>IF(J2130="",0,COUNTIF($J$7:J2130,J2130))</f>
        <v>0</v>
      </c>
      <c r="C2130" s="189" t="str">
        <f t="shared" si="134"/>
        <v>0</v>
      </c>
      <c r="D2130" s="192">
        <f t="shared" si="135"/>
        <v>46021</v>
      </c>
      <c r="E2130" s="189">
        <f t="shared" si="136"/>
        <v>227</v>
      </c>
      <c r="F2130" s="28"/>
      <c r="G2130" s="157"/>
      <c r="H2130" s="3"/>
      <c r="I2130" s="7"/>
      <c r="J2130" s="3"/>
      <c r="K2130" s="32" t="str">
        <f t="shared" si="137"/>
        <v/>
      </c>
      <c r="L2130" s="2"/>
      <c r="M2130" s="2"/>
      <c r="N2130" s="28"/>
      <c r="O2130" s="28"/>
    </row>
    <row r="2131" spans="1:15" ht="18.75" customHeight="1" x14ac:dyDescent="0.35">
      <c r="A2131" s="28"/>
      <c r="B2131" s="189">
        <f>IF(J2131="",0,COUNTIF($J$7:J2131,J2131))</f>
        <v>0</v>
      </c>
      <c r="C2131" s="189" t="str">
        <f t="shared" si="134"/>
        <v>0</v>
      </c>
      <c r="D2131" s="192">
        <f t="shared" si="135"/>
        <v>46021</v>
      </c>
      <c r="E2131" s="189">
        <f t="shared" si="136"/>
        <v>227</v>
      </c>
      <c r="F2131" s="28"/>
      <c r="G2131" s="157"/>
      <c r="H2131" s="3"/>
      <c r="I2131" s="7"/>
      <c r="J2131" s="3"/>
      <c r="K2131" s="32" t="str">
        <f t="shared" si="137"/>
        <v/>
      </c>
      <c r="L2131" s="2"/>
      <c r="M2131" s="2"/>
      <c r="N2131" s="28"/>
      <c r="O2131" s="28"/>
    </row>
    <row r="2132" spans="1:15" ht="18.75" customHeight="1" x14ac:dyDescent="0.35">
      <c r="A2132" s="28"/>
      <c r="B2132" s="189">
        <f>IF(J2132="",0,COUNTIF($J$7:J2132,J2132))</f>
        <v>0</v>
      </c>
      <c r="C2132" s="189" t="str">
        <f t="shared" si="134"/>
        <v>0</v>
      </c>
      <c r="D2132" s="192">
        <f t="shared" si="135"/>
        <v>46021</v>
      </c>
      <c r="E2132" s="189">
        <f t="shared" si="136"/>
        <v>227</v>
      </c>
      <c r="F2132" s="28"/>
      <c r="G2132" s="157"/>
      <c r="H2132" s="3"/>
      <c r="I2132" s="7"/>
      <c r="J2132" s="3"/>
      <c r="K2132" s="32" t="str">
        <f t="shared" si="137"/>
        <v/>
      </c>
      <c r="L2132" s="2"/>
      <c r="M2132" s="2"/>
      <c r="N2132" s="28"/>
      <c r="O2132" s="28"/>
    </row>
    <row r="2133" spans="1:15" ht="18.75" customHeight="1" x14ac:dyDescent="0.35">
      <c r="A2133" s="28"/>
      <c r="B2133" s="189">
        <f>IF(J2133="",0,COUNTIF($J$7:J2133,J2133))</f>
        <v>0</v>
      </c>
      <c r="C2133" s="189" t="str">
        <f t="shared" si="134"/>
        <v>0</v>
      </c>
      <c r="D2133" s="192">
        <f t="shared" si="135"/>
        <v>46021</v>
      </c>
      <c r="E2133" s="189">
        <f t="shared" si="136"/>
        <v>227</v>
      </c>
      <c r="F2133" s="28"/>
      <c r="G2133" s="157"/>
      <c r="H2133" s="3"/>
      <c r="I2133" s="7"/>
      <c r="J2133" s="3"/>
      <c r="K2133" s="32" t="str">
        <f t="shared" si="137"/>
        <v/>
      </c>
      <c r="L2133" s="2"/>
      <c r="M2133" s="2"/>
      <c r="N2133" s="28"/>
      <c r="O2133" s="28"/>
    </row>
    <row r="2134" spans="1:15" ht="18.75" customHeight="1" x14ac:dyDescent="0.35">
      <c r="A2134" s="28"/>
      <c r="B2134" s="189">
        <f>IF(J2134="",0,COUNTIF($J$7:J2134,J2134))</f>
        <v>0</v>
      </c>
      <c r="C2134" s="189" t="str">
        <f t="shared" si="134"/>
        <v>0</v>
      </c>
      <c r="D2134" s="192">
        <f t="shared" si="135"/>
        <v>46021</v>
      </c>
      <c r="E2134" s="189">
        <f t="shared" si="136"/>
        <v>227</v>
      </c>
      <c r="F2134" s="28"/>
      <c r="G2134" s="157"/>
      <c r="H2134" s="3"/>
      <c r="I2134" s="7"/>
      <c r="J2134" s="3"/>
      <c r="K2134" s="32" t="str">
        <f t="shared" si="137"/>
        <v/>
      </c>
      <c r="L2134" s="2"/>
      <c r="M2134" s="2"/>
      <c r="N2134" s="28"/>
      <c r="O2134" s="28"/>
    </row>
    <row r="2135" spans="1:15" ht="18.75" customHeight="1" x14ac:dyDescent="0.35">
      <c r="A2135" s="28"/>
      <c r="B2135" s="189">
        <f>IF(J2135="",0,COUNTIF($J$7:J2135,J2135))</f>
        <v>0</v>
      </c>
      <c r="C2135" s="189" t="str">
        <f t="shared" si="134"/>
        <v>0</v>
      </c>
      <c r="D2135" s="192">
        <f t="shared" si="135"/>
        <v>46021</v>
      </c>
      <c r="E2135" s="189">
        <f t="shared" si="136"/>
        <v>227</v>
      </c>
      <c r="F2135" s="28"/>
      <c r="G2135" s="157"/>
      <c r="H2135" s="3"/>
      <c r="I2135" s="7"/>
      <c r="J2135" s="3"/>
      <c r="K2135" s="32" t="str">
        <f t="shared" si="137"/>
        <v/>
      </c>
      <c r="L2135" s="2"/>
      <c r="M2135" s="2"/>
      <c r="N2135" s="28"/>
      <c r="O2135" s="28"/>
    </row>
    <row r="2136" spans="1:15" ht="18.75" customHeight="1" x14ac:dyDescent="0.35">
      <c r="A2136" s="28"/>
      <c r="B2136" s="189">
        <f>IF(J2136="",0,COUNTIF($J$7:J2136,J2136))</f>
        <v>0</v>
      </c>
      <c r="C2136" s="189" t="str">
        <f t="shared" si="134"/>
        <v>0</v>
      </c>
      <c r="D2136" s="192">
        <f t="shared" si="135"/>
        <v>46021</v>
      </c>
      <c r="E2136" s="189">
        <f t="shared" si="136"/>
        <v>227</v>
      </c>
      <c r="F2136" s="28"/>
      <c r="G2136" s="157"/>
      <c r="H2136" s="3"/>
      <c r="I2136" s="7"/>
      <c r="J2136" s="3"/>
      <c r="K2136" s="32" t="str">
        <f t="shared" si="137"/>
        <v/>
      </c>
      <c r="L2136" s="2"/>
      <c r="M2136" s="2"/>
      <c r="N2136" s="28"/>
      <c r="O2136" s="28"/>
    </row>
    <row r="2137" spans="1:15" ht="18.75" customHeight="1" x14ac:dyDescent="0.35">
      <c r="A2137" s="28"/>
      <c r="B2137" s="189">
        <f>IF(J2137="",0,COUNTIF($J$7:J2137,J2137))</f>
        <v>0</v>
      </c>
      <c r="C2137" s="189" t="str">
        <f t="shared" si="134"/>
        <v>0</v>
      </c>
      <c r="D2137" s="192">
        <f t="shared" si="135"/>
        <v>46021</v>
      </c>
      <c r="E2137" s="189">
        <f t="shared" si="136"/>
        <v>227</v>
      </c>
      <c r="F2137" s="28"/>
      <c r="G2137" s="157"/>
      <c r="H2137" s="3"/>
      <c r="I2137" s="7"/>
      <c r="J2137" s="3"/>
      <c r="K2137" s="32" t="str">
        <f t="shared" si="137"/>
        <v/>
      </c>
      <c r="L2137" s="2"/>
      <c r="M2137" s="2"/>
      <c r="N2137" s="28"/>
      <c r="O2137" s="28"/>
    </row>
    <row r="2138" spans="1:15" ht="18.75" customHeight="1" x14ac:dyDescent="0.35">
      <c r="A2138" s="28"/>
      <c r="B2138" s="189">
        <f>IF(J2138="",0,COUNTIF($J$7:J2138,J2138))</f>
        <v>0</v>
      </c>
      <c r="C2138" s="189" t="str">
        <f t="shared" si="134"/>
        <v>0</v>
      </c>
      <c r="D2138" s="192">
        <f t="shared" si="135"/>
        <v>46021</v>
      </c>
      <c r="E2138" s="189">
        <f t="shared" si="136"/>
        <v>227</v>
      </c>
      <c r="F2138" s="28"/>
      <c r="G2138" s="157"/>
      <c r="H2138" s="3"/>
      <c r="I2138" s="7"/>
      <c r="J2138" s="3"/>
      <c r="K2138" s="32" t="str">
        <f t="shared" si="137"/>
        <v/>
      </c>
      <c r="L2138" s="2"/>
      <c r="M2138" s="2"/>
      <c r="N2138" s="28"/>
      <c r="O2138" s="28"/>
    </row>
    <row r="2139" spans="1:15" ht="18.75" customHeight="1" x14ac:dyDescent="0.35">
      <c r="A2139" s="28"/>
      <c r="B2139" s="189">
        <f>IF(J2139="",0,COUNTIF($J$7:J2139,J2139))</f>
        <v>0</v>
      </c>
      <c r="C2139" s="189" t="str">
        <f t="shared" si="134"/>
        <v>0</v>
      </c>
      <c r="D2139" s="192">
        <f t="shared" si="135"/>
        <v>46021</v>
      </c>
      <c r="E2139" s="189">
        <f t="shared" si="136"/>
        <v>227</v>
      </c>
      <c r="F2139" s="28"/>
      <c r="G2139" s="157"/>
      <c r="H2139" s="3"/>
      <c r="I2139" s="7"/>
      <c r="J2139" s="3"/>
      <c r="K2139" s="32" t="str">
        <f t="shared" si="137"/>
        <v/>
      </c>
      <c r="L2139" s="2"/>
      <c r="M2139" s="2"/>
      <c r="N2139" s="28"/>
      <c r="O2139" s="28"/>
    </row>
    <row r="2140" spans="1:15" ht="18.75" customHeight="1" x14ac:dyDescent="0.35">
      <c r="A2140" s="28"/>
      <c r="B2140" s="189">
        <f>IF(J2140="",0,COUNTIF($J$7:J2140,J2140))</f>
        <v>0</v>
      </c>
      <c r="C2140" s="189" t="str">
        <f t="shared" si="134"/>
        <v>0</v>
      </c>
      <c r="D2140" s="192">
        <f t="shared" si="135"/>
        <v>46021</v>
      </c>
      <c r="E2140" s="189">
        <f t="shared" si="136"/>
        <v>227</v>
      </c>
      <c r="F2140" s="28"/>
      <c r="G2140" s="157"/>
      <c r="H2140" s="3"/>
      <c r="I2140" s="7"/>
      <c r="J2140" s="3"/>
      <c r="K2140" s="32" t="str">
        <f t="shared" si="137"/>
        <v/>
      </c>
      <c r="L2140" s="2"/>
      <c r="M2140" s="2"/>
      <c r="N2140" s="28"/>
      <c r="O2140" s="28"/>
    </row>
    <row r="2141" spans="1:15" ht="18.75" customHeight="1" x14ac:dyDescent="0.35">
      <c r="A2141" s="28"/>
      <c r="B2141" s="189">
        <f>IF(J2141="",0,COUNTIF($J$7:J2141,J2141))</f>
        <v>0</v>
      </c>
      <c r="C2141" s="189" t="str">
        <f t="shared" si="134"/>
        <v>0</v>
      </c>
      <c r="D2141" s="192">
        <f t="shared" si="135"/>
        <v>46021</v>
      </c>
      <c r="E2141" s="189">
        <f t="shared" si="136"/>
        <v>227</v>
      </c>
      <c r="F2141" s="28"/>
      <c r="G2141" s="157"/>
      <c r="H2141" s="3"/>
      <c r="I2141" s="7"/>
      <c r="J2141" s="3"/>
      <c r="K2141" s="32" t="str">
        <f t="shared" si="137"/>
        <v/>
      </c>
      <c r="L2141" s="2"/>
      <c r="M2141" s="2"/>
      <c r="N2141" s="28"/>
      <c r="O2141" s="28"/>
    </row>
    <row r="2142" spans="1:15" ht="18.75" customHeight="1" x14ac:dyDescent="0.35">
      <c r="A2142" s="28"/>
      <c r="B2142" s="189">
        <f>IF(J2142="",0,COUNTIF($J$7:J2142,J2142))</f>
        <v>0</v>
      </c>
      <c r="C2142" s="189" t="str">
        <f t="shared" si="134"/>
        <v>0</v>
      </c>
      <c r="D2142" s="192">
        <f t="shared" si="135"/>
        <v>46021</v>
      </c>
      <c r="E2142" s="189">
        <f t="shared" si="136"/>
        <v>227</v>
      </c>
      <c r="F2142" s="28"/>
      <c r="G2142" s="157"/>
      <c r="H2142" s="3"/>
      <c r="I2142" s="7"/>
      <c r="J2142" s="3"/>
      <c r="K2142" s="32" t="str">
        <f t="shared" si="137"/>
        <v/>
      </c>
      <c r="L2142" s="2"/>
      <c r="M2142" s="2"/>
      <c r="N2142" s="28"/>
      <c r="O2142" s="28"/>
    </row>
    <row r="2143" spans="1:15" ht="18.75" customHeight="1" x14ac:dyDescent="0.35">
      <c r="A2143" s="28"/>
      <c r="B2143" s="189">
        <f>IF(J2143="",0,COUNTIF($J$7:J2143,J2143))</f>
        <v>0</v>
      </c>
      <c r="C2143" s="189" t="str">
        <f t="shared" si="134"/>
        <v>0</v>
      </c>
      <c r="D2143" s="192">
        <f t="shared" si="135"/>
        <v>46021</v>
      </c>
      <c r="E2143" s="189">
        <f t="shared" si="136"/>
        <v>227</v>
      </c>
      <c r="F2143" s="28"/>
      <c r="G2143" s="157"/>
      <c r="H2143" s="3"/>
      <c r="I2143" s="7"/>
      <c r="J2143" s="3"/>
      <c r="K2143" s="32" t="str">
        <f t="shared" si="137"/>
        <v/>
      </c>
      <c r="L2143" s="2"/>
      <c r="M2143" s="2"/>
      <c r="N2143" s="28"/>
      <c r="O2143" s="28"/>
    </row>
    <row r="2144" spans="1:15" ht="18.75" customHeight="1" x14ac:dyDescent="0.35">
      <c r="A2144" s="28"/>
      <c r="B2144" s="189">
        <f>IF(J2144="",0,COUNTIF($J$7:J2144,J2144))</f>
        <v>0</v>
      </c>
      <c r="C2144" s="189" t="str">
        <f t="shared" si="134"/>
        <v>0</v>
      </c>
      <c r="D2144" s="192">
        <f t="shared" si="135"/>
        <v>46021</v>
      </c>
      <c r="E2144" s="189">
        <f t="shared" si="136"/>
        <v>227</v>
      </c>
      <c r="F2144" s="28"/>
      <c r="G2144" s="157"/>
      <c r="H2144" s="3"/>
      <c r="I2144" s="7"/>
      <c r="J2144" s="3"/>
      <c r="K2144" s="32" t="str">
        <f t="shared" si="137"/>
        <v/>
      </c>
      <c r="L2144" s="2"/>
      <c r="M2144" s="2"/>
      <c r="N2144" s="28"/>
      <c r="O2144" s="28"/>
    </row>
    <row r="2145" spans="1:15" ht="18.75" customHeight="1" x14ac:dyDescent="0.35">
      <c r="A2145" s="28"/>
      <c r="B2145" s="189">
        <f>IF(J2145="",0,COUNTIF($J$7:J2145,J2145))</f>
        <v>0</v>
      </c>
      <c r="C2145" s="189" t="str">
        <f t="shared" si="134"/>
        <v>0</v>
      </c>
      <c r="D2145" s="192">
        <f t="shared" si="135"/>
        <v>46021</v>
      </c>
      <c r="E2145" s="189">
        <f t="shared" si="136"/>
        <v>227</v>
      </c>
      <c r="F2145" s="28"/>
      <c r="G2145" s="157"/>
      <c r="H2145" s="3"/>
      <c r="I2145" s="7"/>
      <c r="J2145" s="3"/>
      <c r="K2145" s="32" t="str">
        <f t="shared" si="137"/>
        <v/>
      </c>
      <c r="L2145" s="2"/>
      <c r="M2145" s="2"/>
      <c r="N2145" s="28"/>
      <c r="O2145" s="28"/>
    </row>
    <row r="2146" spans="1:15" ht="18.75" customHeight="1" x14ac:dyDescent="0.35">
      <c r="A2146" s="28"/>
      <c r="B2146" s="189">
        <f>IF(J2146="",0,COUNTIF($J$7:J2146,J2146))</f>
        <v>0</v>
      </c>
      <c r="C2146" s="189" t="str">
        <f t="shared" si="134"/>
        <v>0</v>
      </c>
      <c r="D2146" s="192">
        <f t="shared" si="135"/>
        <v>46021</v>
      </c>
      <c r="E2146" s="189">
        <f t="shared" si="136"/>
        <v>227</v>
      </c>
      <c r="F2146" s="28"/>
      <c r="G2146" s="157"/>
      <c r="H2146" s="3"/>
      <c r="I2146" s="7"/>
      <c r="J2146" s="3"/>
      <c r="K2146" s="32" t="str">
        <f t="shared" si="137"/>
        <v/>
      </c>
      <c r="L2146" s="2"/>
      <c r="M2146" s="2"/>
      <c r="N2146" s="28"/>
      <c r="O2146" s="28"/>
    </row>
    <row r="2147" spans="1:15" ht="18.75" customHeight="1" x14ac:dyDescent="0.35">
      <c r="A2147" s="28"/>
      <c r="B2147" s="189">
        <f>IF(J2147="",0,COUNTIF($J$7:J2147,J2147))</f>
        <v>0</v>
      </c>
      <c r="C2147" s="189" t="str">
        <f t="shared" si="134"/>
        <v>0</v>
      </c>
      <c r="D2147" s="192">
        <f t="shared" si="135"/>
        <v>46021</v>
      </c>
      <c r="E2147" s="189">
        <f t="shared" si="136"/>
        <v>227</v>
      </c>
      <c r="F2147" s="28"/>
      <c r="G2147" s="157"/>
      <c r="H2147" s="3"/>
      <c r="I2147" s="7"/>
      <c r="J2147" s="3"/>
      <c r="K2147" s="32" t="str">
        <f t="shared" si="137"/>
        <v/>
      </c>
      <c r="L2147" s="2"/>
      <c r="M2147" s="2"/>
      <c r="N2147" s="28"/>
      <c r="O2147" s="28"/>
    </row>
    <row r="2148" spans="1:15" ht="18.75" customHeight="1" x14ac:dyDescent="0.35">
      <c r="A2148" s="28"/>
      <c r="B2148" s="189">
        <f>IF(J2148="",0,COUNTIF($J$7:J2148,J2148))</f>
        <v>0</v>
      </c>
      <c r="C2148" s="189" t="str">
        <f t="shared" si="134"/>
        <v>0</v>
      </c>
      <c r="D2148" s="192">
        <f t="shared" si="135"/>
        <v>46021</v>
      </c>
      <c r="E2148" s="189">
        <f t="shared" si="136"/>
        <v>227</v>
      </c>
      <c r="F2148" s="28"/>
      <c r="G2148" s="157"/>
      <c r="H2148" s="3"/>
      <c r="I2148" s="7"/>
      <c r="J2148" s="3"/>
      <c r="K2148" s="32" t="str">
        <f t="shared" si="137"/>
        <v/>
      </c>
      <c r="L2148" s="2"/>
      <c r="M2148" s="2"/>
      <c r="N2148" s="28"/>
      <c r="O2148" s="28"/>
    </row>
    <row r="2149" spans="1:15" ht="18.75" customHeight="1" x14ac:dyDescent="0.35">
      <c r="A2149" s="28"/>
      <c r="B2149" s="189">
        <f>IF(J2149="",0,COUNTIF($J$7:J2149,J2149))</f>
        <v>0</v>
      </c>
      <c r="C2149" s="189" t="str">
        <f t="shared" si="134"/>
        <v>0</v>
      </c>
      <c r="D2149" s="192">
        <f t="shared" si="135"/>
        <v>46021</v>
      </c>
      <c r="E2149" s="189">
        <f t="shared" si="136"/>
        <v>227</v>
      </c>
      <c r="F2149" s="28"/>
      <c r="G2149" s="157"/>
      <c r="H2149" s="3"/>
      <c r="I2149" s="7"/>
      <c r="J2149" s="3"/>
      <c r="K2149" s="32" t="str">
        <f t="shared" si="137"/>
        <v/>
      </c>
      <c r="L2149" s="2"/>
      <c r="M2149" s="2"/>
      <c r="N2149" s="28"/>
      <c r="O2149" s="28"/>
    </row>
    <row r="2150" spans="1:15" ht="18.75" customHeight="1" x14ac:dyDescent="0.35">
      <c r="A2150" s="28"/>
      <c r="B2150" s="189">
        <f>IF(J2150="",0,COUNTIF($J$7:J2150,J2150))</f>
        <v>0</v>
      </c>
      <c r="C2150" s="189" t="str">
        <f t="shared" si="134"/>
        <v>0</v>
      </c>
      <c r="D2150" s="192">
        <f t="shared" si="135"/>
        <v>46021</v>
      </c>
      <c r="E2150" s="189">
        <f t="shared" si="136"/>
        <v>227</v>
      </c>
      <c r="F2150" s="28"/>
      <c r="G2150" s="157"/>
      <c r="H2150" s="3"/>
      <c r="I2150" s="7"/>
      <c r="J2150" s="3"/>
      <c r="K2150" s="32" t="str">
        <f t="shared" si="137"/>
        <v/>
      </c>
      <c r="L2150" s="2"/>
      <c r="M2150" s="2"/>
      <c r="N2150" s="28"/>
      <c r="O2150" s="28"/>
    </row>
    <row r="2151" spans="1:15" ht="18.75" customHeight="1" x14ac:dyDescent="0.35">
      <c r="A2151" s="28"/>
      <c r="B2151" s="189">
        <f>IF(J2151="",0,COUNTIF($J$7:J2151,J2151))</f>
        <v>0</v>
      </c>
      <c r="C2151" s="189" t="str">
        <f t="shared" si="134"/>
        <v>0</v>
      </c>
      <c r="D2151" s="192">
        <f t="shared" si="135"/>
        <v>46021</v>
      </c>
      <c r="E2151" s="189">
        <f t="shared" si="136"/>
        <v>227</v>
      </c>
      <c r="F2151" s="28"/>
      <c r="G2151" s="157"/>
      <c r="H2151" s="3"/>
      <c r="I2151" s="7"/>
      <c r="J2151" s="3"/>
      <c r="K2151" s="32" t="str">
        <f t="shared" si="137"/>
        <v/>
      </c>
      <c r="L2151" s="2"/>
      <c r="M2151" s="2"/>
      <c r="N2151" s="28"/>
      <c r="O2151" s="28"/>
    </row>
    <row r="2152" spans="1:15" ht="18.75" customHeight="1" x14ac:dyDescent="0.35">
      <c r="A2152" s="28"/>
      <c r="B2152" s="189">
        <f>IF(J2152="",0,COUNTIF($J$7:J2152,J2152))</f>
        <v>0</v>
      </c>
      <c r="C2152" s="189" t="str">
        <f t="shared" si="134"/>
        <v>0</v>
      </c>
      <c r="D2152" s="192">
        <f t="shared" si="135"/>
        <v>46021</v>
      </c>
      <c r="E2152" s="189">
        <f t="shared" si="136"/>
        <v>227</v>
      </c>
      <c r="F2152" s="28"/>
      <c r="G2152" s="157"/>
      <c r="H2152" s="3"/>
      <c r="I2152" s="7"/>
      <c r="J2152" s="3"/>
      <c r="K2152" s="32" t="str">
        <f t="shared" si="137"/>
        <v/>
      </c>
      <c r="L2152" s="2"/>
      <c r="M2152" s="2"/>
      <c r="N2152" s="28"/>
      <c r="O2152" s="28"/>
    </row>
    <row r="2153" spans="1:15" ht="18.75" customHeight="1" x14ac:dyDescent="0.35">
      <c r="A2153" s="28"/>
      <c r="B2153" s="189">
        <f>IF(J2153="",0,COUNTIF($J$7:J2153,J2153))</f>
        <v>0</v>
      </c>
      <c r="C2153" s="189" t="str">
        <f t="shared" si="134"/>
        <v>0</v>
      </c>
      <c r="D2153" s="192">
        <f t="shared" si="135"/>
        <v>46021</v>
      </c>
      <c r="E2153" s="189">
        <f t="shared" si="136"/>
        <v>227</v>
      </c>
      <c r="F2153" s="28"/>
      <c r="G2153" s="157"/>
      <c r="H2153" s="3"/>
      <c r="I2153" s="7"/>
      <c r="J2153" s="3"/>
      <c r="K2153" s="32" t="str">
        <f t="shared" si="137"/>
        <v/>
      </c>
      <c r="L2153" s="2"/>
      <c r="M2153" s="2"/>
      <c r="N2153" s="28"/>
      <c r="O2153" s="28"/>
    </row>
    <row r="2154" spans="1:15" ht="18.75" customHeight="1" x14ac:dyDescent="0.35">
      <c r="A2154" s="28"/>
      <c r="B2154" s="189">
        <f>IF(J2154="",0,COUNTIF($J$7:J2154,J2154))</f>
        <v>0</v>
      </c>
      <c r="C2154" s="189" t="str">
        <f t="shared" si="134"/>
        <v>0</v>
      </c>
      <c r="D2154" s="192">
        <f t="shared" si="135"/>
        <v>46021</v>
      </c>
      <c r="E2154" s="189">
        <f t="shared" si="136"/>
        <v>227</v>
      </c>
      <c r="F2154" s="28"/>
      <c r="G2154" s="157"/>
      <c r="H2154" s="3"/>
      <c r="I2154" s="7"/>
      <c r="J2154" s="3"/>
      <c r="K2154" s="32" t="str">
        <f t="shared" si="137"/>
        <v/>
      </c>
      <c r="L2154" s="2"/>
      <c r="M2154" s="2"/>
      <c r="N2154" s="28"/>
      <c r="O2154" s="28"/>
    </row>
    <row r="2155" spans="1:15" ht="18.75" customHeight="1" x14ac:dyDescent="0.35">
      <c r="A2155" s="28"/>
      <c r="B2155" s="189">
        <f>IF(J2155="",0,COUNTIF($J$7:J2155,J2155))</f>
        <v>0</v>
      </c>
      <c r="C2155" s="189" t="str">
        <f t="shared" si="134"/>
        <v>0</v>
      </c>
      <c r="D2155" s="192">
        <f t="shared" si="135"/>
        <v>46021</v>
      </c>
      <c r="E2155" s="189">
        <f t="shared" si="136"/>
        <v>227</v>
      </c>
      <c r="F2155" s="28"/>
      <c r="G2155" s="157"/>
      <c r="H2155" s="3"/>
      <c r="I2155" s="7"/>
      <c r="J2155" s="3"/>
      <c r="K2155" s="32" t="str">
        <f t="shared" si="137"/>
        <v/>
      </c>
      <c r="L2155" s="2"/>
      <c r="M2155" s="2"/>
      <c r="N2155" s="28"/>
      <c r="O2155" s="28"/>
    </row>
    <row r="2156" spans="1:15" ht="18.75" customHeight="1" x14ac:dyDescent="0.35">
      <c r="A2156" s="28"/>
      <c r="B2156" s="189">
        <f>IF(J2156="",0,COUNTIF($J$7:J2156,J2156))</f>
        <v>0</v>
      </c>
      <c r="C2156" s="189" t="str">
        <f t="shared" si="134"/>
        <v>0</v>
      </c>
      <c r="D2156" s="192">
        <f t="shared" si="135"/>
        <v>46021</v>
      </c>
      <c r="E2156" s="189">
        <f t="shared" si="136"/>
        <v>227</v>
      </c>
      <c r="F2156" s="28"/>
      <c r="G2156" s="157"/>
      <c r="H2156" s="3"/>
      <c r="I2156" s="7"/>
      <c r="J2156" s="3"/>
      <c r="K2156" s="32" t="str">
        <f t="shared" si="137"/>
        <v/>
      </c>
      <c r="L2156" s="2"/>
      <c r="M2156" s="2"/>
      <c r="N2156" s="28"/>
      <c r="O2156" s="28"/>
    </row>
    <row r="2157" spans="1:15" ht="18.75" customHeight="1" x14ac:dyDescent="0.35">
      <c r="A2157" s="28"/>
      <c r="B2157" s="189">
        <f>IF(J2157="",0,COUNTIF($J$7:J2157,J2157))</f>
        <v>0</v>
      </c>
      <c r="C2157" s="189" t="str">
        <f t="shared" si="134"/>
        <v>0</v>
      </c>
      <c r="D2157" s="192">
        <f t="shared" si="135"/>
        <v>46021</v>
      </c>
      <c r="E2157" s="189">
        <f t="shared" si="136"/>
        <v>227</v>
      </c>
      <c r="F2157" s="28"/>
      <c r="G2157" s="157"/>
      <c r="H2157" s="3"/>
      <c r="I2157" s="7"/>
      <c r="J2157" s="3"/>
      <c r="K2157" s="32" t="str">
        <f t="shared" si="137"/>
        <v/>
      </c>
      <c r="L2157" s="2"/>
      <c r="M2157" s="2"/>
      <c r="N2157" s="28"/>
      <c r="O2157" s="28"/>
    </row>
    <row r="2158" spans="1:15" ht="18.75" customHeight="1" x14ac:dyDescent="0.35">
      <c r="A2158" s="28"/>
      <c r="B2158" s="189">
        <f>IF(J2158="",0,COUNTIF($J$7:J2158,J2158))</f>
        <v>0</v>
      </c>
      <c r="C2158" s="189" t="str">
        <f t="shared" si="134"/>
        <v>0</v>
      </c>
      <c r="D2158" s="192">
        <f t="shared" si="135"/>
        <v>46021</v>
      </c>
      <c r="E2158" s="189">
        <f t="shared" si="136"/>
        <v>227</v>
      </c>
      <c r="F2158" s="28"/>
      <c r="G2158" s="157"/>
      <c r="H2158" s="3"/>
      <c r="I2158" s="7"/>
      <c r="J2158" s="3"/>
      <c r="K2158" s="32" t="str">
        <f t="shared" si="137"/>
        <v/>
      </c>
      <c r="L2158" s="2"/>
      <c r="M2158" s="2"/>
      <c r="N2158" s="28"/>
      <c r="O2158" s="28"/>
    </row>
    <row r="2159" spans="1:15" ht="18.75" customHeight="1" x14ac:dyDescent="0.35">
      <c r="A2159" s="28"/>
      <c r="B2159" s="189">
        <f>IF(J2159="",0,COUNTIF($J$7:J2159,J2159))</f>
        <v>0</v>
      </c>
      <c r="C2159" s="189" t="str">
        <f t="shared" si="134"/>
        <v>0</v>
      </c>
      <c r="D2159" s="192">
        <f t="shared" si="135"/>
        <v>46021</v>
      </c>
      <c r="E2159" s="189">
        <f t="shared" si="136"/>
        <v>227</v>
      </c>
      <c r="F2159" s="28"/>
      <c r="G2159" s="157"/>
      <c r="H2159" s="3"/>
      <c r="I2159" s="7"/>
      <c r="J2159" s="3"/>
      <c r="K2159" s="32" t="str">
        <f t="shared" si="137"/>
        <v/>
      </c>
      <c r="L2159" s="2"/>
      <c r="M2159" s="2"/>
      <c r="N2159" s="28"/>
      <c r="O2159" s="28"/>
    </row>
    <row r="2160" spans="1:15" ht="18.75" customHeight="1" x14ac:dyDescent="0.35">
      <c r="A2160" s="28"/>
      <c r="B2160" s="189">
        <f>IF(J2160="",0,COUNTIF($J$7:J2160,J2160))</f>
        <v>0</v>
      </c>
      <c r="C2160" s="189" t="str">
        <f t="shared" si="134"/>
        <v>0</v>
      </c>
      <c r="D2160" s="192">
        <f t="shared" si="135"/>
        <v>46021</v>
      </c>
      <c r="E2160" s="189">
        <f t="shared" si="136"/>
        <v>227</v>
      </c>
      <c r="F2160" s="28"/>
      <c r="G2160" s="157"/>
      <c r="H2160" s="3"/>
      <c r="I2160" s="7"/>
      <c r="J2160" s="3"/>
      <c r="K2160" s="32" t="str">
        <f t="shared" si="137"/>
        <v/>
      </c>
      <c r="L2160" s="2"/>
      <c r="M2160" s="2"/>
      <c r="N2160" s="28"/>
      <c r="O2160" s="28"/>
    </row>
    <row r="2161" spans="1:15" ht="18.75" customHeight="1" x14ac:dyDescent="0.35">
      <c r="A2161" s="28"/>
      <c r="B2161" s="189">
        <f>IF(J2161="",0,COUNTIF($J$7:J2161,J2161))</f>
        <v>0</v>
      </c>
      <c r="C2161" s="189" t="str">
        <f t="shared" si="134"/>
        <v>0</v>
      </c>
      <c r="D2161" s="192">
        <f t="shared" si="135"/>
        <v>46021</v>
      </c>
      <c r="E2161" s="189">
        <f t="shared" si="136"/>
        <v>227</v>
      </c>
      <c r="F2161" s="28"/>
      <c r="G2161" s="157"/>
      <c r="H2161" s="3"/>
      <c r="I2161" s="7"/>
      <c r="J2161" s="3"/>
      <c r="K2161" s="32" t="str">
        <f t="shared" si="137"/>
        <v/>
      </c>
      <c r="L2161" s="2"/>
      <c r="M2161" s="2"/>
      <c r="N2161" s="28"/>
      <c r="O2161" s="28"/>
    </row>
    <row r="2162" spans="1:15" ht="18.75" customHeight="1" x14ac:dyDescent="0.35">
      <c r="A2162" s="28"/>
      <c r="B2162" s="189">
        <f>IF(J2162="",0,COUNTIF($J$7:J2162,J2162))</f>
        <v>0</v>
      </c>
      <c r="C2162" s="189" t="str">
        <f t="shared" si="134"/>
        <v>0</v>
      </c>
      <c r="D2162" s="192">
        <f t="shared" si="135"/>
        <v>46021</v>
      </c>
      <c r="E2162" s="189">
        <f t="shared" si="136"/>
        <v>227</v>
      </c>
      <c r="F2162" s="28"/>
      <c r="G2162" s="157"/>
      <c r="H2162" s="3"/>
      <c r="I2162" s="7"/>
      <c r="J2162" s="3"/>
      <c r="K2162" s="32" t="str">
        <f t="shared" si="137"/>
        <v/>
      </c>
      <c r="L2162" s="2"/>
      <c r="M2162" s="2"/>
      <c r="N2162" s="28"/>
      <c r="O2162" s="28"/>
    </row>
    <row r="2163" spans="1:15" ht="18.75" customHeight="1" x14ac:dyDescent="0.35">
      <c r="A2163" s="28"/>
      <c r="B2163" s="189">
        <f>IF(J2163="",0,COUNTIF($J$7:J2163,J2163))</f>
        <v>0</v>
      </c>
      <c r="C2163" s="189" t="str">
        <f t="shared" si="134"/>
        <v>0</v>
      </c>
      <c r="D2163" s="192">
        <f t="shared" si="135"/>
        <v>46021</v>
      </c>
      <c r="E2163" s="189">
        <f t="shared" si="136"/>
        <v>227</v>
      </c>
      <c r="F2163" s="28"/>
      <c r="G2163" s="157"/>
      <c r="H2163" s="3"/>
      <c r="I2163" s="7"/>
      <c r="J2163" s="3"/>
      <c r="K2163" s="32" t="str">
        <f t="shared" si="137"/>
        <v/>
      </c>
      <c r="L2163" s="2"/>
      <c r="M2163" s="2"/>
      <c r="N2163" s="28"/>
      <c r="O2163" s="28"/>
    </row>
    <row r="2164" spans="1:15" ht="18.75" customHeight="1" x14ac:dyDescent="0.35">
      <c r="A2164" s="28"/>
      <c r="B2164" s="189">
        <f>IF(J2164="",0,COUNTIF($J$7:J2164,J2164))</f>
        <v>0</v>
      </c>
      <c r="C2164" s="189" t="str">
        <f t="shared" si="134"/>
        <v>0</v>
      </c>
      <c r="D2164" s="192">
        <f t="shared" si="135"/>
        <v>46021</v>
      </c>
      <c r="E2164" s="189">
        <f t="shared" si="136"/>
        <v>227</v>
      </c>
      <c r="F2164" s="28"/>
      <c r="G2164" s="157"/>
      <c r="H2164" s="3"/>
      <c r="I2164" s="7"/>
      <c r="J2164" s="3"/>
      <c r="K2164" s="32" t="str">
        <f t="shared" si="137"/>
        <v/>
      </c>
      <c r="L2164" s="2"/>
      <c r="M2164" s="2"/>
      <c r="N2164" s="28"/>
      <c r="O2164" s="28"/>
    </row>
    <row r="2165" spans="1:15" ht="18.75" customHeight="1" x14ac:dyDescent="0.35">
      <c r="A2165" s="28"/>
      <c r="B2165" s="189">
        <f>IF(J2165="",0,COUNTIF($J$7:J2165,J2165))</f>
        <v>0</v>
      </c>
      <c r="C2165" s="189" t="str">
        <f t="shared" si="134"/>
        <v>0</v>
      </c>
      <c r="D2165" s="192">
        <f t="shared" si="135"/>
        <v>46021</v>
      </c>
      <c r="E2165" s="189">
        <f t="shared" si="136"/>
        <v>227</v>
      </c>
      <c r="F2165" s="28"/>
      <c r="G2165" s="157"/>
      <c r="H2165" s="3"/>
      <c r="I2165" s="7"/>
      <c r="J2165" s="3"/>
      <c r="K2165" s="32" t="str">
        <f t="shared" si="137"/>
        <v/>
      </c>
      <c r="L2165" s="2"/>
      <c r="M2165" s="2"/>
      <c r="N2165" s="28"/>
      <c r="O2165" s="28"/>
    </row>
    <row r="2166" spans="1:15" ht="18.75" customHeight="1" x14ac:dyDescent="0.35">
      <c r="A2166" s="28"/>
      <c r="B2166" s="189">
        <f>IF(J2166="",0,COUNTIF($J$7:J2166,J2166))</f>
        <v>0</v>
      </c>
      <c r="C2166" s="189" t="str">
        <f t="shared" si="134"/>
        <v>0</v>
      </c>
      <c r="D2166" s="192">
        <f t="shared" si="135"/>
        <v>46021</v>
      </c>
      <c r="E2166" s="189">
        <f t="shared" si="136"/>
        <v>227</v>
      </c>
      <c r="F2166" s="28"/>
      <c r="G2166" s="157"/>
      <c r="H2166" s="3"/>
      <c r="I2166" s="7"/>
      <c r="J2166" s="3"/>
      <c r="K2166" s="32" t="str">
        <f t="shared" si="137"/>
        <v/>
      </c>
      <c r="L2166" s="2"/>
      <c r="M2166" s="2"/>
      <c r="N2166" s="28"/>
      <c r="O2166" s="28"/>
    </row>
    <row r="2167" spans="1:15" ht="18.75" customHeight="1" x14ac:dyDescent="0.35">
      <c r="A2167" s="28"/>
      <c r="B2167" s="189">
        <f>IF(J2167="",0,COUNTIF($J$7:J2167,J2167))</f>
        <v>0</v>
      </c>
      <c r="C2167" s="189" t="str">
        <f t="shared" ref="C2167:C2230" si="138">B2167&amp;J2167</f>
        <v>0</v>
      </c>
      <c r="D2167" s="192">
        <f t="shared" ref="D2167:D2230" si="139">IF(G2167&lt;&gt;"",G2167,D2166)</f>
        <v>46021</v>
      </c>
      <c r="E2167" s="189">
        <f t="shared" ref="E2167:E2230" si="140">IF(H2167&lt;&gt;"",H2167,E2166)</f>
        <v>227</v>
      </c>
      <c r="F2167" s="28"/>
      <c r="G2167" s="157"/>
      <c r="H2167" s="3"/>
      <c r="I2167" s="7"/>
      <c r="J2167" s="3"/>
      <c r="K2167" s="32" t="str">
        <f t="shared" ref="K2167:K2230" si="141">IF(J2167&lt;&gt;"",VLOOKUP(J2167,DA,2,FALSE),"")</f>
        <v/>
      </c>
      <c r="L2167" s="2"/>
      <c r="M2167" s="2"/>
      <c r="N2167" s="28"/>
      <c r="O2167" s="28"/>
    </row>
    <row r="2168" spans="1:15" ht="18.75" customHeight="1" x14ac:dyDescent="0.35">
      <c r="A2168" s="28"/>
      <c r="B2168" s="189">
        <f>IF(J2168="",0,COUNTIF($J$7:J2168,J2168))</f>
        <v>0</v>
      </c>
      <c r="C2168" s="189" t="str">
        <f t="shared" si="138"/>
        <v>0</v>
      </c>
      <c r="D2168" s="192">
        <f t="shared" si="139"/>
        <v>46021</v>
      </c>
      <c r="E2168" s="189">
        <f t="shared" si="140"/>
        <v>227</v>
      </c>
      <c r="F2168" s="28"/>
      <c r="G2168" s="157"/>
      <c r="H2168" s="3"/>
      <c r="I2168" s="7"/>
      <c r="J2168" s="3"/>
      <c r="K2168" s="32" t="str">
        <f t="shared" si="141"/>
        <v/>
      </c>
      <c r="L2168" s="2"/>
      <c r="M2168" s="2"/>
      <c r="N2168" s="28"/>
      <c r="O2168" s="28"/>
    </row>
    <row r="2169" spans="1:15" ht="18.75" customHeight="1" x14ac:dyDescent="0.35">
      <c r="A2169" s="28"/>
      <c r="B2169" s="189">
        <f>IF(J2169="",0,COUNTIF($J$7:J2169,J2169))</f>
        <v>0</v>
      </c>
      <c r="C2169" s="189" t="str">
        <f t="shared" si="138"/>
        <v>0</v>
      </c>
      <c r="D2169" s="192">
        <f t="shared" si="139"/>
        <v>46021</v>
      </c>
      <c r="E2169" s="189">
        <f t="shared" si="140"/>
        <v>227</v>
      </c>
      <c r="F2169" s="28"/>
      <c r="G2169" s="157"/>
      <c r="H2169" s="3"/>
      <c r="I2169" s="7"/>
      <c r="J2169" s="3"/>
      <c r="K2169" s="32" t="str">
        <f t="shared" si="141"/>
        <v/>
      </c>
      <c r="L2169" s="2"/>
      <c r="M2169" s="2"/>
      <c r="N2169" s="28"/>
      <c r="O2169" s="28"/>
    </row>
    <row r="2170" spans="1:15" ht="18.75" customHeight="1" x14ac:dyDescent="0.35">
      <c r="A2170" s="28"/>
      <c r="B2170" s="189">
        <f>IF(J2170="",0,COUNTIF($J$7:J2170,J2170))</f>
        <v>0</v>
      </c>
      <c r="C2170" s="189" t="str">
        <f t="shared" si="138"/>
        <v>0</v>
      </c>
      <c r="D2170" s="192">
        <f t="shared" si="139"/>
        <v>46021</v>
      </c>
      <c r="E2170" s="189">
        <f t="shared" si="140"/>
        <v>227</v>
      </c>
      <c r="F2170" s="28"/>
      <c r="G2170" s="157"/>
      <c r="H2170" s="3"/>
      <c r="I2170" s="7"/>
      <c r="J2170" s="3"/>
      <c r="K2170" s="32" t="str">
        <f t="shared" si="141"/>
        <v/>
      </c>
      <c r="L2170" s="2"/>
      <c r="M2170" s="2"/>
      <c r="N2170" s="28"/>
      <c r="O2170" s="28"/>
    </row>
    <row r="2171" spans="1:15" ht="18.75" customHeight="1" x14ac:dyDescent="0.35">
      <c r="A2171" s="28"/>
      <c r="B2171" s="189">
        <f>IF(J2171="",0,COUNTIF($J$7:J2171,J2171))</f>
        <v>0</v>
      </c>
      <c r="C2171" s="189" t="str">
        <f t="shared" si="138"/>
        <v>0</v>
      </c>
      <c r="D2171" s="192">
        <f t="shared" si="139"/>
        <v>46021</v>
      </c>
      <c r="E2171" s="189">
        <f t="shared" si="140"/>
        <v>227</v>
      </c>
      <c r="F2171" s="28"/>
      <c r="G2171" s="157"/>
      <c r="H2171" s="3"/>
      <c r="I2171" s="7"/>
      <c r="J2171" s="3"/>
      <c r="K2171" s="32" t="str">
        <f t="shared" si="141"/>
        <v/>
      </c>
      <c r="L2171" s="2"/>
      <c r="M2171" s="2"/>
      <c r="N2171" s="28"/>
      <c r="O2171" s="28"/>
    </row>
    <row r="2172" spans="1:15" ht="18.75" customHeight="1" x14ac:dyDescent="0.35">
      <c r="A2172" s="28"/>
      <c r="B2172" s="189">
        <f>IF(J2172="",0,COUNTIF($J$7:J2172,J2172))</f>
        <v>0</v>
      </c>
      <c r="C2172" s="189" t="str">
        <f t="shared" si="138"/>
        <v>0</v>
      </c>
      <c r="D2172" s="192">
        <f t="shared" si="139"/>
        <v>46021</v>
      </c>
      <c r="E2172" s="189">
        <f t="shared" si="140"/>
        <v>227</v>
      </c>
      <c r="F2172" s="28"/>
      <c r="G2172" s="157"/>
      <c r="H2172" s="3"/>
      <c r="I2172" s="7"/>
      <c r="J2172" s="3"/>
      <c r="K2172" s="32" t="str">
        <f t="shared" si="141"/>
        <v/>
      </c>
      <c r="L2172" s="2"/>
      <c r="M2172" s="2"/>
      <c r="N2172" s="28"/>
      <c r="O2172" s="28"/>
    </row>
    <row r="2173" spans="1:15" ht="18.75" customHeight="1" x14ac:dyDescent="0.35">
      <c r="A2173" s="28"/>
      <c r="B2173" s="189">
        <f>IF(J2173="",0,COUNTIF($J$7:J2173,J2173))</f>
        <v>0</v>
      </c>
      <c r="C2173" s="189" t="str">
        <f t="shared" si="138"/>
        <v>0</v>
      </c>
      <c r="D2173" s="192">
        <f t="shared" si="139"/>
        <v>46021</v>
      </c>
      <c r="E2173" s="189">
        <f t="shared" si="140"/>
        <v>227</v>
      </c>
      <c r="F2173" s="28"/>
      <c r="G2173" s="157"/>
      <c r="H2173" s="3"/>
      <c r="I2173" s="7"/>
      <c r="J2173" s="3"/>
      <c r="K2173" s="32" t="str">
        <f t="shared" si="141"/>
        <v/>
      </c>
      <c r="L2173" s="2"/>
      <c r="M2173" s="2"/>
      <c r="N2173" s="28"/>
      <c r="O2173" s="28"/>
    </row>
    <row r="2174" spans="1:15" ht="18.75" customHeight="1" x14ac:dyDescent="0.35">
      <c r="A2174" s="28"/>
      <c r="B2174" s="189">
        <f>IF(J2174="",0,COUNTIF($J$7:J2174,J2174))</f>
        <v>0</v>
      </c>
      <c r="C2174" s="189" t="str">
        <f t="shared" si="138"/>
        <v>0</v>
      </c>
      <c r="D2174" s="192">
        <f t="shared" si="139"/>
        <v>46021</v>
      </c>
      <c r="E2174" s="189">
        <f t="shared" si="140"/>
        <v>227</v>
      </c>
      <c r="F2174" s="28"/>
      <c r="G2174" s="157"/>
      <c r="H2174" s="3"/>
      <c r="I2174" s="7"/>
      <c r="J2174" s="3"/>
      <c r="K2174" s="32" t="str">
        <f t="shared" si="141"/>
        <v/>
      </c>
      <c r="L2174" s="2"/>
      <c r="M2174" s="2"/>
      <c r="N2174" s="28"/>
      <c r="O2174" s="28"/>
    </row>
    <row r="2175" spans="1:15" ht="18.75" customHeight="1" x14ac:dyDescent="0.35">
      <c r="A2175" s="28"/>
      <c r="B2175" s="189">
        <f>IF(J2175="",0,COUNTIF($J$7:J2175,J2175))</f>
        <v>0</v>
      </c>
      <c r="C2175" s="189" t="str">
        <f t="shared" si="138"/>
        <v>0</v>
      </c>
      <c r="D2175" s="192">
        <f t="shared" si="139"/>
        <v>46021</v>
      </c>
      <c r="E2175" s="189">
        <f t="shared" si="140"/>
        <v>227</v>
      </c>
      <c r="F2175" s="28"/>
      <c r="G2175" s="157"/>
      <c r="H2175" s="3"/>
      <c r="I2175" s="7"/>
      <c r="J2175" s="3"/>
      <c r="K2175" s="32" t="str">
        <f t="shared" si="141"/>
        <v/>
      </c>
      <c r="L2175" s="2"/>
      <c r="M2175" s="2"/>
      <c r="N2175" s="28"/>
      <c r="O2175" s="28"/>
    </row>
    <row r="2176" spans="1:15" ht="18.75" customHeight="1" x14ac:dyDescent="0.35">
      <c r="A2176" s="28"/>
      <c r="B2176" s="189">
        <f>IF(J2176="",0,COUNTIF($J$7:J2176,J2176))</f>
        <v>0</v>
      </c>
      <c r="C2176" s="189" t="str">
        <f t="shared" si="138"/>
        <v>0</v>
      </c>
      <c r="D2176" s="192">
        <f t="shared" si="139"/>
        <v>46021</v>
      </c>
      <c r="E2176" s="189">
        <f t="shared" si="140"/>
        <v>227</v>
      </c>
      <c r="F2176" s="28"/>
      <c r="G2176" s="157"/>
      <c r="H2176" s="3"/>
      <c r="I2176" s="7"/>
      <c r="J2176" s="3"/>
      <c r="K2176" s="32" t="str">
        <f t="shared" si="141"/>
        <v/>
      </c>
      <c r="L2176" s="2"/>
      <c r="M2176" s="2"/>
      <c r="N2176" s="28"/>
      <c r="O2176" s="28"/>
    </row>
    <row r="2177" spans="1:15" ht="18.75" customHeight="1" x14ac:dyDescent="0.35">
      <c r="A2177" s="28"/>
      <c r="B2177" s="189">
        <f>IF(J2177="",0,COUNTIF($J$7:J2177,J2177))</f>
        <v>0</v>
      </c>
      <c r="C2177" s="189" t="str">
        <f t="shared" si="138"/>
        <v>0</v>
      </c>
      <c r="D2177" s="192">
        <f t="shared" si="139"/>
        <v>46021</v>
      </c>
      <c r="E2177" s="189">
        <f t="shared" si="140"/>
        <v>227</v>
      </c>
      <c r="F2177" s="28"/>
      <c r="G2177" s="157"/>
      <c r="H2177" s="3"/>
      <c r="I2177" s="7"/>
      <c r="J2177" s="3"/>
      <c r="K2177" s="32" t="str">
        <f t="shared" si="141"/>
        <v/>
      </c>
      <c r="L2177" s="2"/>
      <c r="M2177" s="2"/>
      <c r="N2177" s="28"/>
      <c r="O2177" s="28"/>
    </row>
    <row r="2178" spans="1:15" ht="18.75" customHeight="1" x14ac:dyDescent="0.35">
      <c r="A2178" s="28"/>
      <c r="B2178" s="189">
        <f>IF(J2178="",0,COUNTIF($J$7:J2178,J2178))</f>
        <v>0</v>
      </c>
      <c r="C2178" s="189" t="str">
        <f t="shared" si="138"/>
        <v>0</v>
      </c>
      <c r="D2178" s="192">
        <f t="shared" si="139"/>
        <v>46021</v>
      </c>
      <c r="E2178" s="189">
        <f t="shared" si="140"/>
        <v>227</v>
      </c>
      <c r="F2178" s="28"/>
      <c r="G2178" s="157"/>
      <c r="H2178" s="3"/>
      <c r="I2178" s="7"/>
      <c r="J2178" s="3"/>
      <c r="K2178" s="32" t="str">
        <f t="shared" si="141"/>
        <v/>
      </c>
      <c r="L2178" s="2"/>
      <c r="M2178" s="2"/>
      <c r="N2178" s="28"/>
      <c r="O2178" s="28"/>
    </row>
    <row r="2179" spans="1:15" ht="18.75" customHeight="1" x14ac:dyDescent="0.35">
      <c r="A2179" s="28"/>
      <c r="B2179" s="189">
        <f>IF(J2179="",0,COUNTIF($J$7:J2179,J2179))</f>
        <v>0</v>
      </c>
      <c r="C2179" s="189" t="str">
        <f t="shared" si="138"/>
        <v>0</v>
      </c>
      <c r="D2179" s="192">
        <f t="shared" si="139"/>
        <v>46021</v>
      </c>
      <c r="E2179" s="189">
        <f t="shared" si="140"/>
        <v>227</v>
      </c>
      <c r="F2179" s="28"/>
      <c r="G2179" s="157"/>
      <c r="H2179" s="3"/>
      <c r="I2179" s="7"/>
      <c r="J2179" s="3"/>
      <c r="K2179" s="32" t="str">
        <f t="shared" si="141"/>
        <v/>
      </c>
      <c r="L2179" s="2"/>
      <c r="M2179" s="2"/>
      <c r="N2179" s="28"/>
      <c r="O2179" s="28"/>
    </row>
    <row r="2180" spans="1:15" ht="18.75" customHeight="1" x14ac:dyDescent="0.35">
      <c r="A2180" s="28"/>
      <c r="B2180" s="189">
        <f>IF(J2180="",0,COUNTIF($J$7:J2180,J2180))</f>
        <v>0</v>
      </c>
      <c r="C2180" s="189" t="str">
        <f t="shared" si="138"/>
        <v>0</v>
      </c>
      <c r="D2180" s="192">
        <f t="shared" si="139"/>
        <v>46021</v>
      </c>
      <c r="E2180" s="189">
        <f t="shared" si="140"/>
        <v>227</v>
      </c>
      <c r="F2180" s="28"/>
      <c r="G2180" s="157"/>
      <c r="H2180" s="3"/>
      <c r="I2180" s="7"/>
      <c r="J2180" s="3"/>
      <c r="K2180" s="32" t="str">
        <f t="shared" si="141"/>
        <v/>
      </c>
      <c r="L2180" s="2"/>
      <c r="M2180" s="2"/>
      <c r="N2180" s="28"/>
      <c r="O2180" s="28"/>
    </row>
    <row r="2181" spans="1:15" ht="18.75" customHeight="1" x14ac:dyDescent="0.35">
      <c r="A2181" s="28"/>
      <c r="B2181" s="189">
        <f>IF(J2181="",0,COUNTIF($J$7:J2181,J2181))</f>
        <v>0</v>
      </c>
      <c r="C2181" s="189" t="str">
        <f t="shared" si="138"/>
        <v>0</v>
      </c>
      <c r="D2181" s="192">
        <f t="shared" si="139"/>
        <v>46021</v>
      </c>
      <c r="E2181" s="189">
        <f t="shared" si="140"/>
        <v>227</v>
      </c>
      <c r="F2181" s="28"/>
      <c r="G2181" s="157"/>
      <c r="H2181" s="3"/>
      <c r="I2181" s="7"/>
      <c r="J2181" s="3"/>
      <c r="K2181" s="32" t="str">
        <f t="shared" si="141"/>
        <v/>
      </c>
      <c r="L2181" s="2"/>
      <c r="M2181" s="2"/>
      <c r="N2181" s="28"/>
      <c r="O2181" s="28"/>
    </row>
    <row r="2182" spans="1:15" ht="18.75" customHeight="1" x14ac:dyDescent="0.35">
      <c r="A2182" s="28"/>
      <c r="B2182" s="189">
        <f>IF(J2182="",0,COUNTIF($J$7:J2182,J2182))</f>
        <v>0</v>
      </c>
      <c r="C2182" s="189" t="str">
        <f t="shared" si="138"/>
        <v>0</v>
      </c>
      <c r="D2182" s="192">
        <f t="shared" si="139"/>
        <v>46021</v>
      </c>
      <c r="E2182" s="189">
        <f t="shared" si="140"/>
        <v>227</v>
      </c>
      <c r="F2182" s="28"/>
      <c r="G2182" s="157"/>
      <c r="H2182" s="3"/>
      <c r="I2182" s="7"/>
      <c r="J2182" s="3"/>
      <c r="K2182" s="32" t="str">
        <f t="shared" si="141"/>
        <v/>
      </c>
      <c r="L2182" s="2"/>
      <c r="M2182" s="2"/>
      <c r="N2182" s="28"/>
      <c r="O2182" s="28"/>
    </row>
    <row r="2183" spans="1:15" ht="18.75" customHeight="1" x14ac:dyDescent="0.35">
      <c r="A2183" s="28"/>
      <c r="B2183" s="189">
        <f>IF(J2183="",0,COUNTIF($J$7:J2183,J2183))</f>
        <v>0</v>
      </c>
      <c r="C2183" s="189" t="str">
        <f t="shared" si="138"/>
        <v>0</v>
      </c>
      <c r="D2183" s="192">
        <f t="shared" si="139"/>
        <v>46021</v>
      </c>
      <c r="E2183" s="189">
        <f t="shared" si="140"/>
        <v>227</v>
      </c>
      <c r="F2183" s="28"/>
      <c r="G2183" s="157"/>
      <c r="H2183" s="3"/>
      <c r="I2183" s="7"/>
      <c r="J2183" s="3"/>
      <c r="K2183" s="32" t="str">
        <f t="shared" si="141"/>
        <v/>
      </c>
      <c r="L2183" s="2"/>
      <c r="M2183" s="2"/>
      <c r="N2183" s="28"/>
      <c r="O2183" s="28"/>
    </row>
    <row r="2184" spans="1:15" ht="18.75" customHeight="1" x14ac:dyDescent="0.35">
      <c r="A2184" s="28"/>
      <c r="B2184" s="189">
        <f>IF(J2184="",0,COUNTIF($J$7:J2184,J2184))</f>
        <v>0</v>
      </c>
      <c r="C2184" s="189" t="str">
        <f t="shared" si="138"/>
        <v>0</v>
      </c>
      <c r="D2184" s="192">
        <f t="shared" si="139"/>
        <v>46021</v>
      </c>
      <c r="E2184" s="189">
        <f t="shared" si="140"/>
        <v>227</v>
      </c>
      <c r="F2184" s="28"/>
      <c r="G2184" s="157"/>
      <c r="H2184" s="3"/>
      <c r="I2184" s="7"/>
      <c r="J2184" s="3"/>
      <c r="K2184" s="32" t="str">
        <f t="shared" si="141"/>
        <v/>
      </c>
      <c r="L2184" s="2"/>
      <c r="M2184" s="2"/>
      <c r="N2184" s="28"/>
      <c r="O2184" s="28"/>
    </row>
    <row r="2185" spans="1:15" ht="18.75" customHeight="1" x14ac:dyDescent="0.35">
      <c r="A2185" s="28"/>
      <c r="B2185" s="189">
        <f>IF(J2185="",0,COUNTIF($J$7:J2185,J2185))</f>
        <v>0</v>
      </c>
      <c r="C2185" s="189" t="str">
        <f t="shared" si="138"/>
        <v>0</v>
      </c>
      <c r="D2185" s="192">
        <f t="shared" si="139"/>
        <v>46021</v>
      </c>
      <c r="E2185" s="189">
        <f t="shared" si="140"/>
        <v>227</v>
      </c>
      <c r="F2185" s="28"/>
      <c r="G2185" s="157"/>
      <c r="H2185" s="3"/>
      <c r="I2185" s="7"/>
      <c r="J2185" s="3"/>
      <c r="K2185" s="32" t="str">
        <f t="shared" si="141"/>
        <v/>
      </c>
      <c r="L2185" s="2"/>
      <c r="M2185" s="2"/>
      <c r="N2185" s="28"/>
      <c r="O2185" s="28"/>
    </row>
    <row r="2186" spans="1:15" ht="18.75" customHeight="1" x14ac:dyDescent="0.35">
      <c r="A2186" s="28"/>
      <c r="B2186" s="189">
        <f>IF(J2186="",0,COUNTIF($J$7:J2186,J2186))</f>
        <v>0</v>
      </c>
      <c r="C2186" s="189" t="str">
        <f t="shared" si="138"/>
        <v>0</v>
      </c>
      <c r="D2186" s="192">
        <f t="shared" si="139"/>
        <v>46021</v>
      </c>
      <c r="E2186" s="189">
        <f t="shared" si="140"/>
        <v>227</v>
      </c>
      <c r="F2186" s="28"/>
      <c r="G2186" s="157"/>
      <c r="H2186" s="3"/>
      <c r="I2186" s="7"/>
      <c r="J2186" s="3"/>
      <c r="K2186" s="32" t="str">
        <f t="shared" si="141"/>
        <v/>
      </c>
      <c r="L2186" s="2"/>
      <c r="M2186" s="2"/>
      <c r="N2186" s="28"/>
      <c r="O2186" s="28"/>
    </row>
    <row r="2187" spans="1:15" ht="18.75" customHeight="1" x14ac:dyDescent="0.35">
      <c r="A2187" s="28"/>
      <c r="B2187" s="189">
        <f>IF(J2187="",0,COUNTIF($J$7:J2187,J2187))</f>
        <v>0</v>
      </c>
      <c r="C2187" s="189" t="str">
        <f t="shared" si="138"/>
        <v>0</v>
      </c>
      <c r="D2187" s="192">
        <f t="shared" si="139"/>
        <v>46021</v>
      </c>
      <c r="E2187" s="189">
        <f t="shared" si="140"/>
        <v>227</v>
      </c>
      <c r="F2187" s="28"/>
      <c r="G2187" s="157"/>
      <c r="H2187" s="3"/>
      <c r="I2187" s="7"/>
      <c r="J2187" s="3"/>
      <c r="K2187" s="32" t="str">
        <f t="shared" si="141"/>
        <v/>
      </c>
      <c r="L2187" s="2"/>
      <c r="M2187" s="2"/>
      <c r="N2187" s="28"/>
      <c r="O2187" s="28"/>
    </row>
    <row r="2188" spans="1:15" ht="18.75" customHeight="1" x14ac:dyDescent="0.35">
      <c r="A2188" s="28"/>
      <c r="B2188" s="189">
        <f>IF(J2188="",0,COUNTIF($J$7:J2188,J2188))</f>
        <v>0</v>
      </c>
      <c r="C2188" s="189" t="str">
        <f t="shared" si="138"/>
        <v>0</v>
      </c>
      <c r="D2188" s="192">
        <f t="shared" si="139"/>
        <v>46021</v>
      </c>
      <c r="E2188" s="189">
        <f t="shared" si="140"/>
        <v>227</v>
      </c>
      <c r="F2188" s="28"/>
      <c r="G2188" s="157"/>
      <c r="H2188" s="3"/>
      <c r="I2188" s="7"/>
      <c r="J2188" s="3"/>
      <c r="K2188" s="32" t="str">
        <f t="shared" si="141"/>
        <v/>
      </c>
      <c r="L2188" s="2"/>
      <c r="M2188" s="2"/>
      <c r="N2188" s="28"/>
      <c r="O2188" s="28"/>
    </row>
    <row r="2189" spans="1:15" ht="18.75" customHeight="1" x14ac:dyDescent="0.35">
      <c r="A2189" s="28"/>
      <c r="B2189" s="189">
        <f>IF(J2189="",0,COUNTIF($J$7:J2189,J2189))</f>
        <v>0</v>
      </c>
      <c r="C2189" s="189" t="str">
        <f t="shared" si="138"/>
        <v>0</v>
      </c>
      <c r="D2189" s="192">
        <f t="shared" si="139"/>
        <v>46021</v>
      </c>
      <c r="E2189" s="189">
        <f t="shared" si="140"/>
        <v>227</v>
      </c>
      <c r="F2189" s="28"/>
      <c r="G2189" s="157"/>
      <c r="H2189" s="3"/>
      <c r="I2189" s="7"/>
      <c r="J2189" s="3"/>
      <c r="K2189" s="32" t="str">
        <f t="shared" si="141"/>
        <v/>
      </c>
      <c r="L2189" s="2"/>
      <c r="M2189" s="2"/>
      <c r="N2189" s="28"/>
      <c r="O2189" s="28"/>
    </row>
    <row r="2190" spans="1:15" ht="18.75" customHeight="1" x14ac:dyDescent="0.35">
      <c r="A2190" s="28"/>
      <c r="B2190" s="189">
        <f>IF(J2190="",0,COUNTIF($J$7:J2190,J2190))</f>
        <v>0</v>
      </c>
      <c r="C2190" s="189" t="str">
        <f t="shared" si="138"/>
        <v>0</v>
      </c>
      <c r="D2190" s="192">
        <f t="shared" si="139"/>
        <v>46021</v>
      </c>
      <c r="E2190" s="189">
        <f t="shared" si="140"/>
        <v>227</v>
      </c>
      <c r="F2190" s="28"/>
      <c r="G2190" s="157"/>
      <c r="H2190" s="3"/>
      <c r="I2190" s="7"/>
      <c r="J2190" s="3"/>
      <c r="K2190" s="32" t="str">
        <f t="shared" si="141"/>
        <v/>
      </c>
      <c r="L2190" s="2"/>
      <c r="M2190" s="2"/>
      <c r="N2190" s="28"/>
      <c r="O2190" s="28"/>
    </row>
    <row r="2191" spans="1:15" ht="18.75" customHeight="1" x14ac:dyDescent="0.35">
      <c r="A2191" s="28"/>
      <c r="B2191" s="189">
        <f>IF(J2191="",0,COUNTIF($J$7:J2191,J2191))</f>
        <v>0</v>
      </c>
      <c r="C2191" s="189" t="str">
        <f t="shared" si="138"/>
        <v>0</v>
      </c>
      <c r="D2191" s="192">
        <f t="shared" si="139"/>
        <v>46021</v>
      </c>
      <c r="E2191" s="189">
        <f t="shared" si="140"/>
        <v>227</v>
      </c>
      <c r="F2191" s="28"/>
      <c r="G2191" s="157"/>
      <c r="H2191" s="3"/>
      <c r="I2191" s="7"/>
      <c r="J2191" s="3"/>
      <c r="K2191" s="32" t="str">
        <f t="shared" si="141"/>
        <v/>
      </c>
      <c r="L2191" s="2"/>
      <c r="M2191" s="2"/>
      <c r="N2191" s="28"/>
      <c r="O2191" s="28"/>
    </row>
    <row r="2192" spans="1:15" ht="18.75" customHeight="1" x14ac:dyDescent="0.35">
      <c r="A2192" s="28"/>
      <c r="B2192" s="189">
        <f>IF(J2192="",0,COUNTIF($J$7:J2192,J2192))</f>
        <v>0</v>
      </c>
      <c r="C2192" s="189" t="str">
        <f t="shared" si="138"/>
        <v>0</v>
      </c>
      <c r="D2192" s="192">
        <f t="shared" si="139"/>
        <v>46021</v>
      </c>
      <c r="E2192" s="189">
        <f t="shared" si="140"/>
        <v>227</v>
      </c>
      <c r="F2192" s="28"/>
      <c r="G2192" s="157"/>
      <c r="H2192" s="3"/>
      <c r="I2192" s="7"/>
      <c r="J2192" s="3"/>
      <c r="K2192" s="32" t="str">
        <f t="shared" si="141"/>
        <v/>
      </c>
      <c r="L2192" s="2"/>
      <c r="M2192" s="2"/>
      <c r="N2192" s="28"/>
      <c r="O2192" s="28"/>
    </row>
    <row r="2193" spans="1:15" ht="18.75" customHeight="1" x14ac:dyDescent="0.35">
      <c r="A2193" s="28"/>
      <c r="B2193" s="189">
        <f>IF(J2193="",0,COUNTIF($J$7:J2193,J2193))</f>
        <v>0</v>
      </c>
      <c r="C2193" s="189" t="str">
        <f t="shared" si="138"/>
        <v>0</v>
      </c>
      <c r="D2193" s="192">
        <f t="shared" si="139"/>
        <v>46021</v>
      </c>
      <c r="E2193" s="189">
        <f t="shared" si="140"/>
        <v>227</v>
      </c>
      <c r="F2193" s="28"/>
      <c r="G2193" s="157"/>
      <c r="H2193" s="3"/>
      <c r="I2193" s="7"/>
      <c r="J2193" s="3"/>
      <c r="K2193" s="32" t="str">
        <f t="shared" si="141"/>
        <v/>
      </c>
      <c r="L2193" s="2"/>
      <c r="M2193" s="2"/>
      <c r="N2193" s="28"/>
      <c r="O2193" s="28"/>
    </row>
    <row r="2194" spans="1:15" ht="18.75" customHeight="1" x14ac:dyDescent="0.35">
      <c r="A2194" s="28"/>
      <c r="B2194" s="189">
        <f>IF(J2194="",0,COUNTIF($J$7:J2194,J2194))</f>
        <v>0</v>
      </c>
      <c r="C2194" s="189" t="str">
        <f t="shared" si="138"/>
        <v>0</v>
      </c>
      <c r="D2194" s="192">
        <f t="shared" si="139"/>
        <v>46021</v>
      </c>
      <c r="E2194" s="189">
        <f t="shared" si="140"/>
        <v>227</v>
      </c>
      <c r="F2194" s="28"/>
      <c r="G2194" s="157"/>
      <c r="H2194" s="3"/>
      <c r="I2194" s="7"/>
      <c r="J2194" s="3"/>
      <c r="K2194" s="32" t="str">
        <f t="shared" si="141"/>
        <v/>
      </c>
      <c r="L2194" s="2"/>
      <c r="M2194" s="2"/>
      <c r="N2194" s="28"/>
      <c r="O2194" s="28"/>
    </row>
    <row r="2195" spans="1:15" ht="18.75" customHeight="1" x14ac:dyDescent="0.35">
      <c r="A2195" s="28"/>
      <c r="B2195" s="189">
        <f>IF(J2195="",0,COUNTIF($J$7:J2195,J2195))</f>
        <v>0</v>
      </c>
      <c r="C2195" s="189" t="str">
        <f t="shared" si="138"/>
        <v>0</v>
      </c>
      <c r="D2195" s="192">
        <f t="shared" si="139"/>
        <v>46021</v>
      </c>
      <c r="E2195" s="189">
        <f t="shared" si="140"/>
        <v>227</v>
      </c>
      <c r="F2195" s="28"/>
      <c r="G2195" s="157"/>
      <c r="H2195" s="3"/>
      <c r="I2195" s="7"/>
      <c r="J2195" s="3"/>
      <c r="K2195" s="32" t="str">
        <f t="shared" si="141"/>
        <v/>
      </c>
      <c r="L2195" s="2"/>
      <c r="M2195" s="2"/>
      <c r="N2195" s="28"/>
      <c r="O2195" s="28"/>
    </row>
    <row r="2196" spans="1:15" ht="18.75" customHeight="1" x14ac:dyDescent="0.35">
      <c r="A2196" s="28"/>
      <c r="B2196" s="189">
        <f>IF(J2196="",0,COUNTIF($J$7:J2196,J2196))</f>
        <v>0</v>
      </c>
      <c r="C2196" s="189" t="str">
        <f t="shared" si="138"/>
        <v>0</v>
      </c>
      <c r="D2196" s="192">
        <f t="shared" si="139"/>
        <v>46021</v>
      </c>
      <c r="E2196" s="189">
        <f t="shared" si="140"/>
        <v>227</v>
      </c>
      <c r="F2196" s="28"/>
      <c r="G2196" s="157"/>
      <c r="H2196" s="3"/>
      <c r="I2196" s="7"/>
      <c r="J2196" s="3"/>
      <c r="K2196" s="32" t="str">
        <f t="shared" si="141"/>
        <v/>
      </c>
      <c r="L2196" s="2"/>
      <c r="M2196" s="2"/>
      <c r="N2196" s="28"/>
      <c r="O2196" s="28"/>
    </row>
    <row r="2197" spans="1:15" ht="18.75" customHeight="1" x14ac:dyDescent="0.35">
      <c r="A2197" s="28"/>
      <c r="B2197" s="189">
        <f>IF(J2197="",0,COUNTIF($J$7:J2197,J2197))</f>
        <v>0</v>
      </c>
      <c r="C2197" s="189" t="str">
        <f t="shared" si="138"/>
        <v>0</v>
      </c>
      <c r="D2197" s="192">
        <f t="shared" si="139"/>
        <v>46021</v>
      </c>
      <c r="E2197" s="189">
        <f t="shared" si="140"/>
        <v>227</v>
      </c>
      <c r="F2197" s="28"/>
      <c r="G2197" s="157"/>
      <c r="H2197" s="3"/>
      <c r="I2197" s="7"/>
      <c r="J2197" s="3"/>
      <c r="K2197" s="32" t="str">
        <f t="shared" si="141"/>
        <v/>
      </c>
      <c r="L2197" s="2"/>
      <c r="M2197" s="2"/>
      <c r="N2197" s="28"/>
      <c r="O2197" s="28"/>
    </row>
    <row r="2198" spans="1:15" ht="18.75" customHeight="1" x14ac:dyDescent="0.35">
      <c r="A2198" s="28"/>
      <c r="B2198" s="189">
        <f>IF(J2198="",0,COUNTIF($J$7:J2198,J2198))</f>
        <v>0</v>
      </c>
      <c r="C2198" s="189" t="str">
        <f t="shared" si="138"/>
        <v>0</v>
      </c>
      <c r="D2198" s="192">
        <f t="shared" si="139"/>
        <v>46021</v>
      </c>
      <c r="E2198" s="189">
        <f t="shared" si="140"/>
        <v>227</v>
      </c>
      <c r="F2198" s="28"/>
      <c r="G2198" s="157"/>
      <c r="H2198" s="3"/>
      <c r="I2198" s="7"/>
      <c r="J2198" s="3"/>
      <c r="K2198" s="32" t="str">
        <f t="shared" si="141"/>
        <v/>
      </c>
      <c r="L2198" s="2"/>
      <c r="M2198" s="2"/>
      <c r="N2198" s="28"/>
      <c r="O2198" s="28"/>
    </row>
    <row r="2199" spans="1:15" ht="18.75" customHeight="1" x14ac:dyDescent="0.35">
      <c r="A2199" s="28"/>
      <c r="B2199" s="189">
        <f>IF(J2199="",0,COUNTIF($J$7:J2199,J2199))</f>
        <v>0</v>
      </c>
      <c r="C2199" s="189" t="str">
        <f t="shared" si="138"/>
        <v>0</v>
      </c>
      <c r="D2199" s="192">
        <f t="shared" si="139"/>
        <v>46021</v>
      </c>
      <c r="E2199" s="189">
        <f t="shared" si="140"/>
        <v>227</v>
      </c>
      <c r="F2199" s="28"/>
      <c r="G2199" s="157"/>
      <c r="H2199" s="3"/>
      <c r="I2199" s="7"/>
      <c r="J2199" s="3"/>
      <c r="K2199" s="32" t="str">
        <f t="shared" si="141"/>
        <v/>
      </c>
      <c r="L2199" s="2"/>
      <c r="M2199" s="2"/>
      <c r="N2199" s="28"/>
      <c r="O2199" s="28"/>
    </row>
    <row r="2200" spans="1:15" ht="18.75" customHeight="1" x14ac:dyDescent="0.35">
      <c r="A2200" s="28"/>
      <c r="B2200" s="189">
        <f>IF(J2200="",0,COUNTIF($J$7:J2200,J2200))</f>
        <v>0</v>
      </c>
      <c r="C2200" s="189" t="str">
        <f t="shared" si="138"/>
        <v>0</v>
      </c>
      <c r="D2200" s="192">
        <f t="shared" si="139"/>
        <v>46021</v>
      </c>
      <c r="E2200" s="189">
        <f t="shared" si="140"/>
        <v>227</v>
      </c>
      <c r="F2200" s="28"/>
      <c r="G2200" s="157"/>
      <c r="H2200" s="3"/>
      <c r="I2200" s="7"/>
      <c r="J2200" s="3"/>
      <c r="K2200" s="32" t="str">
        <f t="shared" si="141"/>
        <v/>
      </c>
      <c r="L2200" s="2"/>
      <c r="M2200" s="2"/>
      <c r="N2200" s="28"/>
      <c r="O2200" s="28"/>
    </row>
    <row r="2201" spans="1:15" ht="18.75" customHeight="1" x14ac:dyDescent="0.35">
      <c r="A2201" s="28"/>
      <c r="B2201" s="189">
        <f>IF(J2201="",0,COUNTIF($J$7:J2201,J2201))</f>
        <v>0</v>
      </c>
      <c r="C2201" s="189" t="str">
        <f t="shared" si="138"/>
        <v>0</v>
      </c>
      <c r="D2201" s="192">
        <f t="shared" si="139"/>
        <v>46021</v>
      </c>
      <c r="E2201" s="189">
        <f t="shared" si="140"/>
        <v>227</v>
      </c>
      <c r="F2201" s="28"/>
      <c r="G2201" s="157"/>
      <c r="H2201" s="3"/>
      <c r="I2201" s="7"/>
      <c r="J2201" s="3"/>
      <c r="K2201" s="32" t="str">
        <f t="shared" si="141"/>
        <v/>
      </c>
      <c r="L2201" s="2"/>
      <c r="M2201" s="2"/>
      <c r="N2201" s="28"/>
      <c r="O2201" s="28"/>
    </row>
    <row r="2202" spans="1:15" ht="18.75" customHeight="1" x14ac:dyDescent="0.35">
      <c r="A2202" s="28"/>
      <c r="B2202" s="189">
        <f>IF(J2202="",0,COUNTIF($J$7:J2202,J2202))</f>
        <v>0</v>
      </c>
      <c r="C2202" s="189" t="str">
        <f t="shared" si="138"/>
        <v>0</v>
      </c>
      <c r="D2202" s="192">
        <f t="shared" si="139"/>
        <v>46021</v>
      </c>
      <c r="E2202" s="189">
        <f t="shared" si="140"/>
        <v>227</v>
      </c>
      <c r="F2202" s="28"/>
      <c r="G2202" s="157"/>
      <c r="H2202" s="3"/>
      <c r="I2202" s="7"/>
      <c r="J2202" s="3"/>
      <c r="K2202" s="32" t="str">
        <f t="shared" si="141"/>
        <v/>
      </c>
      <c r="L2202" s="2"/>
      <c r="M2202" s="2"/>
      <c r="N2202" s="28"/>
      <c r="O2202" s="28"/>
    </row>
    <row r="2203" spans="1:15" ht="18.75" customHeight="1" x14ac:dyDescent="0.35">
      <c r="A2203" s="28"/>
      <c r="B2203" s="189">
        <f>IF(J2203="",0,COUNTIF($J$7:J2203,J2203))</f>
        <v>0</v>
      </c>
      <c r="C2203" s="189" t="str">
        <f t="shared" si="138"/>
        <v>0</v>
      </c>
      <c r="D2203" s="192">
        <f t="shared" si="139"/>
        <v>46021</v>
      </c>
      <c r="E2203" s="189">
        <f t="shared" si="140"/>
        <v>227</v>
      </c>
      <c r="F2203" s="28"/>
      <c r="G2203" s="157"/>
      <c r="H2203" s="3"/>
      <c r="I2203" s="7"/>
      <c r="J2203" s="3"/>
      <c r="K2203" s="32" t="str">
        <f t="shared" si="141"/>
        <v/>
      </c>
      <c r="L2203" s="2"/>
      <c r="M2203" s="2"/>
      <c r="N2203" s="28"/>
      <c r="O2203" s="28"/>
    </row>
    <row r="2204" spans="1:15" ht="18.75" customHeight="1" x14ac:dyDescent="0.35">
      <c r="A2204" s="28"/>
      <c r="B2204" s="189">
        <f>IF(J2204="",0,COUNTIF($J$7:J2204,J2204))</f>
        <v>0</v>
      </c>
      <c r="C2204" s="189" t="str">
        <f t="shared" si="138"/>
        <v>0</v>
      </c>
      <c r="D2204" s="192">
        <f t="shared" si="139"/>
        <v>46021</v>
      </c>
      <c r="E2204" s="189">
        <f t="shared" si="140"/>
        <v>227</v>
      </c>
      <c r="F2204" s="28"/>
      <c r="G2204" s="157"/>
      <c r="H2204" s="3"/>
      <c r="I2204" s="7"/>
      <c r="J2204" s="3"/>
      <c r="K2204" s="32" t="str">
        <f t="shared" si="141"/>
        <v/>
      </c>
      <c r="L2204" s="2"/>
      <c r="M2204" s="2"/>
      <c r="N2204" s="28"/>
      <c r="O2204" s="28"/>
    </row>
    <row r="2205" spans="1:15" ht="18.75" customHeight="1" x14ac:dyDescent="0.35">
      <c r="A2205" s="28"/>
      <c r="B2205" s="189">
        <f>IF(J2205="",0,COUNTIF($J$7:J2205,J2205))</f>
        <v>0</v>
      </c>
      <c r="C2205" s="189" t="str">
        <f t="shared" si="138"/>
        <v>0</v>
      </c>
      <c r="D2205" s="192">
        <f t="shared" si="139"/>
        <v>46021</v>
      </c>
      <c r="E2205" s="189">
        <f t="shared" si="140"/>
        <v>227</v>
      </c>
      <c r="F2205" s="28"/>
      <c r="G2205" s="157"/>
      <c r="H2205" s="3"/>
      <c r="I2205" s="7"/>
      <c r="J2205" s="3"/>
      <c r="K2205" s="32" t="str">
        <f t="shared" si="141"/>
        <v/>
      </c>
      <c r="L2205" s="2"/>
      <c r="M2205" s="2"/>
      <c r="N2205" s="28"/>
      <c r="O2205" s="28"/>
    </row>
    <row r="2206" spans="1:15" ht="18.75" customHeight="1" x14ac:dyDescent="0.35">
      <c r="A2206" s="28"/>
      <c r="B2206" s="189">
        <f>IF(J2206="",0,COUNTIF($J$7:J2206,J2206))</f>
        <v>0</v>
      </c>
      <c r="C2206" s="189" t="str">
        <f t="shared" si="138"/>
        <v>0</v>
      </c>
      <c r="D2206" s="192">
        <f t="shared" si="139"/>
        <v>46021</v>
      </c>
      <c r="E2206" s="189">
        <f t="shared" si="140"/>
        <v>227</v>
      </c>
      <c r="F2206" s="28"/>
      <c r="G2206" s="157"/>
      <c r="H2206" s="3"/>
      <c r="I2206" s="7"/>
      <c r="J2206" s="3"/>
      <c r="K2206" s="32" t="str">
        <f t="shared" si="141"/>
        <v/>
      </c>
      <c r="L2206" s="2"/>
      <c r="M2206" s="2"/>
      <c r="N2206" s="28"/>
      <c r="O2206" s="28"/>
    </row>
    <row r="2207" spans="1:15" ht="18.75" customHeight="1" x14ac:dyDescent="0.35">
      <c r="A2207" s="28"/>
      <c r="B2207" s="189">
        <f>IF(J2207="",0,COUNTIF($J$7:J2207,J2207))</f>
        <v>0</v>
      </c>
      <c r="C2207" s="189" t="str">
        <f t="shared" si="138"/>
        <v>0</v>
      </c>
      <c r="D2207" s="192">
        <f t="shared" si="139"/>
        <v>46021</v>
      </c>
      <c r="E2207" s="189">
        <f t="shared" si="140"/>
        <v>227</v>
      </c>
      <c r="F2207" s="28"/>
      <c r="G2207" s="157"/>
      <c r="H2207" s="3"/>
      <c r="I2207" s="7"/>
      <c r="J2207" s="3"/>
      <c r="K2207" s="32" t="str">
        <f t="shared" si="141"/>
        <v/>
      </c>
      <c r="L2207" s="2"/>
      <c r="M2207" s="2"/>
      <c r="N2207" s="28"/>
      <c r="O2207" s="28"/>
    </row>
    <row r="2208" spans="1:15" ht="18.75" customHeight="1" x14ac:dyDescent="0.35">
      <c r="A2208" s="28"/>
      <c r="B2208" s="189">
        <f>IF(J2208="",0,COUNTIF($J$7:J2208,J2208))</f>
        <v>0</v>
      </c>
      <c r="C2208" s="189" t="str">
        <f t="shared" si="138"/>
        <v>0</v>
      </c>
      <c r="D2208" s="192">
        <f t="shared" si="139"/>
        <v>46021</v>
      </c>
      <c r="E2208" s="189">
        <f t="shared" si="140"/>
        <v>227</v>
      </c>
      <c r="F2208" s="28"/>
      <c r="G2208" s="157"/>
      <c r="H2208" s="3"/>
      <c r="I2208" s="7"/>
      <c r="J2208" s="3"/>
      <c r="K2208" s="32" t="str">
        <f t="shared" si="141"/>
        <v/>
      </c>
      <c r="L2208" s="2"/>
      <c r="M2208" s="2"/>
      <c r="N2208" s="28"/>
      <c r="O2208" s="28"/>
    </row>
    <row r="2209" spans="1:15" ht="18.75" customHeight="1" x14ac:dyDescent="0.35">
      <c r="A2209" s="28"/>
      <c r="B2209" s="189">
        <f>IF(J2209="",0,COUNTIF($J$7:J2209,J2209))</f>
        <v>0</v>
      </c>
      <c r="C2209" s="189" t="str">
        <f t="shared" si="138"/>
        <v>0</v>
      </c>
      <c r="D2209" s="192">
        <f t="shared" si="139"/>
        <v>46021</v>
      </c>
      <c r="E2209" s="189">
        <f t="shared" si="140"/>
        <v>227</v>
      </c>
      <c r="F2209" s="28"/>
      <c r="G2209" s="157"/>
      <c r="H2209" s="3"/>
      <c r="I2209" s="7"/>
      <c r="J2209" s="3"/>
      <c r="K2209" s="32" t="str">
        <f t="shared" si="141"/>
        <v/>
      </c>
      <c r="L2209" s="2"/>
      <c r="M2209" s="2"/>
      <c r="N2209" s="28"/>
      <c r="O2209" s="28"/>
    </row>
    <row r="2210" spans="1:15" ht="18.75" customHeight="1" x14ac:dyDescent="0.35">
      <c r="A2210" s="28"/>
      <c r="B2210" s="189">
        <f>IF(J2210="",0,COUNTIF($J$7:J2210,J2210))</f>
        <v>0</v>
      </c>
      <c r="C2210" s="189" t="str">
        <f t="shared" si="138"/>
        <v>0</v>
      </c>
      <c r="D2210" s="192">
        <f t="shared" si="139"/>
        <v>46021</v>
      </c>
      <c r="E2210" s="189">
        <f t="shared" si="140"/>
        <v>227</v>
      </c>
      <c r="F2210" s="28"/>
      <c r="G2210" s="157"/>
      <c r="H2210" s="3"/>
      <c r="I2210" s="7"/>
      <c r="J2210" s="3"/>
      <c r="K2210" s="32" t="str">
        <f t="shared" si="141"/>
        <v/>
      </c>
      <c r="L2210" s="2"/>
      <c r="M2210" s="2"/>
      <c r="N2210" s="28"/>
      <c r="O2210" s="28"/>
    </row>
    <row r="2211" spans="1:15" ht="18.75" customHeight="1" x14ac:dyDescent="0.35">
      <c r="A2211" s="28"/>
      <c r="B2211" s="189">
        <f>IF(J2211="",0,COUNTIF($J$7:J2211,J2211))</f>
        <v>0</v>
      </c>
      <c r="C2211" s="189" t="str">
        <f t="shared" si="138"/>
        <v>0</v>
      </c>
      <c r="D2211" s="192">
        <f t="shared" si="139"/>
        <v>46021</v>
      </c>
      <c r="E2211" s="189">
        <f t="shared" si="140"/>
        <v>227</v>
      </c>
      <c r="F2211" s="28"/>
      <c r="G2211" s="157"/>
      <c r="H2211" s="3"/>
      <c r="I2211" s="7"/>
      <c r="J2211" s="3"/>
      <c r="K2211" s="32" t="str">
        <f t="shared" si="141"/>
        <v/>
      </c>
      <c r="L2211" s="2"/>
      <c r="M2211" s="2"/>
      <c r="N2211" s="28"/>
      <c r="O2211" s="28"/>
    </row>
    <row r="2212" spans="1:15" ht="18.75" customHeight="1" x14ac:dyDescent="0.35">
      <c r="A2212" s="28"/>
      <c r="B2212" s="189">
        <f>IF(J2212="",0,COUNTIF($J$7:J2212,J2212))</f>
        <v>0</v>
      </c>
      <c r="C2212" s="189" t="str">
        <f t="shared" si="138"/>
        <v>0</v>
      </c>
      <c r="D2212" s="192">
        <f t="shared" si="139"/>
        <v>46021</v>
      </c>
      <c r="E2212" s="189">
        <f t="shared" si="140"/>
        <v>227</v>
      </c>
      <c r="F2212" s="28"/>
      <c r="G2212" s="157"/>
      <c r="H2212" s="3"/>
      <c r="I2212" s="7"/>
      <c r="J2212" s="3"/>
      <c r="K2212" s="32" t="str">
        <f t="shared" si="141"/>
        <v/>
      </c>
      <c r="L2212" s="2"/>
      <c r="M2212" s="2"/>
      <c r="N2212" s="28"/>
      <c r="O2212" s="28"/>
    </row>
    <row r="2213" spans="1:15" ht="18.75" customHeight="1" x14ac:dyDescent="0.35">
      <c r="A2213" s="28"/>
      <c r="B2213" s="189">
        <f>IF(J2213="",0,COUNTIF($J$7:J2213,J2213))</f>
        <v>0</v>
      </c>
      <c r="C2213" s="189" t="str">
        <f t="shared" si="138"/>
        <v>0</v>
      </c>
      <c r="D2213" s="192">
        <f t="shared" si="139"/>
        <v>46021</v>
      </c>
      <c r="E2213" s="189">
        <f t="shared" si="140"/>
        <v>227</v>
      </c>
      <c r="F2213" s="28"/>
      <c r="G2213" s="157"/>
      <c r="H2213" s="3"/>
      <c r="I2213" s="7"/>
      <c r="J2213" s="3"/>
      <c r="K2213" s="32" t="str">
        <f t="shared" si="141"/>
        <v/>
      </c>
      <c r="L2213" s="2"/>
      <c r="M2213" s="2"/>
      <c r="N2213" s="28"/>
      <c r="O2213" s="28"/>
    </row>
    <row r="2214" spans="1:15" ht="18.75" customHeight="1" x14ac:dyDescent="0.35">
      <c r="A2214" s="28"/>
      <c r="B2214" s="189">
        <f>IF(J2214="",0,COUNTIF($J$7:J2214,J2214))</f>
        <v>0</v>
      </c>
      <c r="C2214" s="189" t="str">
        <f t="shared" si="138"/>
        <v>0</v>
      </c>
      <c r="D2214" s="192">
        <f t="shared" si="139"/>
        <v>46021</v>
      </c>
      <c r="E2214" s="189">
        <f t="shared" si="140"/>
        <v>227</v>
      </c>
      <c r="F2214" s="28"/>
      <c r="G2214" s="157"/>
      <c r="H2214" s="3"/>
      <c r="I2214" s="7"/>
      <c r="J2214" s="3"/>
      <c r="K2214" s="32" t="str">
        <f t="shared" si="141"/>
        <v/>
      </c>
      <c r="L2214" s="2"/>
      <c r="M2214" s="2"/>
      <c r="N2214" s="28"/>
      <c r="O2214" s="28"/>
    </row>
    <row r="2215" spans="1:15" ht="18.75" customHeight="1" x14ac:dyDescent="0.35">
      <c r="A2215" s="28"/>
      <c r="B2215" s="189">
        <f>IF(J2215="",0,COUNTIF($J$7:J2215,J2215))</f>
        <v>0</v>
      </c>
      <c r="C2215" s="189" t="str">
        <f t="shared" si="138"/>
        <v>0</v>
      </c>
      <c r="D2215" s="192">
        <f t="shared" si="139"/>
        <v>46021</v>
      </c>
      <c r="E2215" s="189">
        <f t="shared" si="140"/>
        <v>227</v>
      </c>
      <c r="F2215" s="28"/>
      <c r="G2215" s="157"/>
      <c r="H2215" s="3"/>
      <c r="I2215" s="7"/>
      <c r="J2215" s="3"/>
      <c r="K2215" s="32" t="str">
        <f t="shared" si="141"/>
        <v/>
      </c>
      <c r="L2215" s="2"/>
      <c r="M2215" s="2"/>
      <c r="N2215" s="28"/>
      <c r="O2215" s="28"/>
    </row>
    <row r="2216" spans="1:15" ht="18.75" customHeight="1" x14ac:dyDescent="0.35">
      <c r="A2216" s="28"/>
      <c r="B2216" s="189">
        <f>IF(J2216="",0,COUNTIF($J$7:J2216,J2216))</f>
        <v>0</v>
      </c>
      <c r="C2216" s="189" t="str">
        <f t="shared" si="138"/>
        <v>0</v>
      </c>
      <c r="D2216" s="192">
        <f t="shared" si="139"/>
        <v>46021</v>
      </c>
      <c r="E2216" s="189">
        <f t="shared" si="140"/>
        <v>227</v>
      </c>
      <c r="F2216" s="28"/>
      <c r="G2216" s="157"/>
      <c r="H2216" s="3"/>
      <c r="I2216" s="7"/>
      <c r="J2216" s="3"/>
      <c r="K2216" s="32" t="str">
        <f t="shared" si="141"/>
        <v/>
      </c>
      <c r="L2216" s="2"/>
      <c r="M2216" s="2"/>
      <c r="N2216" s="28"/>
      <c r="O2216" s="28"/>
    </row>
    <row r="2217" spans="1:15" ht="18.75" customHeight="1" x14ac:dyDescent="0.35">
      <c r="A2217" s="28"/>
      <c r="B2217" s="189">
        <f>IF(J2217="",0,COUNTIF($J$7:J2217,J2217))</f>
        <v>0</v>
      </c>
      <c r="C2217" s="189" t="str">
        <f t="shared" si="138"/>
        <v>0</v>
      </c>
      <c r="D2217" s="192">
        <f t="shared" si="139"/>
        <v>46021</v>
      </c>
      <c r="E2217" s="189">
        <f t="shared" si="140"/>
        <v>227</v>
      </c>
      <c r="F2217" s="28"/>
      <c r="G2217" s="157"/>
      <c r="H2217" s="3"/>
      <c r="I2217" s="7"/>
      <c r="J2217" s="3"/>
      <c r="K2217" s="32" t="str">
        <f t="shared" si="141"/>
        <v/>
      </c>
      <c r="L2217" s="2"/>
      <c r="M2217" s="2"/>
      <c r="N2217" s="28"/>
      <c r="O2217" s="28"/>
    </row>
    <row r="2218" spans="1:15" ht="18.75" customHeight="1" x14ac:dyDescent="0.35">
      <c r="A2218" s="28"/>
      <c r="B2218" s="189">
        <f>IF(J2218="",0,COUNTIF($J$7:J2218,J2218))</f>
        <v>0</v>
      </c>
      <c r="C2218" s="189" t="str">
        <f t="shared" si="138"/>
        <v>0</v>
      </c>
      <c r="D2218" s="192">
        <f t="shared" si="139"/>
        <v>46021</v>
      </c>
      <c r="E2218" s="189">
        <f t="shared" si="140"/>
        <v>227</v>
      </c>
      <c r="F2218" s="28"/>
      <c r="G2218" s="157"/>
      <c r="H2218" s="3"/>
      <c r="I2218" s="7"/>
      <c r="J2218" s="3"/>
      <c r="K2218" s="32" t="str">
        <f t="shared" si="141"/>
        <v/>
      </c>
      <c r="L2218" s="2"/>
      <c r="M2218" s="2"/>
      <c r="N2218" s="28"/>
      <c r="O2218" s="28"/>
    </row>
    <row r="2219" spans="1:15" ht="18.75" customHeight="1" x14ac:dyDescent="0.35">
      <c r="A2219" s="28"/>
      <c r="B2219" s="189">
        <f>IF(J2219="",0,COUNTIF($J$7:J2219,J2219))</f>
        <v>0</v>
      </c>
      <c r="C2219" s="189" t="str">
        <f t="shared" si="138"/>
        <v>0</v>
      </c>
      <c r="D2219" s="192">
        <f t="shared" si="139"/>
        <v>46021</v>
      </c>
      <c r="E2219" s="189">
        <f t="shared" si="140"/>
        <v>227</v>
      </c>
      <c r="F2219" s="28"/>
      <c r="G2219" s="157"/>
      <c r="H2219" s="3"/>
      <c r="I2219" s="7"/>
      <c r="J2219" s="3"/>
      <c r="K2219" s="32" t="str">
        <f t="shared" si="141"/>
        <v/>
      </c>
      <c r="L2219" s="2"/>
      <c r="M2219" s="2"/>
      <c r="N2219" s="28"/>
      <c r="O2219" s="28"/>
    </row>
    <row r="2220" spans="1:15" ht="18.75" customHeight="1" x14ac:dyDescent="0.35">
      <c r="A2220" s="28"/>
      <c r="B2220" s="189">
        <f>IF(J2220="",0,COUNTIF($J$7:J2220,J2220))</f>
        <v>0</v>
      </c>
      <c r="C2220" s="189" t="str">
        <f t="shared" si="138"/>
        <v>0</v>
      </c>
      <c r="D2220" s="192">
        <f t="shared" si="139"/>
        <v>46021</v>
      </c>
      <c r="E2220" s="189">
        <f t="shared" si="140"/>
        <v>227</v>
      </c>
      <c r="F2220" s="28"/>
      <c r="G2220" s="157"/>
      <c r="H2220" s="3"/>
      <c r="I2220" s="7"/>
      <c r="J2220" s="3"/>
      <c r="K2220" s="32" t="str">
        <f t="shared" si="141"/>
        <v/>
      </c>
      <c r="L2220" s="2"/>
      <c r="M2220" s="2"/>
      <c r="N2220" s="28"/>
      <c r="O2220" s="28"/>
    </row>
    <row r="2221" spans="1:15" ht="18.75" customHeight="1" x14ac:dyDescent="0.35">
      <c r="A2221" s="28"/>
      <c r="B2221" s="189">
        <f>IF(J2221="",0,COUNTIF($J$7:J2221,J2221))</f>
        <v>0</v>
      </c>
      <c r="C2221" s="189" t="str">
        <f t="shared" si="138"/>
        <v>0</v>
      </c>
      <c r="D2221" s="192">
        <f t="shared" si="139"/>
        <v>46021</v>
      </c>
      <c r="E2221" s="189">
        <f t="shared" si="140"/>
        <v>227</v>
      </c>
      <c r="F2221" s="28"/>
      <c r="G2221" s="157"/>
      <c r="H2221" s="3"/>
      <c r="I2221" s="7"/>
      <c r="J2221" s="3"/>
      <c r="K2221" s="32" t="str">
        <f t="shared" si="141"/>
        <v/>
      </c>
      <c r="L2221" s="2"/>
      <c r="M2221" s="2"/>
      <c r="N2221" s="28"/>
      <c r="O2221" s="28"/>
    </row>
    <row r="2222" spans="1:15" ht="18.75" customHeight="1" x14ac:dyDescent="0.35">
      <c r="A2222" s="28"/>
      <c r="B2222" s="189">
        <f>IF(J2222="",0,COUNTIF($J$7:J2222,J2222))</f>
        <v>0</v>
      </c>
      <c r="C2222" s="189" t="str">
        <f t="shared" si="138"/>
        <v>0</v>
      </c>
      <c r="D2222" s="192">
        <f t="shared" si="139"/>
        <v>46021</v>
      </c>
      <c r="E2222" s="189">
        <f t="shared" si="140"/>
        <v>227</v>
      </c>
      <c r="F2222" s="28"/>
      <c r="G2222" s="157"/>
      <c r="H2222" s="3"/>
      <c r="I2222" s="7"/>
      <c r="J2222" s="3"/>
      <c r="K2222" s="32" t="str">
        <f t="shared" si="141"/>
        <v/>
      </c>
      <c r="L2222" s="2"/>
      <c r="M2222" s="2"/>
      <c r="N2222" s="28"/>
      <c r="O2222" s="28"/>
    </row>
    <row r="2223" spans="1:15" ht="18.75" customHeight="1" x14ac:dyDescent="0.35">
      <c r="A2223" s="28"/>
      <c r="B2223" s="189">
        <f>IF(J2223="",0,COUNTIF($J$7:J2223,J2223))</f>
        <v>0</v>
      </c>
      <c r="C2223" s="189" t="str">
        <f t="shared" si="138"/>
        <v>0</v>
      </c>
      <c r="D2223" s="192">
        <f t="shared" si="139"/>
        <v>46021</v>
      </c>
      <c r="E2223" s="189">
        <f t="shared" si="140"/>
        <v>227</v>
      </c>
      <c r="F2223" s="28"/>
      <c r="G2223" s="157"/>
      <c r="H2223" s="3"/>
      <c r="I2223" s="7"/>
      <c r="J2223" s="3"/>
      <c r="K2223" s="32" t="str">
        <f t="shared" si="141"/>
        <v/>
      </c>
      <c r="L2223" s="2"/>
      <c r="M2223" s="2"/>
      <c r="N2223" s="28"/>
      <c r="O2223" s="28"/>
    </row>
    <row r="2224" spans="1:15" ht="18.75" customHeight="1" x14ac:dyDescent="0.35">
      <c r="A2224" s="28"/>
      <c r="B2224" s="189">
        <f>IF(J2224="",0,COUNTIF($J$7:J2224,J2224))</f>
        <v>0</v>
      </c>
      <c r="C2224" s="189" t="str">
        <f t="shared" si="138"/>
        <v>0</v>
      </c>
      <c r="D2224" s="192">
        <f t="shared" si="139"/>
        <v>46021</v>
      </c>
      <c r="E2224" s="189">
        <f t="shared" si="140"/>
        <v>227</v>
      </c>
      <c r="F2224" s="28"/>
      <c r="G2224" s="157"/>
      <c r="H2224" s="3"/>
      <c r="I2224" s="7"/>
      <c r="J2224" s="3"/>
      <c r="K2224" s="32" t="str">
        <f t="shared" si="141"/>
        <v/>
      </c>
      <c r="L2224" s="2"/>
      <c r="M2224" s="2"/>
      <c r="N2224" s="28"/>
      <c r="O2224" s="28"/>
    </row>
    <row r="2225" spans="1:15" ht="18.75" customHeight="1" x14ac:dyDescent="0.35">
      <c r="A2225" s="28"/>
      <c r="B2225" s="189">
        <f>IF(J2225="",0,COUNTIF($J$7:J2225,J2225))</f>
        <v>0</v>
      </c>
      <c r="C2225" s="189" t="str">
        <f t="shared" si="138"/>
        <v>0</v>
      </c>
      <c r="D2225" s="192">
        <f t="shared" si="139"/>
        <v>46021</v>
      </c>
      <c r="E2225" s="189">
        <f t="shared" si="140"/>
        <v>227</v>
      </c>
      <c r="F2225" s="28"/>
      <c r="G2225" s="157"/>
      <c r="H2225" s="3"/>
      <c r="I2225" s="7"/>
      <c r="J2225" s="3"/>
      <c r="K2225" s="32" t="str">
        <f t="shared" si="141"/>
        <v/>
      </c>
      <c r="L2225" s="2"/>
      <c r="M2225" s="2"/>
      <c r="N2225" s="28"/>
      <c r="O2225" s="28"/>
    </row>
    <row r="2226" spans="1:15" ht="18.75" customHeight="1" x14ac:dyDescent="0.35">
      <c r="A2226" s="28"/>
      <c r="B2226" s="189">
        <f>IF(J2226="",0,COUNTIF($J$7:J2226,J2226))</f>
        <v>0</v>
      </c>
      <c r="C2226" s="189" t="str">
        <f t="shared" si="138"/>
        <v>0</v>
      </c>
      <c r="D2226" s="192">
        <f t="shared" si="139"/>
        <v>46021</v>
      </c>
      <c r="E2226" s="189">
        <f t="shared" si="140"/>
        <v>227</v>
      </c>
      <c r="F2226" s="28"/>
      <c r="G2226" s="157"/>
      <c r="H2226" s="3"/>
      <c r="I2226" s="7"/>
      <c r="J2226" s="3"/>
      <c r="K2226" s="32" t="str">
        <f t="shared" si="141"/>
        <v/>
      </c>
      <c r="L2226" s="2"/>
      <c r="M2226" s="2"/>
      <c r="N2226" s="28"/>
      <c r="O2226" s="28"/>
    </row>
    <row r="2227" spans="1:15" ht="18.75" customHeight="1" x14ac:dyDescent="0.35">
      <c r="A2227" s="28"/>
      <c r="B2227" s="189">
        <f>IF(J2227="",0,COUNTIF($J$7:J2227,J2227))</f>
        <v>0</v>
      </c>
      <c r="C2227" s="189" t="str">
        <f t="shared" si="138"/>
        <v>0</v>
      </c>
      <c r="D2227" s="192">
        <f t="shared" si="139"/>
        <v>46021</v>
      </c>
      <c r="E2227" s="189">
        <f t="shared" si="140"/>
        <v>227</v>
      </c>
      <c r="F2227" s="28"/>
      <c r="G2227" s="157"/>
      <c r="H2227" s="3"/>
      <c r="I2227" s="7"/>
      <c r="J2227" s="3"/>
      <c r="K2227" s="32" t="str">
        <f t="shared" si="141"/>
        <v/>
      </c>
      <c r="L2227" s="2"/>
      <c r="M2227" s="2"/>
      <c r="N2227" s="28"/>
      <c r="O2227" s="28"/>
    </row>
    <row r="2228" spans="1:15" ht="18.75" customHeight="1" x14ac:dyDescent="0.35">
      <c r="A2228" s="28"/>
      <c r="B2228" s="189">
        <f>IF(J2228="",0,COUNTIF($J$7:J2228,J2228))</f>
        <v>0</v>
      </c>
      <c r="C2228" s="189" t="str">
        <f t="shared" si="138"/>
        <v>0</v>
      </c>
      <c r="D2228" s="192">
        <f t="shared" si="139"/>
        <v>46021</v>
      </c>
      <c r="E2228" s="189">
        <f t="shared" si="140"/>
        <v>227</v>
      </c>
      <c r="F2228" s="28"/>
      <c r="G2228" s="157"/>
      <c r="H2228" s="3"/>
      <c r="I2228" s="7"/>
      <c r="J2228" s="3"/>
      <c r="K2228" s="32" t="str">
        <f t="shared" si="141"/>
        <v/>
      </c>
      <c r="L2228" s="2"/>
      <c r="M2228" s="2"/>
      <c r="N2228" s="28"/>
      <c r="O2228" s="28"/>
    </row>
    <row r="2229" spans="1:15" ht="18.75" customHeight="1" x14ac:dyDescent="0.35">
      <c r="A2229" s="28"/>
      <c r="B2229" s="189">
        <f>IF(J2229="",0,COUNTIF($J$7:J2229,J2229))</f>
        <v>0</v>
      </c>
      <c r="C2229" s="189" t="str">
        <f t="shared" si="138"/>
        <v>0</v>
      </c>
      <c r="D2229" s="192">
        <f t="shared" si="139"/>
        <v>46021</v>
      </c>
      <c r="E2229" s="189">
        <f t="shared" si="140"/>
        <v>227</v>
      </c>
      <c r="F2229" s="28"/>
      <c r="G2229" s="157"/>
      <c r="H2229" s="3"/>
      <c r="I2229" s="7"/>
      <c r="J2229" s="3"/>
      <c r="K2229" s="32" t="str">
        <f t="shared" si="141"/>
        <v/>
      </c>
      <c r="L2229" s="2"/>
      <c r="M2229" s="2"/>
      <c r="N2229" s="28"/>
      <c r="O2229" s="28"/>
    </row>
    <row r="2230" spans="1:15" ht="18.75" customHeight="1" x14ac:dyDescent="0.35">
      <c r="A2230" s="28"/>
      <c r="B2230" s="189">
        <f>IF(J2230="",0,COUNTIF($J$7:J2230,J2230))</f>
        <v>0</v>
      </c>
      <c r="C2230" s="189" t="str">
        <f t="shared" si="138"/>
        <v>0</v>
      </c>
      <c r="D2230" s="192">
        <f t="shared" si="139"/>
        <v>46021</v>
      </c>
      <c r="E2230" s="189">
        <f t="shared" si="140"/>
        <v>227</v>
      </c>
      <c r="F2230" s="28"/>
      <c r="G2230" s="157"/>
      <c r="H2230" s="3"/>
      <c r="I2230" s="7"/>
      <c r="J2230" s="3"/>
      <c r="K2230" s="32" t="str">
        <f t="shared" si="141"/>
        <v/>
      </c>
      <c r="L2230" s="2"/>
      <c r="M2230" s="2"/>
      <c r="N2230" s="28"/>
      <c r="O2230" s="28"/>
    </row>
    <row r="2231" spans="1:15" ht="18.75" customHeight="1" x14ac:dyDescent="0.35">
      <c r="A2231" s="28"/>
      <c r="B2231" s="189">
        <f>IF(J2231="",0,COUNTIF($J$7:J2231,J2231))</f>
        <v>0</v>
      </c>
      <c r="C2231" s="189" t="str">
        <f t="shared" ref="C2231:C2294" si="142">B2231&amp;J2231</f>
        <v>0</v>
      </c>
      <c r="D2231" s="192">
        <f t="shared" ref="D2231:D2294" si="143">IF(G2231&lt;&gt;"",G2231,D2230)</f>
        <v>46021</v>
      </c>
      <c r="E2231" s="189">
        <f t="shared" ref="E2231:E2294" si="144">IF(H2231&lt;&gt;"",H2231,E2230)</f>
        <v>227</v>
      </c>
      <c r="F2231" s="28"/>
      <c r="G2231" s="157"/>
      <c r="H2231" s="3"/>
      <c r="I2231" s="7"/>
      <c r="J2231" s="3"/>
      <c r="K2231" s="32" t="str">
        <f t="shared" ref="K2231:K2294" si="145">IF(J2231&lt;&gt;"",VLOOKUP(J2231,DA,2,FALSE),"")</f>
        <v/>
      </c>
      <c r="L2231" s="2"/>
      <c r="M2231" s="2"/>
      <c r="N2231" s="28"/>
      <c r="O2231" s="28"/>
    </row>
    <row r="2232" spans="1:15" ht="18.75" customHeight="1" x14ac:dyDescent="0.35">
      <c r="A2232" s="28"/>
      <c r="B2232" s="189">
        <f>IF(J2232="",0,COUNTIF($J$7:J2232,J2232))</f>
        <v>0</v>
      </c>
      <c r="C2232" s="189" t="str">
        <f t="shared" si="142"/>
        <v>0</v>
      </c>
      <c r="D2232" s="192">
        <f t="shared" si="143"/>
        <v>46021</v>
      </c>
      <c r="E2232" s="189">
        <f t="shared" si="144"/>
        <v>227</v>
      </c>
      <c r="F2232" s="28"/>
      <c r="G2232" s="157"/>
      <c r="H2232" s="3"/>
      <c r="I2232" s="7"/>
      <c r="J2232" s="3"/>
      <c r="K2232" s="32" t="str">
        <f t="shared" si="145"/>
        <v/>
      </c>
      <c r="L2232" s="2"/>
      <c r="M2232" s="2"/>
      <c r="N2232" s="28"/>
      <c r="O2232" s="28"/>
    </row>
    <row r="2233" spans="1:15" ht="18.75" customHeight="1" x14ac:dyDescent="0.35">
      <c r="A2233" s="28"/>
      <c r="B2233" s="189">
        <f>IF(J2233="",0,COUNTIF($J$7:J2233,J2233))</f>
        <v>0</v>
      </c>
      <c r="C2233" s="189" t="str">
        <f t="shared" si="142"/>
        <v>0</v>
      </c>
      <c r="D2233" s="192">
        <f t="shared" si="143"/>
        <v>46021</v>
      </c>
      <c r="E2233" s="189">
        <f t="shared" si="144"/>
        <v>227</v>
      </c>
      <c r="F2233" s="28"/>
      <c r="G2233" s="157"/>
      <c r="H2233" s="3"/>
      <c r="I2233" s="7"/>
      <c r="J2233" s="3"/>
      <c r="K2233" s="32" t="str">
        <f t="shared" si="145"/>
        <v/>
      </c>
      <c r="L2233" s="2"/>
      <c r="M2233" s="2"/>
      <c r="N2233" s="28"/>
      <c r="O2233" s="28"/>
    </row>
    <row r="2234" spans="1:15" ht="18.75" customHeight="1" x14ac:dyDescent="0.35">
      <c r="A2234" s="28"/>
      <c r="B2234" s="189">
        <f>IF(J2234="",0,COUNTIF($J$7:J2234,J2234))</f>
        <v>0</v>
      </c>
      <c r="C2234" s="189" t="str">
        <f t="shared" si="142"/>
        <v>0</v>
      </c>
      <c r="D2234" s="192">
        <f t="shared" si="143"/>
        <v>46021</v>
      </c>
      <c r="E2234" s="189">
        <f t="shared" si="144"/>
        <v>227</v>
      </c>
      <c r="F2234" s="28"/>
      <c r="G2234" s="157"/>
      <c r="H2234" s="3"/>
      <c r="I2234" s="7"/>
      <c r="J2234" s="3"/>
      <c r="K2234" s="32" t="str">
        <f t="shared" si="145"/>
        <v/>
      </c>
      <c r="L2234" s="2"/>
      <c r="M2234" s="2"/>
      <c r="N2234" s="28"/>
      <c r="O2234" s="28"/>
    </row>
    <row r="2235" spans="1:15" ht="18.75" customHeight="1" x14ac:dyDescent="0.35">
      <c r="A2235" s="28"/>
      <c r="B2235" s="189">
        <f>IF(J2235="",0,COUNTIF($J$7:J2235,J2235))</f>
        <v>0</v>
      </c>
      <c r="C2235" s="189" t="str">
        <f t="shared" si="142"/>
        <v>0</v>
      </c>
      <c r="D2235" s="192">
        <f t="shared" si="143"/>
        <v>46021</v>
      </c>
      <c r="E2235" s="189">
        <f t="shared" si="144"/>
        <v>227</v>
      </c>
      <c r="F2235" s="28"/>
      <c r="G2235" s="157"/>
      <c r="H2235" s="3"/>
      <c r="I2235" s="7"/>
      <c r="J2235" s="3"/>
      <c r="K2235" s="32" t="str">
        <f t="shared" si="145"/>
        <v/>
      </c>
      <c r="L2235" s="2"/>
      <c r="M2235" s="2"/>
      <c r="N2235" s="28"/>
      <c r="O2235" s="28"/>
    </row>
    <row r="2236" spans="1:15" ht="18.75" customHeight="1" x14ac:dyDescent="0.35">
      <c r="A2236" s="28"/>
      <c r="B2236" s="189">
        <f>IF(J2236="",0,COUNTIF($J$7:J2236,J2236))</f>
        <v>0</v>
      </c>
      <c r="C2236" s="189" t="str">
        <f t="shared" si="142"/>
        <v>0</v>
      </c>
      <c r="D2236" s="192">
        <f t="shared" si="143"/>
        <v>46021</v>
      </c>
      <c r="E2236" s="189">
        <f t="shared" si="144"/>
        <v>227</v>
      </c>
      <c r="F2236" s="28"/>
      <c r="G2236" s="157"/>
      <c r="H2236" s="3"/>
      <c r="I2236" s="7"/>
      <c r="J2236" s="3"/>
      <c r="K2236" s="32" t="str">
        <f t="shared" si="145"/>
        <v/>
      </c>
      <c r="L2236" s="2"/>
      <c r="M2236" s="2"/>
      <c r="N2236" s="28"/>
      <c r="O2236" s="28"/>
    </row>
    <row r="2237" spans="1:15" ht="18.75" customHeight="1" x14ac:dyDescent="0.35">
      <c r="A2237" s="28"/>
      <c r="B2237" s="189">
        <f>IF(J2237="",0,COUNTIF($J$7:J2237,J2237))</f>
        <v>0</v>
      </c>
      <c r="C2237" s="189" t="str">
        <f t="shared" si="142"/>
        <v>0</v>
      </c>
      <c r="D2237" s="192">
        <f t="shared" si="143"/>
        <v>46021</v>
      </c>
      <c r="E2237" s="189">
        <f t="shared" si="144"/>
        <v>227</v>
      </c>
      <c r="F2237" s="28"/>
      <c r="G2237" s="157"/>
      <c r="H2237" s="3"/>
      <c r="I2237" s="7"/>
      <c r="J2237" s="3"/>
      <c r="K2237" s="32" t="str">
        <f t="shared" si="145"/>
        <v/>
      </c>
      <c r="L2237" s="2"/>
      <c r="M2237" s="2"/>
      <c r="N2237" s="28"/>
      <c r="O2237" s="28"/>
    </row>
    <row r="2238" spans="1:15" ht="18.75" customHeight="1" x14ac:dyDescent="0.35">
      <c r="A2238" s="28"/>
      <c r="B2238" s="189">
        <f>IF(J2238="",0,COUNTIF($J$7:J2238,J2238))</f>
        <v>0</v>
      </c>
      <c r="C2238" s="189" t="str">
        <f t="shared" si="142"/>
        <v>0</v>
      </c>
      <c r="D2238" s="192">
        <f t="shared" si="143"/>
        <v>46021</v>
      </c>
      <c r="E2238" s="189">
        <f t="shared" si="144"/>
        <v>227</v>
      </c>
      <c r="F2238" s="28"/>
      <c r="G2238" s="157"/>
      <c r="H2238" s="3"/>
      <c r="I2238" s="7"/>
      <c r="J2238" s="3"/>
      <c r="K2238" s="32" t="str">
        <f t="shared" si="145"/>
        <v/>
      </c>
      <c r="L2238" s="2"/>
      <c r="M2238" s="2"/>
      <c r="N2238" s="28"/>
      <c r="O2238" s="28"/>
    </row>
    <row r="2239" spans="1:15" ht="18.75" customHeight="1" x14ac:dyDescent="0.35">
      <c r="A2239" s="28"/>
      <c r="B2239" s="189">
        <f>IF(J2239="",0,COUNTIF($J$7:J2239,J2239))</f>
        <v>0</v>
      </c>
      <c r="C2239" s="189" t="str">
        <f t="shared" si="142"/>
        <v>0</v>
      </c>
      <c r="D2239" s="192">
        <f t="shared" si="143"/>
        <v>46021</v>
      </c>
      <c r="E2239" s="189">
        <f t="shared" si="144"/>
        <v>227</v>
      </c>
      <c r="F2239" s="28"/>
      <c r="G2239" s="157"/>
      <c r="H2239" s="3"/>
      <c r="I2239" s="7"/>
      <c r="J2239" s="3"/>
      <c r="K2239" s="32" t="str">
        <f t="shared" si="145"/>
        <v/>
      </c>
      <c r="L2239" s="2"/>
      <c r="M2239" s="2"/>
      <c r="N2239" s="28"/>
      <c r="O2239" s="28"/>
    </row>
    <row r="2240" spans="1:15" ht="18.75" customHeight="1" x14ac:dyDescent="0.35">
      <c r="A2240" s="28"/>
      <c r="B2240" s="189">
        <f>IF(J2240="",0,COUNTIF($J$7:J2240,J2240))</f>
        <v>0</v>
      </c>
      <c r="C2240" s="189" t="str">
        <f t="shared" si="142"/>
        <v>0</v>
      </c>
      <c r="D2240" s="192">
        <f t="shared" si="143"/>
        <v>46021</v>
      </c>
      <c r="E2240" s="189">
        <f t="shared" si="144"/>
        <v>227</v>
      </c>
      <c r="F2240" s="28"/>
      <c r="G2240" s="157"/>
      <c r="H2240" s="3"/>
      <c r="I2240" s="7"/>
      <c r="J2240" s="3"/>
      <c r="K2240" s="32" t="str">
        <f t="shared" si="145"/>
        <v/>
      </c>
      <c r="L2240" s="2"/>
      <c r="M2240" s="2"/>
      <c r="N2240" s="28"/>
      <c r="O2240" s="28"/>
    </row>
    <row r="2241" spans="1:15" ht="18.75" customHeight="1" x14ac:dyDescent="0.35">
      <c r="A2241" s="28"/>
      <c r="B2241" s="189">
        <f>IF(J2241="",0,COUNTIF($J$7:J2241,J2241))</f>
        <v>0</v>
      </c>
      <c r="C2241" s="189" t="str">
        <f t="shared" si="142"/>
        <v>0</v>
      </c>
      <c r="D2241" s="192">
        <f t="shared" si="143"/>
        <v>46021</v>
      </c>
      <c r="E2241" s="189">
        <f t="shared" si="144"/>
        <v>227</v>
      </c>
      <c r="F2241" s="28"/>
      <c r="G2241" s="157"/>
      <c r="H2241" s="3"/>
      <c r="I2241" s="7"/>
      <c r="J2241" s="3"/>
      <c r="K2241" s="32" t="str">
        <f t="shared" si="145"/>
        <v/>
      </c>
      <c r="L2241" s="2"/>
      <c r="M2241" s="2"/>
      <c r="N2241" s="28"/>
      <c r="O2241" s="28"/>
    </row>
    <row r="2242" spans="1:15" ht="18.75" customHeight="1" x14ac:dyDescent="0.35">
      <c r="A2242" s="28"/>
      <c r="B2242" s="189">
        <f>IF(J2242="",0,COUNTIF($J$7:J2242,J2242))</f>
        <v>0</v>
      </c>
      <c r="C2242" s="189" t="str">
        <f t="shared" si="142"/>
        <v>0</v>
      </c>
      <c r="D2242" s="192">
        <f t="shared" si="143"/>
        <v>46021</v>
      </c>
      <c r="E2242" s="189">
        <f t="shared" si="144"/>
        <v>227</v>
      </c>
      <c r="F2242" s="28"/>
      <c r="G2242" s="157"/>
      <c r="H2242" s="3"/>
      <c r="I2242" s="7"/>
      <c r="J2242" s="3"/>
      <c r="K2242" s="32" t="str">
        <f t="shared" si="145"/>
        <v/>
      </c>
      <c r="L2242" s="2"/>
      <c r="M2242" s="2"/>
      <c r="N2242" s="28"/>
      <c r="O2242" s="28"/>
    </row>
    <row r="2243" spans="1:15" ht="18.75" customHeight="1" x14ac:dyDescent="0.35">
      <c r="A2243" s="28"/>
      <c r="B2243" s="189">
        <f>IF(J2243="",0,COUNTIF($J$7:J2243,J2243))</f>
        <v>0</v>
      </c>
      <c r="C2243" s="189" t="str">
        <f t="shared" si="142"/>
        <v>0</v>
      </c>
      <c r="D2243" s="192">
        <f t="shared" si="143"/>
        <v>46021</v>
      </c>
      <c r="E2243" s="189">
        <f t="shared" si="144"/>
        <v>227</v>
      </c>
      <c r="F2243" s="28"/>
      <c r="G2243" s="157"/>
      <c r="H2243" s="3"/>
      <c r="I2243" s="7"/>
      <c r="J2243" s="3"/>
      <c r="K2243" s="32" t="str">
        <f t="shared" si="145"/>
        <v/>
      </c>
      <c r="L2243" s="2"/>
      <c r="M2243" s="2"/>
      <c r="N2243" s="28"/>
      <c r="O2243" s="28"/>
    </row>
    <row r="2244" spans="1:15" ht="18.75" customHeight="1" x14ac:dyDescent="0.35">
      <c r="A2244" s="28"/>
      <c r="B2244" s="189">
        <f>IF(J2244="",0,COUNTIF($J$7:J2244,J2244))</f>
        <v>0</v>
      </c>
      <c r="C2244" s="189" t="str">
        <f t="shared" si="142"/>
        <v>0</v>
      </c>
      <c r="D2244" s="192">
        <f t="shared" si="143"/>
        <v>46021</v>
      </c>
      <c r="E2244" s="189">
        <f t="shared" si="144"/>
        <v>227</v>
      </c>
      <c r="F2244" s="28"/>
      <c r="G2244" s="157"/>
      <c r="H2244" s="3"/>
      <c r="I2244" s="7"/>
      <c r="J2244" s="3"/>
      <c r="K2244" s="32" t="str">
        <f t="shared" si="145"/>
        <v/>
      </c>
      <c r="L2244" s="2"/>
      <c r="M2244" s="2"/>
      <c r="N2244" s="28"/>
      <c r="O2244" s="28"/>
    </row>
    <row r="2245" spans="1:15" ht="18.75" customHeight="1" x14ac:dyDescent="0.35">
      <c r="A2245" s="28"/>
      <c r="B2245" s="189">
        <f>IF(J2245="",0,COUNTIF($J$7:J2245,J2245))</f>
        <v>0</v>
      </c>
      <c r="C2245" s="189" t="str">
        <f t="shared" si="142"/>
        <v>0</v>
      </c>
      <c r="D2245" s="192">
        <f t="shared" si="143"/>
        <v>46021</v>
      </c>
      <c r="E2245" s="189">
        <f t="shared" si="144"/>
        <v>227</v>
      </c>
      <c r="F2245" s="28"/>
      <c r="G2245" s="157"/>
      <c r="H2245" s="3"/>
      <c r="I2245" s="7"/>
      <c r="J2245" s="3"/>
      <c r="K2245" s="32" t="str">
        <f t="shared" si="145"/>
        <v/>
      </c>
      <c r="L2245" s="2"/>
      <c r="M2245" s="2"/>
      <c r="N2245" s="28"/>
      <c r="O2245" s="28"/>
    </row>
    <row r="2246" spans="1:15" ht="18.75" customHeight="1" x14ac:dyDescent="0.35">
      <c r="A2246" s="28"/>
      <c r="B2246" s="189">
        <f>IF(J2246="",0,COUNTIF($J$7:J2246,J2246))</f>
        <v>0</v>
      </c>
      <c r="C2246" s="189" t="str">
        <f t="shared" si="142"/>
        <v>0</v>
      </c>
      <c r="D2246" s="192">
        <f t="shared" si="143"/>
        <v>46021</v>
      </c>
      <c r="E2246" s="189">
        <f t="shared" si="144"/>
        <v>227</v>
      </c>
      <c r="F2246" s="28"/>
      <c r="G2246" s="157"/>
      <c r="H2246" s="3"/>
      <c r="I2246" s="7"/>
      <c r="J2246" s="3"/>
      <c r="K2246" s="32" t="str">
        <f t="shared" si="145"/>
        <v/>
      </c>
      <c r="L2246" s="2"/>
      <c r="M2246" s="2"/>
      <c r="N2246" s="28"/>
      <c r="O2246" s="28"/>
    </row>
    <row r="2247" spans="1:15" ht="18.75" customHeight="1" x14ac:dyDescent="0.35">
      <c r="A2247" s="28"/>
      <c r="B2247" s="189">
        <f>IF(J2247="",0,COUNTIF($J$7:J2247,J2247))</f>
        <v>0</v>
      </c>
      <c r="C2247" s="189" t="str">
        <f t="shared" si="142"/>
        <v>0</v>
      </c>
      <c r="D2247" s="192">
        <f t="shared" si="143"/>
        <v>46021</v>
      </c>
      <c r="E2247" s="189">
        <f t="shared" si="144"/>
        <v>227</v>
      </c>
      <c r="F2247" s="28"/>
      <c r="G2247" s="157"/>
      <c r="H2247" s="3"/>
      <c r="I2247" s="7"/>
      <c r="J2247" s="3"/>
      <c r="K2247" s="32" t="str">
        <f t="shared" si="145"/>
        <v/>
      </c>
      <c r="L2247" s="2"/>
      <c r="M2247" s="2"/>
      <c r="N2247" s="28"/>
      <c r="O2247" s="28"/>
    </row>
    <row r="2248" spans="1:15" ht="18.75" customHeight="1" x14ac:dyDescent="0.35">
      <c r="A2248" s="28"/>
      <c r="B2248" s="189">
        <f>IF(J2248="",0,COUNTIF($J$7:J2248,J2248))</f>
        <v>0</v>
      </c>
      <c r="C2248" s="189" t="str">
        <f t="shared" si="142"/>
        <v>0</v>
      </c>
      <c r="D2248" s="192">
        <f t="shared" si="143"/>
        <v>46021</v>
      </c>
      <c r="E2248" s="189">
        <f t="shared" si="144"/>
        <v>227</v>
      </c>
      <c r="F2248" s="28"/>
      <c r="G2248" s="157"/>
      <c r="H2248" s="3"/>
      <c r="I2248" s="7"/>
      <c r="J2248" s="3"/>
      <c r="K2248" s="32" t="str">
        <f t="shared" si="145"/>
        <v/>
      </c>
      <c r="L2248" s="2"/>
      <c r="M2248" s="2"/>
      <c r="N2248" s="28"/>
      <c r="O2248" s="28"/>
    </row>
    <row r="2249" spans="1:15" ht="18.75" customHeight="1" x14ac:dyDescent="0.35">
      <c r="A2249" s="28"/>
      <c r="B2249" s="189">
        <f>IF(J2249="",0,COUNTIF($J$7:J2249,J2249))</f>
        <v>0</v>
      </c>
      <c r="C2249" s="189" t="str">
        <f t="shared" si="142"/>
        <v>0</v>
      </c>
      <c r="D2249" s="192">
        <f t="shared" si="143"/>
        <v>46021</v>
      </c>
      <c r="E2249" s="189">
        <f t="shared" si="144"/>
        <v>227</v>
      </c>
      <c r="F2249" s="28"/>
      <c r="G2249" s="157"/>
      <c r="H2249" s="3"/>
      <c r="I2249" s="7"/>
      <c r="J2249" s="3"/>
      <c r="K2249" s="32" t="str">
        <f t="shared" si="145"/>
        <v/>
      </c>
      <c r="L2249" s="2"/>
      <c r="M2249" s="2"/>
      <c r="N2249" s="28"/>
      <c r="O2249" s="28"/>
    </row>
    <row r="2250" spans="1:15" ht="18.75" customHeight="1" x14ac:dyDescent="0.35">
      <c r="A2250" s="28"/>
      <c r="B2250" s="189">
        <f>IF(J2250="",0,COUNTIF($J$7:J2250,J2250))</f>
        <v>0</v>
      </c>
      <c r="C2250" s="189" t="str">
        <f t="shared" si="142"/>
        <v>0</v>
      </c>
      <c r="D2250" s="192">
        <f t="shared" si="143"/>
        <v>46021</v>
      </c>
      <c r="E2250" s="189">
        <f t="shared" si="144"/>
        <v>227</v>
      </c>
      <c r="F2250" s="28"/>
      <c r="G2250" s="157"/>
      <c r="H2250" s="3"/>
      <c r="I2250" s="7"/>
      <c r="J2250" s="3"/>
      <c r="K2250" s="32" t="str">
        <f t="shared" si="145"/>
        <v/>
      </c>
      <c r="L2250" s="2"/>
      <c r="M2250" s="2"/>
      <c r="N2250" s="28"/>
      <c r="O2250" s="28"/>
    </row>
    <row r="2251" spans="1:15" ht="18.75" customHeight="1" x14ac:dyDescent="0.35">
      <c r="A2251" s="28"/>
      <c r="B2251" s="189">
        <f>IF(J2251="",0,COUNTIF($J$7:J2251,J2251))</f>
        <v>0</v>
      </c>
      <c r="C2251" s="189" t="str">
        <f t="shared" si="142"/>
        <v>0</v>
      </c>
      <c r="D2251" s="192">
        <f t="shared" si="143"/>
        <v>46021</v>
      </c>
      <c r="E2251" s="189">
        <f t="shared" si="144"/>
        <v>227</v>
      </c>
      <c r="F2251" s="28"/>
      <c r="G2251" s="157"/>
      <c r="H2251" s="3"/>
      <c r="I2251" s="7"/>
      <c r="J2251" s="3"/>
      <c r="K2251" s="32" t="str">
        <f t="shared" si="145"/>
        <v/>
      </c>
      <c r="L2251" s="2"/>
      <c r="M2251" s="2"/>
      <c r="N2251" s="28"/>
      <c r="O2251" s="28"/>
    </row>
    <row r="2252" spans="1:15" ht="18.75" customHeight="1" x14ac:dyDescent="0.35">
      <c r="A2252" s="28"/>
      <c r="B2252" s="189">
        <f>IF(J2252="",0,COUNTIF($J$7:J2252,J2252))</f>
        <v>0</v>
      </c>
      <c r="C2252" s="189" t="str">
        <f t="shared" si="142"/>
        <v>0</v>
      </c>
      <c r="D2252" s="192">
        <f t="shared" si="143"/>
        <v>46021</v>
      </c>
      <c r="E2252" s="189">
        <f t="shared" si="144"/>
        <v>227</v>
      </c>
      <c r="F2252" s="28"/>
      <c r="G2252" s="157"/>
      <c r="H2252" s="3"/>
      <c r="I2252" s="7"/>
      <c r="J2252" s="3"/>
      <c r="K2252" s="32" t="str">
        <f t="shared" si="145"/>
        <v/>
      </c>
      <c r="L2252" s="2"/>
      <c r="M2252" s="2"/>
      <c r="N2252" s="28"/>
      <c r="O2252" s="28"/>
    </row>
    <row r="2253" spans="1:15" ht="18.75" customHeight="1" x14ac:dyDescent="0.35">
      <c r="A2253" s="28"/>
      <c r="B2253" s="189">
        <f>IF(J2253="",0,COUNTIF($J$7:J2253,J2253))</f>
        <v>0</v>
      </c>
      <c r="C2253" s="189" t="str">
        <f t="shared" si="142"/>
        <v>0</v>
      </c>
      <c r="D2253" s="192">
        <f t="shared" si="143"/>
        <v>46021</v>
      </c>
      <c r="E2253" s="189">
        <f t="shared" si="144"/>
        <v>227</v>
      </c>
      <c r="F2253" s="28"/>
      <c r="G2253" s="157"/>
      <c r="H2253" s="3"/>
      <c r="I2253" s="7"/>
      <c r="J2253" s="3"/>
      <c r="K2253" s="32" t="str">
        <f t="shared" si="145"/>
        <v/>
      </c>
      <c r="L2253" s="2"/>
      <c r="M2253" s="2"/>
      <c r="N2253" s="28"/>
      <c r="O2253" s="28"/>
    </row>
    <row r="2254" spans="1:15" ht="18.75" customHeight="1" x14ac:dyDescent="0.35">
      <c r="A2254" s="28"/>
      <c r="B2254" s="189">
        <f>IF(J2254="",0,COUNTIF($J$7:J2254,J2254))</f>
        <v>0</v>
      </c>
      <c r="C2254" s="189" t="str">
        <f t="shared" si="142"/>
        <v>0</v>
      </c>
      <c r="D2254" s="192">
        <f t="shared" si="143"/>
        <v>46021</v>
      </c>
      <c r="E2254" s="189">
        <f t="shared" si="144"/>
        <v>227</v>
      </c>
      <c r="F2254" s="28"/>
      <c r="G2254" s="157"/>
      <c r="H2254" s="3"/>
      <c r="I2254" s="7"/>
      <c r="J2254" s="3"/>
      <c r="K2254" s="32" t="str">
        <f t="shared" si="145"/>
        <v/>
      </c>
      <c r="L2254" s="2"/>
      <c r="M2254" s="2"/>
      <c r="N2254" s="28"/>
      <c r="O2254" s="28"/>
    </row>
    <row r="2255" spans="1:15" ht="18.75" customHeight="1" x14ac:dyDescent="0.35">
      <c r="A2255" s="28"/>
      <c r="B2255" s="189">
        <f>IF(J2255="",0,COUNTIF($J$7:J2255,J2255))</f>
        <v>0</v>
      </c>
      <c r="C2255" s="189" t="str">
        <f t="shared" si="142"/>
        <v>0</v>
      </c>
      <c r="D2255" s="192">
        <f t="shared" si="143"/>
        <v>46021</v>
      </c>
      <c r="E2255" s="189">
        <f t="shared" si="144"/>
        <v>227</v>
      </c>
      <c r="F2255" s="28"/>
      <c r="G2255" s="157"/>
      <c r="H2255" s="3"/>
      <c r="I2255" s="7"/>
      <c r="J2255" s="3"/>
      <c r="K2255" s="32" t="str">
        <f t="shared" si="145"/>
        <v/>
      </c>
      <c r="L2255" s="2"/>
      <c r="M2255" s="2"/>
      <c r="N2255" s="28"/>
      <c r="O2255" s="28"/>
    </row>
    <row r="2256" spans="1:15" ht="18.75" customHeight="1" x14ac:dyDescent="0.35">
      <c r="A2256" s="28"/>
      <c r="B2256" s="189">
        <f>IF(J2256="",0,COUNTIF($J$7:J2256,J2256))</f>
        <v>0</v>
      </c>
      <c r="C2256" s="189" t="str">
        <f t="shared" si="142"/>
        <v>0</v>
      </c>
      <c r="D2256" s="192">
        <f t="shared" si="143"/>
        <v>46021</v>
      </c>
      <c r="E2256" s="189">
        <f t="shared" si="144"/>
        <v>227</v>
      </c>
      <c r="F2256" s="28"/>
      <c r="G2256" s="157"/>
      <c r="H2256" s="3"/>
      <c r="I2256" s="7"/>
      <c r="J2256" s="3"/>
      <c r="K2256" s="32" t="str">
        <f t="shared" si="145"/>
        <v/>
      </c>
      <c r="L2256" s="2"/>
      <c r="M2256" s="2"/>
      <c r="N2256" s="28"/>
      <c r="O2256" s="28"/>
    </row>
    <row r="2257" spans="1:15" ht="18.75" customHeight="1" x14ac:dyDescent="0.35">
      <c r="A2257" s="28"/>
      <c r="B2257" s="189">
        <f>IF(J2257="",0,COUNTIF($J$7:J2257,J2257))</f>
        <v>0</v>
      </c>
      <c r="C2257" s="189" t="str">
        <f t="shared" si="142"/>
        <v>0</v>
      </c>
      <c r="D2257" s="192">
        <f t="shared" si="143"/>
        <v>46021</v>
      </c>
      <c r="E2257" s="189">
        <f t="shared" si="144"/>
        <v>227</v>
      </c>
      <c r="F2257" s="28"/>
      <c r="G2257" s="157"/>
      <c r="H2257" s="3"/>
      <c r="I2257" s="7"/>
      <c r="J2257" s="3"/>
      <c r="K2257" s="32" t="str">
        <f t="shared" si="145"/>
        <v/>
      </c>
      <c r="L2257" s="2"/>
      <c r="M2257" s="2"/>
      <c r="N2257" s="28"/>
      <c r="O2257" s="28"/>
    </row>
    <row r="2258" spans="1:15" ht="18.75" customHeight="1" x14ac:dyDescent="0.35">
      <c r="A2258" s="28"/>
      <c r="B2258" s="189">
        <f>IF(J2258="",0,COUNTIF($J$7:J2258,J2258))</f>
        <v>0</v>
      </c>
      <c r="C2258" s="189" t="str">
        <f t="shared" si="142"/>
        <v>0</v>
      </c>
      <c r="D2258" s="192">
        <f t="shared" si="143"/>
        <v>46021</v>
      </c>
      <c r="E2258" s="189">
        <f t="shared" si="144"/>
        <v>227</v>
      </c>
      <c r="F2258" s="28"/>
      <c r="G2258" s="157"/>
      <c r="H2258" s="3"/>
      <c r="I2258" s="7"/>
      <c r="J2258" s="3"/>
      <c r="K2258" s="32" t="str">
        <f t="shared" si="145"/>
        <v/>
      </c>
      <c r="L2258" s="2"/>
      <c r="M2258" s="2"/>
      <c r="N2258" s="28"/>
      <c r="O2258" s="28"/>
    </row>
    <row r="2259" spans="1:15" ht="18.75" customHeight="1" x14ac:dyDescent="0.35">
      <c r="A2259" s="28"/>
      <c r="B2259" s="189">
        <f>IF(J2259="",0,COUNTIF($J$7:J2259,J2259))</f>
        <v>0</v>
      </c>
      <c r="C2259" s="189" t="str">
        <f t="shared" si="142"/>
        <v>0</v>
      </c>
      <c r="D2259" s="192">
        <f t="shared" si="143"/>
        <v>46021</v>
      </c>
      <c r="E2259" s="189">
        <f t="shared" si="144"/>
        <v>227</v>
      </c>
      <c r="F2259" s="28"/>
      <c r="G2259" s="157"/>
      <c r="H2259" s="3"/>
      <c r="I2259" s="7"/>
      <c r="J2259" s="3"/>
      <c r="K2259" s="32" t="str">
        <f t="shared" si="145"/>
        <v/>
      </c>
      <c r="L2259" s="2"/>
      <c r="M2259" s="2"/>
      <c r="N2259" s="28"/>
      <c r="O2259" s="28"/>
    </row>
    <row r="2260" spans="1:15" ht="18.75" customHeight="1" x14ac:dyDescent="0.35">
      <c r="A2260" s="28"/>
      <c r="B2260" s="189">
        <f>IF(J2260="",0,COUNTIF($J$7:J2260,J2260))</f>
        <v>0</v>
      </c>
      <c r="C2260" s="189" t="str">
        <f t="shared" si="142"/>
        <v>0</v>
      </c>
      <c r="D2260" s="192">
        <f t="shared" si="143"/>
        <v>46021</v>
      </c>
      <c r="E2260" s="189">
        <f t="shared" si="144"/>
        <v>227</v>
      </c>
      <c r="F2260" s="28"/>
      <c r="G2260" s="157"/>
      <c r="H2260" s="3"/>
      <c r="I2260" s="7"/>
      <c r="J2260" s="3"/>
      <c r="K2260" s="32" t="str">
        <f t="shared" si="145"/>
        <v/>
      </c>
      <c r="L2260" s="2"/>
      <c r="M2260" s="2"/>
      <c r="N2260" s="28"/>
      <c r="O2260" s="28"/>
    </row>
    <row r="2261" spans="1:15" ht="18.75" customHeight="1" x14ac:dyDescent="0.35">
      <c r="A2261" s="28"/>
      <c r="B2261" s="189">
        <f>IF(J2261="",0,COUNTIF($J$7:J2261,J2261))</f>
        <v>0</v>
      </c>
      <c r="C2261" s="189" t="str">
        <f t="shared" si="142"/>
        <v>0</v>
      </c>
      <c r="D2261" s="192">
        <f t="shared" si="143"/>
        <v>46021</v>
      </c>
      <c r="E2261" s="189">
        <f t="shared" si="144"/>
        <v>227</v>
      </c>
      <c r="F2261" s="28"/>
      <c r="G2261" s="157"/>
      <c r="H2261" s="3"/>
      <c r="I2261" s="7"/>
      <c r="J2261" s="3"/>
      <c r="K2261" s="32" t="str">
        <f t="shared" si="145"/>
        <v/>
      </c>
      <c r="L2261" s="2"/>
      <c r="M2261" s="2"/>
      <c r="N2261" s="28"/>
      <c r="O2261" s="28"/>
    </row>
    <row r="2262" spans="1:15" ht="18.75" customHeight="1" x14ac:dyDescent="0.35">
      <c r="A2262" s="28"/>
      <c r="B2262" s="189">
        <f>IF(J2262="",0,COUNTIF($J$7:J2262,J2262))</f>
        <v>0</v>
      </c>
      <c r="C2262" s="189" t="str">
        <f t="shared" si="142"/>
        <v>0</v>
      </c>
      <c r="D2262" s="192">
        <f t="shared" si="143"/>
        <v>46021</v>
      </c>
      <c r="E2262" s="189">
        <f t="shared" si="144"/>
        <v>227</v>
      </c>
      <c r="F2262" s="28"/>
      <c r="G2262" s="157"/>
      <c r="H2262" s="3"/>
      <c r="I2262" s="7"/>
      <c r="J2262" s="3"/>
      <c r="K2262" s="32" t="str">
        <f t="shared" si="145"/>
        <v/>
      </c>
      <c r="L2262" s="2"/>
      <c r="M2262" s="2"/>
      <c r="N2262" s="28"/>
      <c r="O2262" s="28"/>
    </row>
    <row r="2263" spans="1:15" ht="18.75" customHeight="1" x14ac:dyDescent="0.35">
      <c r="A2263" s="28"/>
      <c r="B2263" s="189">
        <f>IF(J2263="",0,COUNTIF($J$7:J2263,J2263))</f>
        <v>0</v>
      </c>
      <c r="C2263" s="189" t="str">
        <f t="shared" si="142"/>
        <v>0</v>
      </c>
      <c r="D2263" s="192">
        <f t="shared" si="143"/>
        <v>46021</v>
      </c>
      <c r="E2263" s="189">
        <f t="shared" si="144"/>
        <v>227</v>
      </c>
      <c r="F2263" s="28"/>
      <c r="G2263" s="157"/>
      <c r="H2263" s="3"/>
      <c r="I2263" s="7"/>
      <c r="J2263" s="3"/>
      <c r="K2263" s="32" t="str">
        <f t="shared" si="145"/>
        <v/>
      </c>
      <c r="L2263" s="2"/>
      <c r="M2263" s="2"/>
      <c r="N2263" s="28"/>
      <c r="O2263" s="28"/>
    </row>
    <row r="2264" spans="1:15" ht="18.75" customHeight="1" x14ac:dyDescent="0.35">
      <c r="A2264" s="28"/>
      <c r="B2264" s="189">
        <f>IF(J2264="",0,COUNTIF($J$7:J2264,J2264))</f>
        <v>0</v>
      </c>
      <c r="C2264" s="189" t="str">
        <f t="shared" si="142"/>
        <v>0</v>
      </c>
      <c r="D2264" s="192">
        <f t="shared" si="143"/>
        <v>46021</v>
      </c>
      <c r="E2264" s="189">
        <f t="shared" si="144"/>
        <v>227</v>
      </c>
      <c r="F2264" s="28"/>
      <c r="G2264" s="157"/>
      <c r="H2264" s="3"/>
      <c r="I2264" s="7"/>
      <c r="J2264" s="3"/>
      <c r="K2264" s="32" t="str">
        <f t="shared" si="145"/>
        <v/>
      </c>
      <c r="L2264" s="2"/>
      <c r="M2264" s="2"/>
      <c r="N2264" s="28"/>
      <c r="O2264" s="28"/>
    </row>
    <row r="2265" spans="1:15" ht="18.75" customHeight="1" x14ac:dyDescent="0.35">
      <c r="A2265" s="28"/>
      <c r="B2265" s="189">
        <f>IF(J2265="",0,COUNTIF($J$7:J2265,J2265))</f>
        <v>0</v>
      </c>
      <c r="C2265" s="189" t="str">
        <f t="shared" si="142"/>
        <v>0</v>
      </c>
      <c r="D2265" s="192">
        <f t="shared" si="143"/>
        <v>46021</v>
      </c>
      <c r="E2265" s="189">
        <f t="shared" si="144"/>
        <v>227</v>
      </c>
      <c r="F2265" s="28"/>
      <c r="G2265" s="157"/>
      <c r="H2265" s="3"/>
      <c r="I2265" s="7"/>
      <c r="J2265" s="3"/>
      <c r="K2265" s="32" t="str">
        <f t="shared" si="145"/>
        <v/>
      </c>
      <c r="L2265" s="2"/>
      <c r="M2265" s="2"/>
      <c r="N2265" s="28"/>
      <c r="O2265" s="28"/>
    </row>
    <row r="2266" spans="1:15" ht="18.75" customHeight="1" x14ac:dyDescent="0.35">
      <c r="A2266" s="28"/>
      <c r="B2266" s="189">
        <f>IF(J2266="",0,COUNTIF($J$7:J2266,J2266))</f>
        <v>0</v>
      </c>
      <c r="C2266" s="189" t="str">
        <f t="shared" si="142"/>
        <v>0</v>
      </c>
      <c r="D2266" s="192">
        <f t="shared" si="143"/>
        <v>46021</v>
      </c>
      <c r="E2266" s="189">
        <f t="shared" si="144"/>
        <v>227</v>
      </c>
      <c r="F2266" s="28"/>
      <c r="G2266" s="157"/>
      <c r="H2266" s="3"/>
      <c r="I2266" s="7"/>
      <c r="J2266" s="3"/>
      <c r="K2266" s="32" t="str">
        <f t="shared" si="145"/>
        <v/>
      </c>
      <c r="L2266" s="2"/>
      <c r="M2266" s="2"/>
      <c r="N2266" s="28"/>
      <c r="O2266" s="28"/>
    </row>
    <row r="2267" spans="1:15" ht="18.75" customHeight="1" x14ac:dyDescent="0.35">
      <c r="A2267" s="28"/>
      <c r="B2267" s="189">
        <f>IF(J2267="",0,COUNTIF($J$7:J2267,J2267))</f>
        <v>0</v>
      </c>
      <c r="C2267" s="189" t="str">
        <f t="shared" si="142"/>
        <v>0</v>
      </c>
      <c r="D2267" s="192">
        <f t="shared" si="143"/>
        <v>46021</v>
      </c>
      <c r="E2267" s="189">
        <f t="shared" si="144"/>
        <v>227</v>
      </c>
      <c r="F2267" s="28"/>
      <c r="G2267" s="157"/>
      <c r="H2267" s="3"/>
      <c r="I2267" s="7"/>
      <c r="J2267" s="3"/>
      <c r="K2267" s="32" t="str">
        <f t="shared" si="145"/>
        <v/>
      </c>
      <c r="L2267" s="2"/>
      <c r="M2267" s="2"/>
      <c r="N2267" s="28"/>
      <c r="O2267" s="28"/>
    </row>
    <row r="2268" spans="1:15" ht="18.75" customHeight="1" x14ac:dyDescent="0.35">
      <c r="A2268" s="28"/>
      <c r="B2268" s="189">
        <f>IF(J2268="",0,COUNTIF($J$7:J2268,J2268))</f>
        <v>0</v>
      </c>
      <c r="C2268" s="189" t="str">
        <f t="shared" si="142"/>
        <v>0</v>
      </c>
      <c r="D2268" s="192">
        <f t="shared" si="143"/>
        <v>46021</v>
      </c>
      <c r="E2268" s="189">
        <f t="shared" si="144"/>
        <v>227</v>
      </c>
      <c r="F2268" s="28"/>
      <c r="G2268" s="157"/>
      <c r="H2268" s="3"/>
      <c r="I2268" s="7"/>
      <c r="J2268" s="3"/>
      <c r="K2268" s="32" t="str">
        <f t="shared" si="145"/>
        <v/>
      </c>
      <c r="L2268" s="2"/>
      <c r="M2268" s="2"/>
      <c r="N2268" s="28"/>
      <c r="O2268" s="28"/>
    </row>
    <row r="2269" spans="1:15" ht="18.75" customHeight="1" x14ac:dyDescent="0.35">
      <c r="A2269" s="28"/>
      <c r="B2269" s="189">
        <f>IF(J2269="",0,COUNTIF($J$7:J2269,J2269))</f>
        <v>0</v>
      </c>
      <c r="C2269" s="189" t="str">
        <f t="shared" si="142"/>
        <v>0</v>
      </c>
      <c r="D2269" s="192">
        <f t="shared" si="143"/>
        <v>46021</v>
      </c>
      <c r="E2269" s="189">
        <f t="shared" si="144"/>
        <v>227</v>
      </c>
      <c r="F2269" s="28"/>
      <c r="G2269" s="157"/>
      <c r="H2269" s="3"/>
      <c r="I2269" s="7"/>
      <c r="J2269" s="3"/>
      <c r="K2269" s="32" t="str">
        <f t="shared" si="145"/>
        <v/>
      </c>
      <c r="L2269" s="2"/>
      <c r="M2269" s="2"/>
      <c r="N2269" s="28"/>
      <c r="O2269" s="28"/>
    </row>
    <row r="2270" spans="1:15" ht="18.75" customHeight="1" x14ac:dyDescent="0.35">
      <c r="A2270" s="28"/>
      <c r="B2270" s="189">
        <f>IF(J2270="",0,COUNTIF($J$7:J2270,J2270))</f>
        <v>0</v>
      </c>
      <c r="C2270" s="189" t="str">
        <f t="shared" si="142"/>
        <v>0</v>
      </c>
      <c r="D2270" s="192">
        <f t="shared" si="143"/>
        <v>46021</v>
      </c>
      <c r="E2270" s="189">
        <f t="shared" si="144"/>
        <v>227</v>
      </c>
      <c r="F2270" s="28"/>
      <c r="G2270" s="157"/>
      <c r="H2270" s="3"/>
      <c r="I2270" s="7"/>
      <c r="J2270" s="3"/>
      <c r="K2270" s="32" t="str">
        <f t="shared" si="145"/>
        <v/>
      </c>
      <c r="L2270" s="2"/>
      <c r="M2270" s="2"/>
      <c r="N2270" s="28"/>
      <c r="O2270" s="28"/>
    </row>
    <row r="2271" spans="1:15" ht="18.75" customHeight="1" x14ac:dyDescent="0.35">
      <c r="A2271" s="28"/>
      <c r="B2271" s="189">
        <f>IF(J2271="",0,COUNTIF($J$7:J2271,J2271))</f>
        <v>0</v>
      </c>
      <c r="C2271" s="189" t="str">
        <f t="shared" si="142"/>
        <v>0</v>
      </c>
      <c r="D2271" s="192">
        <f t="shared" si="143"/>
        <v>46021</v>
      </c>
      <c r="E2271" s="189">
        <f t="shared" si="144"/>
        <v>227</v>
      </c>
      <c r="F2271" s="28"/>
      <c r="G2271" s="157"/>
      <c r="H2271" s="3"/>
      <c r="I2271" s="7"/>
      <c r="J2271" s="3"/>
      <c r="K2271" s="32" t="str">
        <f t="shared" si="145"/>
        <v/>
      </c>
      <c r="L2271" s="2"/>
      <c r="M2271" s="2"/>
      <c r="N2271" s="28"/>
      <c r="O2271" s="28"/>
    </row>
    <row r="2272" spans="1:15" ht="18.75" customHeight="1" x14ac:dyDescent="0.35">
      <c r="A2272" s="28"/>
      <c r="B2272" s="189">
        <f>IF(J2272="",0,COUNTIF($J$7:J2272,J2272))</f>
        <v>0</v>
      </c>
      <c r="C2272" s="189" t="str">
        <f t="shared" si="142"/>
        <v>0</v>
      </c>
      <c r="D2272" s="192">
        <f t="shared" si="143"/>
        <v>46021</v>
      </c>
      <c r="E2272" s="189">
        <f t="shared" si="144"/>
        <v>227</v>
      </c>
      <c r="F2272" s="28"/>
      <c r="G2272" s="157"/>
      <c r="H2272" s="3"/>
      <c r="I2272" s="7"/>
      <c r="J2272" s="3"/>
      <c r="K2272" s="32" t="str">
        <f t="shared" si="145"/>
        <v/>
      </c>
      <c r="L2272" s="2"/>
      <c r="M2272" s="2"/>
      <c r="N2272" s="28"/>
      <c r="O2272" s="28"/>
    </row>
    <row r="2273" spans="1:15" ht="18.75" customHeight="1" x14ac:dyDescent="0.35">
      <c r="A2273" s="28"/>
      <c r="B2273" s="189">
        <f>IF(J2273="",0,COUNTIF($J$7:J2273,J2273))</f>
        <v>0</v>
      </c>
      <c r="C2273" s="189" t="str">
        <f t="shared" si="142"/>
        <v>0</v>
      </c>
      <c r="D2273" s="192">
        <f t="shared" si="143"/>
        <v>46021</v>
      </c>
      <c r="E2273" s="189">
        <f t="shared" si="144"/>
        <v>227</v>
      </c>
      <c r="F2273" s="28"/>
      <c r="G2273" s="157"/>
      <c r="H2273" s="3"/>
      <c r="I2273" s="7"/>
      <c r="J2273" s="3"/>
      <c r="K2273" s="32" t="str">
        <f t="shared" si="145"/>
        <v/>
      </c>
      <c r="L2273" s="2"/>
      <c r="M2273" s="2"/>
      <c r="N2273" s="28"/>
      <c r="O2273" s="28"/>
    </row>
    <row r="2274" spans="1:15" ht="18.75" customHeight="1" x14ac:dyDescent="0.35">
      <c r="A2274" s="28"/>
      <c r="B2274" s="189">
        <f>IF(J2274="",0,COUNTIF($J$7:J2274,J2274))</f>
        <v>0</v>
      </c>
      <c r="C2274" s="189" t="str">
        <f t="shared" si="142"/>
        <v>0</v>
      </c>
      <c r="D2274" s="192">
        <f t="shared" si="143"/>
        <v>46021</v>
      </c>
      <c r="E2274" s="189">
        <f t="shared" si="144"/>
        <v>227</v>
      </c>
      <c r="F2274" s="28"/>
      <c r="G2274" s="157"/>
      <c r="H2274" s="3"/>
      <c r="I2274" s="7"/>
      <c r="J2274" s="3"/>
      <c r="K2274" s="32" t="str">
        <f t="shared" si="145"/>
        <v/>
      </c>
      <c r="L2274" s="2"/>
      <c r="M2274" s="2"/>
      <c r="N2274" s="28"/>
      <c r="O2274" s="28"/>
    </row>
    <row r="2275" spans="1:15" ht="18.75" customHeight="1" x14ac:dyDescent="0.35">
      <c r="A2275" s="28"/>
      <c r="B2275" s="189">
        <f>IF(J2275="",0,COUNTIF($J$7:J2275,J2275))</f>
        <v>0</v>
      </c>
      <c r="C2275" s="189" t="str">
        <f t="shared" si="142"/>
        <v>0</v>
      </c>
      <c r="D2275" s="192">
        <f t="shared" si="143"/>
        <v>46021</v>
      </c>
      <c r="E2275" s="189">
        <f t="shared" si="144"/>
        <v>227</v>
      </c>
      <c r="F2275" s="28"/>
      <c r="G2275" s="157"/>
      <c r="H2275" s="3"/>
      <c r="I2275" s="7"/>
      <c r="J2275" s="3"/>
      <c r="K2275" s="32" t="str">
        <f t="shared" si="145"/>
        <v/>
      </c>
      <c r="L2275" s="2"/>
      <c r="M2275" s="2"/>
      <c r="N2275" s="28"/>
      <c r="O2275" s="28"/>
    </row>
    <row r="2276" spans="1:15" ht="18.75" customHeight="1" x14ac:dyDescent="0.35">
      <c r="A2276" s="28"/>
      <c r="B2276" s="189">
        <f>IF(J2276="",0,COUNTIF($J$7:J2276,J2276))</f>
        <v>0</v>
      </c>
      <c r="C2276" s="189" t="str">
        <f t="shared" si="142"/>
        <v>0</v>
      </c>
      <c r="D2276" s="192">
        <f t="shared" si="143"/>
        <v>46021</v>
      </c>
      <c r="E2276" s="189">
        <f t="shared" si="144"/>
        <v>227</v>
      </c>
      <c r="F2276" s="28"/>
      <c r="G2276" s="157"/>
      <c r="H2276" s="3"/>
      <c r="I2276" s="7"/>
      <c r="J2276" s="3"/>
      <c r="K2276" s="32" t="str">
        <f t="shared" si="145"/>
        <v/>
      </c>
      <c r="L2276" s="2"/>
      <c r="M2276" s="2"/>
      <c r="N2276" s="28"/>
      <c r="O2276" s="28"/>
    </row>
    <row r="2277" spans="1:15" ht="18.75" customHeight="1" x14ac:dyDescent="0.35">
      <c r="A2277" s="28"/>
      <c r="B2277" s="189">
        <f>IF(J2277="",0,COUNTIF($J$7:J2277,J2277))</f>
        <v>0</v>
      </c>
      <c r="C2277" s="189" t="str">
        <f t="shared" si="142"/>
        <v>0</v>
      </c>
      <c r="D2277" s="192">
        <f t="shared" si="143"/>
        <v>46021</v>
      </c>
      <c r="E2277" s="189">
        <f t="shared" si="144"/>
        <v>227</v>
      </c>
      <c r="F2277" s="28"/>
      <c r="G2277" s="157"/>
      <c r="H2277" s="3"/>
      <c r="I2277" s="7"/>
      <c r="J2277" s="3"/>
      <c r="K2277" s="32" t="str">
        <f t="shared" si="145"/>
        <v/>
      </c>
      <c r="L2277" s="2"/>
      <c r="M2277" s="2"/>
      <c r="N2277" s="28"/>
      <c r="O2277" s="28"/>
    </row>
    <row r="2278" spans="1:15" ht="18.75" customHeight="1" x14ac:dyDescent="0.35">
      <c r="A2278" s="28"/>
      <c r="B2278" s="189">
        <f>IF(J2278="",0,COUNTIF($J$7:J2278,J2278))</f>
        <v>0</v>
      </c>
      <c r="C2278" s="189" t="str">
        <f t="shared" si="142"/>
        <v>0</v>
      </c>
      <c r="D2278" s="192">
        <f t="shared" si="143"/>
        <v>46021</v>
      </c>
      <c r="E2278" s="189">
        <f t="shared" si="144"/>
        <v>227</v>
      </c>
      <c r="F2278" s="28"/>
      <c r="G2278" s="157"/>
      <c r="H2278" s="3"/>
      <c r="I2278" s="7"/>
      <c r="J2278" s="3"/>
      <c r="K2278" s="32" t="str">
        <f t="shared" si="145"/>
        <v/>
      </c>
      <c r="L2278" s="2"/>
      <c r="M2278" s="2"/>
      <c r="N2278" s="28"/>
      <c r="O2278" s="28"/>
    </row>
    <row r="2279" spans="1:15" ht="18.75" customHeight="1" x14ac:dyDescent="0.35">
      <c r="A2279" s="28"/>
      <c r="B2279" s="189">
        <f>IF(J2279="",0,COUNTIF($J$7:J2279,J2279))</f>
        <v>0</v>
      </c>
      <c r="C2279" s="189" t="str">
        <f t="shared" si="142"/>
        <v>0</v>
      </c>
      <c r="D2279" s="192">
        <f t="shared" si="143"/>
        <v>46021</v>
      </c>
      <c r="E2279" s="189">
        <f t="shared" si="144"/>
        <v>227</v>
      </c>
      <c r="F2279" s="28"/>
      <c r="G2279" s="157"/>
      <c r="H2279" s="3"/>
      <c r="I2279" s="7"/>
      <c r="J2279" s="3"/>
      <c r="K2279" s="32" t="str">
        <f t="shared" si="145"/>
        <v/>
      </c>
      <c r="L2279" s="2"/>
      <c r="M2279" s="2"/>
      <c r="N2279" s="28"/>
      <c r="O2279" s="28"/>
    </row>
    <row r="2280" spans="1:15" ht="18.75" customHeight="1" x14ac:dyDescent="0.35">
      <c r="A2280" s="28"/>
      <c r="B2280" s="189">
        <f>IF(J2280="",0,COUNTIF($J$7:J2280,J2280))</f>
        <v>0</v>
      </c>
      <c r="C2280" s="189" t="str">
        <f t="shared" si="142"/>
        <v>0</v>
      </c>
      <c r="D2280" s="192">
        <f t="shared" si="143"/>
        <v>46021</v>
      </c>
      <c r="E2280" s="189">
        <f t="shared" si="144"/>
        <v>227</v>
      </c>
      <c r="F2280" s="28"/>
      <c r="G2280" s="157"/>
      <c r="H2280" s="3"/>
      <c r="I2280" s="7"/>
      <c r="J2280" s="3"/>
      <c r="K2280" s="32" t="str">
        <f t="shared" si="145"/>
        <v/>
      </c>
      <c r="L2280" s="2"/>
      <c r="M2280" s="2"/>
      <c r="N2280" s="28"/>
      <c r="O2280" s="28"/>
    </row>
    <row r="2281" spans="1:15" ht="18.75" customHeight="1" x14ac:dyDescent="0.35">
      <c r="A2281" s="28"/>
      <c r="B2281" s="189">
        <f>IF(J2281="",0,COUNTIF($J$7:J2281,J2281))</f>
        <v>0</v>
      </c>
      <c r="C2281" s="189" t="str">
        <f t="shared" si="142"/>
        <v>0</v>
      </c>
      <c r="D2281" s="192">
        <f t="shared" si="143"/>
        <v>46021</v>
      </c>
      <c r="E2281" s="189">
        <f t="shared" si="144"/>
        <v>227</v>
      </c>
      <c r="F2281" s="28"/>
      <c r="G2281" s="157"/>
      <c r="H2281" s="3"/>
      <c r="I2281" s="7"/>
      <c r="J2281" s="3"/>
      <c r="K2281" s="32" t="str">
        <f t="shared" si="145"/>
        <v/>
      </c>
      <c r="L2281" s="2"/>
      <c r="M2281" s="2"/>
      <c r="N2281" s="28"/>
      <c r="O2281" s="28"/>
    </row>
    <row r="2282" spans="1:15" ht="18.75" customHeight="1" x14ac:dyDescent="0.35">
      <c r="A2282" s="28"/>
      <c r="B2282" s="189">
        <f>IF(J2282="",0,COUNTIF($J$7:J2282,J2282))</f>
        <v>0</v>
      </c>
      <c r="C2282" s="189" t="str">
        <f t="shared" si="142"/>
        <v>0</v>
      </c>
      <c r="D2282" s="192">
        <f t="shared" si="143"/>
        <v>46021</v>
      </c>
      <c r="E2282" s="189">
        <f t="shared" si="144"/>
        <v>227</v>
      </c>
      <c r="F2282" s="28"/>
      <c r="G2282" s="157"/>
      <c r="H2282" s="3"/>
      <c r="I2282" s="7"/>
      <c r="J2282" s="3"/>
      <c r="K2282" s="32" t="str">
        <f t="shared" si="145"/>
        <v/>
      </c>
      <c r="L2282" s="2"/>
      <c r="M2282" s="2"/>
      <c r="N2282" s="28"/>
      <c r="O2282" s="28"/>
    </row>
    <row r="2283" spans="1:15" ht="18.75" customHeight="1" x14ac:dyDescent="0.35">
      <c r="A2283" s="28"/>
      <c r="B2283" s="189">
        <f>IF(J2283="",0,COUNTIF($J$7:J2283,J2283))</f>
        <v>0</v>
      </c>
      <c r="C2283" s="189" t="str">
        <f t="shared" si="142"/>
        <v>0</v>
      </c>
      <c r="D2283" s="192">
        <f t="shared" si="143"/>
        <v>46021</v>
      </c>
      <c r="E2283" s="189">
        <f t="shared" si="144"/>
        <v>227</v>
      </c>
      <c r="F2283" s="28"/>
      <c r="G2283" s="157"/>
      <c r="H2283" s="3"/>
      <c r="I2283" s="7"/>
      <c r="J2283" s="3"/>
      <c r="K2283" s="32" t="str">
        <f t="shared" si="145"/>
        <v/>
      </c>
      <c r="L2283" s="2"/>
      <c r="M2283" s="2"/>
      <c r="N2283" s="28"/>
      <c r="O2283" s="28"/>
    </row>
    <row r="2284" spans="1:15" ht="18.75" customHeight="1" x14ac:dyDescent="0.35">
      <c r="A2284" s="28"/>
      <c r="B2284" s="189">
        <f>IF(J2284="",0,COUNTIF($J$7:J2284,J2284))</f>
        <v>0</v>
      </c>
      <c r="C2284" s="189" t="str">
        <f t="shared" si="142"/>
        <v>0</v>
      </c>
      <c r="D2284" s="192">
        <f t="shared" si="143"/>
        <v>46021</v>
      </c>
      <c r="E2284" s="189">
        <f t="shared" si="144"/>
        <v>227</v>
      </c>
      <c r="F2284" s="28"/>
      <c r="G2284" s="157"/>
      <c r="H2284" s="3"/>
      <c r="I2284" s="7"/>
      <c r="J2284" s="3"/>
      <c r="K2284" s="32" t="str">
        <f t="shared" si="145"/>
        <v/>
      </c>
      <c r="L2284" s="2"/>
      <c r="M2284" s="2"/>
      <c r="N2284" s="28"/>
      <c r="O2284" s="28"/>
    </row>
    <row r="2285" spans="1:15" ht="18.75" customHeight="1" x14ac:dyDescent="0.35">
      <c r="A2285" s="28"/>
      <c r="B2285" s="189">
        <f>IF(J2285="",0,COUNTIF($J$7:J2285,J2285))</f>
        <v>0</v>
      </c>
      <c r="C2285" s="189" t="str">
        <f t="shared" si="142"/>
        <v>0</v>
      </c>
      <c r="D2285" s="192">
        <f t="shared" si="143"/>
        <v>46021</v>
      </c>
      <c r="E2285" s="189">
        <f t="shared" si="144"/>
        <v>227</v>
      </c>
      <c r="F2285" s="28"/>
      <c r="G2285" s="157"/>
      <c r="H2285" s="3"/>
      <c r="I2285" s="7"/>
      <c r="J2285" s="3"/>
      <c r="K2285" s="32" t="str">
        <f t="shared" si="145"/>
        <v/>
      </c>
      <c r="L2285" s="2"/>
      <c r="M2285" s="2"/>
      <c r="N2285" s="28"/>
      <c r="O2285" s="28"/>
    </row>
    <row r="2286" spans="1:15" ht="18.75" customHeight="1" x14ac:dyDescent="0.35">
      <c r="A2286" s="28"/>
      <c r="B2286" s="189">
        <f>IF(J2286="",0,COUNTIF($J$7:J2286,J2286))</f>
        <v>0</v>
      </c>
      <c r="C2286" s="189" t="str">
        <f t="shared" si="142"/>
        <v>0</v>
      </c>
      <c r="D2286" s="192">
        <f t="shared" si="143"/>
        <v>46021</v>
      </c>
      <c r="E2286" s="189">
        <f t="shared" si="144"/>
        <v>227</v>
      </c>
      <c r="F2286" s="28"/>
      <c r="G2286" s="157"/>
      <c r="H2286" s="3"/>
      <c r="I2286" s="7"/>
      <c r="J2286" s="3"/>
      <c r="K2286" s="32" t="str">
        <f t="shared" si="145"/>
        <v/>
      </c>
      <c r="L2286" s="2"/>
      <c r="M2286" s="2"/>
      <c r="N2286" s="28"/>
      <c r="O2286" s="28"/>
    </row>
    <row r="2287" spans="1:15" ht="18.75" customHeight="1" x14ac:dyDescent="0.35">
      <c r="A2287" s="28"/>
      <c r="B2287" s="189">
        <f>IF(J2287="",0,COUNTIF($J$7:J2287,J2287))</f>
        <v>0</v>
      </c>
      <c r="C2287" s="189" t="str">
        <f t="shared" si="142"/>
        <v>0</v>
      </c>
      <c r="D2287" s="192">
        <f t="shared" si="143"/>
        <v>46021</v>
      </c>
      <c r="E2287" s="189">
        <f t="shared" si="144"/>
        <v>227</v>
      </c>
      <c r="F2287" s="28"/>
      <c r="G2287" s="157"/>
      <c r="H2287" s="3"/>
      <c r="I2287" s="7"/>
      <c r="J2287" s="3"/>
      <c r="K2287" s="32" t="str">
        <f t="shared" si="145"/>
        <v/>
      </c>
      <c r="L2287" s="2"/>
      <c r="M2287" s="2"/>
      <c r="N2287" s="28"/>
      <c r="O2287" s="28"/>
    </row>
    <row r="2288" spans="1:15" ht="18.75" customHeight="1" x14ac:dyDescent="0.35">
      <c r="A2288" s="28"/>
      <c r="B2288" s="189">
        <f>IF(J2288="",0,COUNTIF($J$7:J2288,J2288))</f>
        <v>0</v>
      </c>
      <c r="C2288" s="189" t="str">
        <f t="shared" si="142"/>
        <v>0</v>
      </c>
      <c r="D2288" s="192">
        <f t="shared" si="143"/>
        <v>46021</v>
      </c>
      <c r="E2288" s="189">
        <f t="shared" si="144"/>
        <v>227</v>
      </c>
      <c r="F2288" s="28"/>
      <c r="G2288" s="157"/>
      <c r="H2288" s="3"/>
      <c r="I2288" s="7"/>
      <c r="J2288" s="3"/>
      <c r="K2288" s="32" t="str">
        <f t="shared" si="145"/>
        <v/>
      </c>
      <c r="L2288" s="2"/>
      <c r="M2288" s="2"/>
      <c r="N2288" s="28"/>
      <c r="O2288" s="28"/>
    </row>
    <row r="2289" spans="1:15" ht="18.75" customHeight="1" x14ac:dyDescent="0.35">
      <c r="A2289" s="28"/>
      <c r="B2289" s="189">
        <f>IF(J2289="",0,COUNTIF($J$7:J2289,J2289))</f>
        <v>0</v>
      </c>
      <c r="C2289" s="189" t="str">
        <f t="shared" si="142"/>
        <v>0</v>
      </c>
      <c r="D2289" s="192">
        <f t="shared" si="143"/>
        <v>46021</v>
      </c>
      <c r="E2289" s="189">
        <f t="shared" si="144"/>
        <v>227</v>
      </c>
      <c r="F2289" s="28"/>
      <c r="G2289" s="157"/>
      <c r="H2289" s="3"/>
      <c r="I2289" s="7"/>
      <c r="J2289" s="3"/>
      <c r="K2289" s="32" t="str">
        <f t="shared" si="145"/>
        <v/>
      </c>
      <c r="L2289" s="2"/>
      <c r="M2289" s="2"/>
      <c r="N2289" s="28"/>
      <c r="O2289" s="28"/>
    </row>
    <row r="2290" spans="1:15" ht="18.75" customHeight="1" x14ac:dyDescent="0.35">
      <c r="A2290" s="28"/>
      <c r="B2290" s="189">
        <f>IF(J2290="",0,COUNTIF($J$7:J2290,J2290))</f>
        <v>0</v>
      </c>
      <c r="C2290" s="189" t="str">
        <f t="shared" si="142"/>
        <v>0</v>
      </c>
      <c r="D2290" s="192">
        <f t="shared" si="143"/>
        <v>46021</v>
      </c>
      <c r="E2290" s="189">
        <f t="shared" si="144"/>
        <v>227</v>
      </c>
      <c r="F2290" s="28"/>
      <c r="G2290" s="157"/>
      <c r="H2290" s="3"/>
      <c r="I2290" s="7"/>
      <c r="J2290" s="3"/>
      <c r="K2290" s="32" t="str">
        <f t="shared" si="145"/>
        <v/>
      </c>
      <c r="L2290" s="2"/>
      <c r="M2290" s="2"/>
      <c r="N2290" s="28"/>
      <c r="O2290" s="28"/>
    </row>
    <row r="2291" spans="1:15" ht="18.75" customHeight="1" x14ac:dyDescent="0.35">
      <c r="A2291" s="28"/>
      <c r="B2291" s="189">
        <f>IF(J2291="",0,COUNTIF($J$7:J2291,J2291))</f>
        <v>0</v>
      </c>
      <c r="C2291" s="189" t="str">
        <f t="shared" si="142"/>
        <v>0</v>
      </c>
      <c r="D2291" s="192">
        <f t="shared" si="143"/>
        <v>46021</v>
      </c>
      <c r="E2291" s="189">
        <f t="shared" si="144"/>
        <v>227</v>
      </c>
      <c r="F2291" s="28"/>
      <c r="G2291" s="157"/>
      <c r="H2291" s="3"/>
      <c r="I2291" s="7"/>
      <c r="J2291" s="3"/>
      <c r="K2291" s="32" t="str">
        <f t="shared" si="145"/>
        <v/>
      </c>
      <c r="L2291" s="2"/>
      <c r="M2291" s="2"/>
      <c r="N2291" s="28"/>
      <c r="O2291" s="28"/>
    </row>
    <row r="2292" spans="1:15" ht="18.75" customHeight="1" x14ac:dyDescent="0.35">
      <c r="A2292" s="28"/>
      <c r="B2292" s="189">
        <f>IF(J2292="",0,COUNTIF($J$7:J2292,J2292))</f>
        <v>0</v>
      </c>
      <c r="C2292" s="189" t="str">
        <f t="shared" si="142"/>
        <v>0</v>
      </c>
      <c r="D2292" s="192">
        <f t="shared" si="143"/>
        <v>46021</v>
      </c>
      <c r="E2292" s="189">
        <f t="shared" si="144"/>
        <v>227</v>
      </c>
      <c r="F2292" s="28"/>
      <c r="G2292" s="157"/>
      <c r="H2292" s="3"/>
      <c r="I2292" s="7"/>
      <c r="J2292" s="3"/>
      <c r="K2292" s="32" t="str">
        <f t="shared" si="145"/>
        <v/>
      </c>
      <c r="L2292" s="2"/>
      <c r="M2292" s="2"/>
      <c r="N2292" s="28"/>
      <c r="O2292" s="28"/>
    </row>
    <row r="2293" spans="1:15" ht="18.75" customHeight="1" x14ac:dyDescent="0.35">
      <c r="A2293" s="28"/>
      <c r="B2293" s="189">
        <f>IF(J2293="",0,COUNTIF($J$7:J2293,J2293))</f>
        <v>0</v>
      </c>
      <c r="C2293" s="189" t="str">
        <f t="shared" si="142"/>
        <v>0</v>
      </c>
      <c r="D2293" s="192">
        <f t="shared" si="143"/>
        <v>46021</v>
      </c>
      <c r="E2293" s="189">
        <f t="shared" si="144"/>
        <v>227</v>
      </c>
      <c r="F2293" s="28"/>
      <c r="G2293" s="157"/>
      <c r="H2293" s="3"/>
      <c r="I2293" s="7"/>
      <c r="J2293" s="3"/>
      <c r="K2293" s="32" t="str">
        <f t="shared" si="145"/>
        <v/>
      </c>
      <c r="L2293" s="2"/>
      <c r="M2293" s="2"/>
      <c r="N2293" s="28"/>
      <c r="O2293" s="28"/>
    </row>
    <row r="2294" spans="1:15" ht="18.75" customHeight="1" x14ac:dyDescent="0.35">
      <c r="A2294" s="28"/>
      <c r="B2294" s="189">
        <f>IF(J2294="",0,COUNTIF($J$7:J2294,J2294))</f>
        <v>0</v>
      </c>
      <c r="C2294" s="189" t="str">
        <f t="shared" si="142"/>
        <v>0</v>
      </c>
      <c r="D2294" s="192">
        <f t="shared" si="143"/>
        <v>46021</v>
      </c>
      <c r="E2294" s="189">
        <f t="shared" si="144"/>
        <v>227</v>
      </c>
      <c r="F2294" s="28"/>
      <c r="G2294" s="157"/>
      <c r="H2294" s="3"/>
      <c r="I2294" s="7"/>
      <c r="J2294" s="3"/>
      <c r="K2294" s="32" t="str">
        <f t="shared" si="145"/>
        <v/>
      </c>
      <c r="L2294" s="2"/>
      <c r="M2294" s="2"/>
      <c r="N2294" s="28"/>
      <c r="O2294" s="28"/>
    </row>
    <row r="2295" spans="1:15" ht="18.75" customHeight="1" x14ac:dyDescent="0.35">
      <c r="A2295" s="28"/>
      <c r="B2295" s="189">
        <f>IF(J2295="",0,COUNTIF($J$7:J2295,J2295))</f>
        <v>0</v>
      </c>
      <c r="C2295" s="189" t="str">
        <f t="shared" ref="C2295:C2358" si="146">B2295&amp;J2295</f>
        <v>0</v>
      </c>
      <c r="D2295" s="192">
        <f t="shared" ref="D2295:D2358" si="147">IF(G2295&lt;&gt;"",G2295,D2294)</f>
        <v>46021</v>
      </c>
      <c r="E2295" s="189">
        <f t="shared" ref="E2295:E2358" si="148">IF(H2295&lt;&gt;"",H2295,E2294)</f>
        <v>227</v>
      </c>
      <c r="F2295" s="28"/>
      <c r="G2295" s="157"/>
      <c r="H2295" s="3"/>
      <c r="I2295" s="7"/>
      <c r="J2295" s="3"/>
      <c r="K2295" s="32" t="str">
        <f t="shared" ref="K2295:K2358" si="149">IF(J2295&lt;&gt;"",VLOOKUP(J2295,DA,2,FALSE),"")</f>
        <v/>
      </c>
      <c r="L2295" s="2"/>
      <c r="M2295" s="2"/>
      <c r="N2295" s="28"/>
      <c r="O2295" s="28"/>
    </row>
    <row r="2296" spans="1:15" ht="18.75" customHeight="1" x14ac:dyDescent="0.35">
      <c r="A2296" s="28"/>
      <c r="B2296" s="189">
        <f>IF(J2296="",0,COUNTIF($J$7:J2296,J2296))</f>
        <v>0</v>
      </c>
      <c r="C2296" s="189" t="str">
        <f t="shared" si="146"/>
        <v>0</v>
      </c>
      <c r="D2296" s="192">
        <f t="shared" si="147"/>
        <v>46021</v>
      </c>
      <c r="E2296" s="189">
        <f t="shared" si="148"/>
        <v>227</v>
      </c>
      <c r="F2296" s="28"/>
      <c r="G2296" s="157"/>
      <c r="H2296" s="3"/>
      <c r="I2296" s="7"/>
      <c r="J2296" s="3"/>
      <c r="K2296" s="32" t="str">
        <f t="shared" si="149"/>
        <v/>
      </c>
      <c r="L2296" s="2"/>
      <c r="M2296" s="2"/>
      <c r="N2296" s="28"/>
      <c r="O2296" s="28"/>
    </row>
    <row r="2297" spans="1:15" ht="18.75" customHeight="1" x14ac:dyDescent="0.35">
      <c r="A2297" s="28"/>
      <c r="B2297" s="189">
        <f>IF(J2297="",0,COUNTIF($J$7:J2297,J2297))</f>
        <v>0</v>
      </c>
      <c r="C2297" s="189" t="str">
        <f t="shared" si="146"/>
        <v>0</v>
      </c>
      <c r="D2297" s="192">
        <f t="shared" si="147"/>
        <v>46021</v>
      </c>
      <c r="E2297" s="189">
        <f t="shared" si="148"/>
        <v>227</v>
      </c>
      <c r="F2297" s="28"/>
      <c r="G2297" s="157"/>
      <c r="H2297" s="3"/>
      <c r="I2297" s="7"/>
      <c r="J2297" s="3"/>
      <c r="K2297" s="32" t="str">
        <f t="shared" si="149"/>
        <v/>
      </c>
      <c r="L2297" s="2"/>
      <c r="M2297" s="2"/>
      <c r="N2297" s="28"/>
      <c r="O2297" s="28"/>
    </row>
    <row r="2298" spans="1:15" ht="18.75" customHeight="1" x14ac:dyDescent="0.35">
      <c r="A2298" s="28"/>
      <c r="B2298" s="189">
        <f>IF(J2298="",0,COUNTIF($J$7:J2298,J2298))</f>
        <v>0</v>
      </c>
      <c r="C2298" s="189" t="str">
        <f t="shared" si="146"/>
        <v>0</v>
      </c>
      <c r="D2298" s="192">
        <f t="shared" si="147"/>
        <v>46021</v>
      </c>
      <c r="E2298" s="189">
        <f t="shared" si="148"/>
        <v>227</v>
      </c>
      <c r="F2298" s="28"/>
      <c r="G2298" s="157"/>
      <c r="H2298" s="3"/>
      <c r="I2298" s="7"/>
      <c r="J2298" s="3"/>
      <c r="K2298" s="32" t="str">
        <f t="shared" si="149"/>
        <v/>
      </c>
      <c r="L2298" s="2"/>
      <c r="M2298" s="2"/>
      <c r="N2298" s="28"/>
      <c r="O2298" s="28"/>
    </row>
    <row r="2299" spans="1:15" ht="18.75" customHeight="1" x14ac:dyDescent="0.35">
      <c r="A2299" s="28"/>
      <c r="B2299" s="189">
        <f>IF(J2299="",0,COUNTIF($J$7:J2299,J2299))</f>
        <v>0</v>
      </c>
      <c r="C2299" s="189" t="str">
        <f t="shared" si="146"/>
        <v>0</v>
      </c>
      <c r="D2299" s="192">
        <f t="shared" si="147"/>
        <v>46021</v>
      </c>
      <c r="E2299" s="189">
        <f t="shared" si="148"/>
        <v>227</v>
      </c>
      <c r="F2299" s="28"/>
      <c r="G2299" s="157"/>
      <c r="H2299" s="3"/>
      <c r="I2299" s="7"/>
      <c r="J2299" s="3"/>
      <c r="K2299" s="32" t="str">
        <f t="shared" si="149"/>
        <v/>
      </c>
      <c r="L2299" s="2"/>
      <c r="M2299" s="2"/>
      <c r="N2299" s="28"/>
      <c r="O2299" s="28"/>
    </row>
    <row r="2300" spans="1:15" ht="18.75" customHeight="1" x14ac:dyDescent="0.35">
      <c r="A2300" s="28"/>
      <c r="B2300" s="189">
        <f>IF(J2300="",0,COUNTIF($J$7:J2300,J2300))</f>
        <v>0</v>
      </c>
      <c r="C2300" s="189" t="str">
        <f t="shared" si="146"/>
        <v>0</v>
      </c>
      <c r="D2300" s="192">
        <f t="shared" si="147"/>
        <v>46021</v>
      </c>
      <c r="E2300" s="189">
        <f t="shared" si="148"/>
        <v>227</v>
      </c>
      <c r="F2300" s="28"/>
      <c r="G2300" s="157"/>
      <c r="H2300" s="3"/>
      <c r="I2300" s="7"/>
      <c r="J2300" s="3"/>
      <c r="K2300" s="32" t="str">
        <f t="shared" si="149"/>
        <v/>
      </c>
      <c r="L2300" s="2"/>
      <c r="M2300" s="2"/>
      <c r="N2300" s="28"/>
      <c r="O2300" s="28"/>
    </row>
    <row r="2301" spans="1:15" ht="18.75" customHeight="1" x14ac:dyDescent="0.35">
      <c r="A2301" s="28"/>
      <c r="B2301" s="189">
        <f>IF(J2301="",0,COUNTIF($J$7:J2301,J2301))</f>
        <v>0</v>
      </c>
      <c r="C2301" s="189" t="str">
        <f t="shared" si="146"/>
        <v>0</v>
      </c>
      <c r="D2301" s="192">
        <f t="shared" si="147"/>
        <v>46021</v>
      </c>
      <c r="E2301" s="189">
        <f t="shared" si="148"/>
        <v>227</v>
      </c>
      <c r="F2301" s="28"/>
      <c r="G2301" s="157"/>
      <c r="H2301" s="3"/>
      <c r="I2301" s="7"/>
      <c r="J2301" s="3"/>
      <c r="K2301" s="32" t="str">
        <f t="shared" si="149"/>
        <v/>
      </c>
      <c r="L2301" s="2"/>
      <c r="M2301" s="2"/>
      <c r="N2301" s="28"/>
      <c r="O2301" s="28"/>
    </row>
    <row r="2302" spans="1:15" ht="18.75" customHeight="1" x14ac:dyDescent="0.35">
      <c r="A2302" s="28"/>
      <c r="B2302" s="189">
        <f>IF(J2302="",0,COUNTIF($J$7:J2302,J2302))</f>
        <v>0</v>
      </c>
      <c r="C2302" s="189" t="str">
        <f t="shared" si="146"/>
        <v>0</v>
      </c>
      <c r="D2302" s="192">
        <f t="shared" si="147"/>
        <v>46021</v>
      </c>
      <c r="E2302" s="189">
        <f t="shared" si="148"/>
        <v>227</v>
      </c>
      <c r="F2302" s="28"/>
      <c r="G2302" s="157"/>
      <c r="H2302" s="3"/>
      <c r="I2302" s="7"/>
      <c r="J2302" s="3"/>
      <c r="K2302" s="32" t="str">
        <f t="shared" si="149"/>
        <v/>
      </c>
      <c r="L2302" s="2"/>
      <c r="M2302" s="2"/>
      <c r="N2302" s="28"/>
      <c r="O2302" s="28"/>
    </row>
    <row r="2303" spans="1:15" ht="18.75" customHeight="1" x14ac:dyDescent="0.35">
      <c r="A2303" s="28"/>
      <c r="B2303" s="189">
        <f>IF(J2303="",0,COUNTIF($J$7:J2303,J2303))</f>
        <v>0</v>
      </c>
      <c r="C2303" s="189" t="str">
        <f t="shared" si="146"/>
        <v>0</v>
      </c>
      <c r="D2303" s="192">
        <f t="shared" si="147"/>
        <v>46021</v>
      </c>
      <c r="E2303" s="189">
        <f t="shared" si="148"/>
        <v>227</v>
      </c>
      <c r="F2303" s="28"/>
      <c r="G2303" s="157"/>
      <c r="H2303" s="3"/>
      <c r="I2303" s="7"/>
      <c r="J2303" s="3"/>
      <c r="K2303" s="32" t="str">
        <f t="shared" si="149"/>
        <v/>
      </c>
      <c r="L2303" s="2"/>
      <c r="M2303" s="2"/>
      <c r="N2303" s="28"/>
      <c r="O2303" s="28"/>
    </row>
    <row r="2304" spans="1:15" ht="18.75" customHeight="1" x14ac:dyDescent="0.35">
      <c r="A2304" s="28"/>
      <c r="B2304" s="189">
        <f>IF(J2304="",0,COUNTIF($J$7:J2304,J2304))</f>
        <v>0</v>
      </c>
      <c r="C2304" s="189" t="str">
        <f t="shared" si="146"/>
        <v>0</v>
      </c>
      <c r="D2304" s="192">
        <f t="shared" si="147"/>
        <v>46021</v>
      </c>
      <c r="E2304" s="189">
        <f t="shared" si="148"/>
        <v>227</v>
      </c>
      <c r="F2304" s="28"/>
      <c r="G2304" s="157"/>
      <c r="H2304" s="3"/>
      <c r="I2304" s="7"/>
      <c r="J2304" s="3"/>
      <c r="K2304" s="32" t="str">
        <f t="shared" si="149"/>
        <v/>
      </c>
      <c r="L2304" s="2"/>
      <c r="M2304" s="2"/>
      <c r="N2304" s="28"/>
      <c r="O2304" s="28"/>
    </row>
    <row r="2305" spans="1:15" ht="18.75" customHeight="1" x14ac:dyDescent="0.35">
      <c r="A2305" s="28"/>
      <c r="B2305" s="189">
        <f>IF(J2305="",0,COUNTIF($J$7:J2305,J2305))</f>
        <v>0</v>
      </c>
      <c r="C2305" s="189" t="str">
        <f t="shared" si="146"/>
        <v>0</v>
      </c>
      <c r="D2305" s="192">
        <f t="shared" si="147"/>
        <v>46021</v>
      </c>
      <c r="E2305" s="189">
        <f t="shared" si="148"/>
        <v>227</v>
      </c>
      <c r="F2305" s="28"/>
      <c r="G2305" s="157"/>
      <c r="H2305" s="3"/>
      <c r="I2305" s="7"/>
      <c r="J2305" s="3"/>
      <c r="K2305" s="32" t="str">
        <f t="shared" si="149"/>
        <v/>
      </c>
      <c r="L2305" s="2"/>
      <c r="M2305" s="2"/>
      <c r="N2305" s="28"/>
      <c r="O2305" s="28"/>
    </row>
    <row r="2306" spans="1:15" ht="18.75" customHeight="1" x14ac:dyDescent="0.35">
      <c r="A2306" s="28"/>
      <c r="B2306" s="189">
        <f>IF(J2306="",0,COUNTIF($J$7:J2306,J2306))</f>
        <v>0</v>
      </c>
      <c r="C2306" s="189" t="str">
        <f t="shared" si="146"/>
        <v>0</v>
      </c>
      <c r="D2306" s="192">
        <f t="shared" si="147"/>
        <v>46021</v>
      </c>
      <c r="E2306" s="189">
        <f t="shared" si="148"/>
        <v>227</v>
      </c>
      <c r="F2306" s="28"/>
      <c r="G2306" s="157"/>
      <c r="H2306" s="3"/>
      <c r="I2306" s="7"/>
      <c r="J2306" s="3"/>
      <c r="K2306" s="32" t="str">
        <f t="shared" si="149"/>
        <v/>
      </c>
      <c r="L2306" s="2"/>
      <c r="M2306" s="2"/>
      <c r="N2306" s="28"/>
      <c r="O2306" s="28"/>
    </row>
    <row r="2307" spans="1:15" ht="18.75" customHeight="1" x14ac:dyDescent="0.35">
      <c r="A2307" s="28"/>
      <c r="B2307" s="189">
        <f>IF(J2307="",0,COUNTIF($J$7:J2307,J2307))</f>
        <v>0</v>
      </c>
      <c r="C2307" s="189" t="str">
        <f t="shared" si="146"/>
        <v>0</v>
      </c>
      <c r="D2307" s="192">
        <f t="shared" si="147"/>
        <v>46021</v>
      </c>
      <c r="E2307" s="189">
        <f t="shared" si="148"/>
        <v>227</v>
      </c>
      <c r="F2307" s="28"/>
      <c r="G2307" s="157"/>
      <c r="H2307" s="3"/>
      <c r="I2307" s="7"/>
      <c r="J2307" s="3"/>
      <c r="K2307" s="32" t="str">
        <f t="shared" si="149"/>
        <v/>
      </c>
      <c r="L2307" s="2"/>
      <c r="M2307" s="2"/>
      <c r="N2307" s="28"/>
      <c r="O2307" s="28"/>
    </row>
    <row r="2308" spans="1:15" ht="18.75" customHeight="1" x14ac:dyDescent="0.35">
      <c r="A2308" s="28"/>
      <c r="B2308" s="189">
        <f>IF(J2308="",0,COUNTIF($J$7:J2308,J2308))</f>
        <v>0</v>
      </c>
      <c r="C2308" s="189" t="str">
        <f t="shared" si="146"/>
        <v>0</v>
      </c>
      <c r="D2308" s="192">
        <f t="shared" si="147"/>
        <v>46021</v>
      </c>
      <c r="E2308" s="189">
        <f t="shared" si="148"/>
        <v>227</v>
      </c>
      <c r="F2308" s="28"/>
      <c r="G2308" s="157"/>
      <c r="H2308" s="3"/>
      <c r="I2308" s="7"/>
      <c r="J2308" s="3"/>
      <c r="K2308" s="32" t="str">
        <f t="shared" si="149"/>
        <v/>
      </c>
      <c r="L2308" s="2"/>
      <c r="M2308" s="2"/>
      <c r="N2308" s="28"/>
      <c r="O2308" s="28"/>
    </row>
    <row r="2309" spans="1:15" ht="18.75" customHeight="1" x14ac:dyDescent="0.35">
      <c r="A2309" s="28"/>
      <c r="B2309" s="189">
        <f>IF(J2309="",0,COUNTIF($J$7:J2309,J2309))</f>
        <v>0</v>
      </c>
      <c r="C2309" s="189" t="str">
        <f t="shared" si="146"/>
        <v>0</v>
      </c>
      <c r="D2309" s="192">
        <f t="shared" si="147"/>
        <v>46021</v>
      </c>
      <c r="E2309" s="189">
        <f t="shared" si="148"/>
        <v>227</v>
      </c>
      <c r="F2309" s="28"/>
      <c r="G2309" s="157"/>
      <c r="H2309" s="3"/>
      <c r="I2309" s="7"/>
      <c r="J2309" s="3"/>
      <c r="K2309" s="32" t="str">
        <f t="shared" si="149"/>
        <v/>
      </c>
      <c r="L2309" s="2"/>
      <c r="M2309" s="2"/>
      <c r="N2309" s="28"/>
      <c r="O2309" s="28"/>
    </row>
    <row r="2310" spans="1:15" ht="18.75" customHeight="1" x14ac:dyDescent="0.35">
      <c r="A2310" s="28"/>
      <c r="B2310" s="189">
        <f>IF(J2310="",0,COUNTIF($J$7:J2310,J2310))</f>
        <v>0</v>
      </c>
      <c r="C2310" s="189" t="str">
        <f t="shared" si="146"/>
        <v>0</v>
      </c>
      <c r="D2310" s="192">
        <f t="shared" si="147"/>
        <v>46021</v>
      </c>
      <c r="E2310" s="189">
        <f t="shared" si="148"/>
        <v>227</v>
      </c>
      <c r="F2310" s="28"/>
      <c r="G2310" s="157"/>
      <c r="H2310" s="3"/>
      <c r="I2310" s="7"/>
      <c r="J2310" s="3"/>
      <c r="K2310" s="32" t="str">
        <f t="shared" si="149"/>
        <v/>
      </c>
      <c r="L2310" s="2"/>
      <c r="M2310" s="2"/>
      <c r="N2310" s="28"/>
      <c r="O2310" s="28"/>
    </row>
    <row r="2311" spans="1:15" ht="18.75" customHeight="1" x14ac:dyDescent="0.35">
      <c r="A2311" s="28"/>
      <c r="B2311" s="189">
        <f>IF(J2311="",0,COUNTIF($J$7:J2311,J2311))</f>
        <v>0</v>
      </c>
      <c r="C2311" s="189" t="str">
        <f t="shared" si="146"/>
        <v>0</v>
      </c>
      <c r="D2311" s="192">
        <f t="shared" si="147"/>
        <v>46021</v>
      </c>
      <c r="E2311" s="189">
        <f t="shared" si="148"/>
        <v>227</v>
      </c>
      <c r="F2311" s="28"/>
      <c r="G2311" s="157"/>
      <c r="H2311" s="3"/>
      <c r="I2311" s="7"/>
      <c r="J2311" s="3"/>
      <c r="K2311" s="32" t="str">
        <f t="shared" si="149"/>
        <v/>
      </c>
      <c r="L2311" s="2"/>
      <c r="M2311" s="2"/>
      <c r="N2311" s="28"/>
      <c r="O2311" s="28"/>
    </row>
    <row r="2312" spans="1:15" ht="18.75" customHeight="1" x14ac:dyDescent="0.35">
      <c r="A2312" s="28"/>
      <c r="B2312" s="189">
        <f>IF(J2312="",0,COUNTIF($J$7:J2312,J2312))</f>
        <v>0</v>
      </c>
      <c r="C2312" s="189" t="str">
        <f t="shared" si="146"/>
        <v>0</v>
      </c>
      <c r="D2312" s="192">
        <f t="shared" si="147"/>
        <v>46021</v>
      </c>
      <c r="E2312" s="189">
        <f t="shared" si="148"/>
        <v>227</v>
      </c>
      <c r="F2312" s="28"/>
      <c r="G2312" s="157"/>
      <c r="H2312" s="3"/>
      <c r="I2312" s="7"/>
      <c r="J2312" s="3"/>
      <c r="K2312" s="32" t="str">
        <f t="shared" si="149"/>
        <v/>
      </c>
      <c r="L2312" s="2"/>
      <c r="M2312" s="2"/>
      <c r="N2312" s="28"/>
      <c r="O2312" s="28"/>
    </row>
    <row r="2313" spans="1:15" ht="18.75" customHeight="1" x14ac:dyDescent="0.35">
      <c r="A2313" s="28"/>
      <c r="B2313" s="189">
        <f>IF(J2313="",0,COUNTIF($J$7:J2313,J2313))</f>
        <v>0</v>
      </c>
      <c r="C2313" s="189" t="str">
        <f t="shared" si="146"/>
        <v>0</v>
      </c>
      <c r="D2313" s="192">
        <f t="shared" si="147"/>
        <v>46021</v>
      </c>
      <c r="E2313" s="189">
        <f t="shared" si="148"/>
        <v>227</v>
      </c>
      <c r="F2313" s="28"/>
      <c r="G2313" s="157"/>
      <c r="H2313" s="3"/>
      <c r="I2313" s="7"/>
      <c r="J2313" s="3"/>
      <c r="K2313" s="32" t="str">
        <f t="shared" si="149"/>
        <v/>
      </c>
      <c r="L2313" s="2"/>
      <c r="M2313" s="2"/>
      <c r="N2313" s="28"/>
      <c r="O2313" s="28"/>
    </row>
    <row r="2314" spans="1:15" ht="18.75" customHeight="1" x14ac:dyDescent="0.35">
      <c r="A2314" s="28"/>
      <c r="B2314" s="189">
        <f>IF(J2314="",0,COUNTIF($J$7:J2314,J2314))</f>
        <v>0</v>
      </c>
      <c r="C2314" s="189" t="str">
        <f t="shared" si="146"/>
        <v>0</v>
      </c>
      <c r="D2314" s="192">
        <f t="shared" si="147"/>
        <v>46021</v>
      </c>
      <c r="E2314" s="189">
        <f t="shared" si="148"/>
        <v>227</v>
      </c>
      <c r="F2314" s="28"/>
      <c r="G2314" s="157"/>
      <c r="H2314" s="3"/>
      <c r="I2314" s="7"/>
      <c r="J2314" s="3"/>
      <c r="K2314" s="32" t="str">
        <f t="shared" si="149"/>
        <v/>
      </c>
      <c r="L2314" s="2"/>
      <c r="M2314" s="2"/>
      <c r="N2314" s="28"/>
      <c r="O2314" s="28"/>
    </row>
    <row r="2315" spans="1:15" ht="18.75" customHeight="1" x14ac:dyDescent="0.35">
      <c r="A2315" s="28"/>
      <c r="B2315" s="189">
        <f>IF(J2315="",0,COUNTIF($J$7:J2315,J2315))</f>
        <v>0</v>
      </c>
      <c r="C2315" s="189" t="str">
        <f t="shared" si="146"/>
        <v>0</v>
      </c>
      <c r="D2315" s="192">
        <f t="shared" si="147"/>
        <v>46021</v>
      </c>
      <c r="E2315" s="189">
        <f t="shared" si="148"/>
        <v>227</v>
      </c>
      <c r="F2315" s="28"/>
      <c r="G2315" s="157"/>
      <c r="H2315" s="3"/>
      <c r="I2315" s="7"/>
      <c r="J2315" s="3"/>
      <c r="K2315" s="32" t="str">
        <f t="shared" si="149"/>
        <v/>
      </c>
      <c r="L2315" s="2"/>
      <c r="M2315" s="2"/>
      <c r="N2315" s="28"/>
      <c r="O2315" s="28"/>
    </row>
    <row r="2316" spans="1:15" ht="18.75" customHeight="1" x14ac:dyDescent="0.35">
      <c r="A2316" s="28"/>
      <c r="B2316" s="189">
        <f>IF(J2316="",0,COUNTIF($J$7:J2316,J2316))</f>
        <v>0</v>
      </c>
      <c r="C2316" s="189" t="str">
        <f t="shared" si="146"/>
        <v>0</v>
      </c>
      <c r="D2316" s="192">
        <f t="shared" si="147"/>
        <v>46021</v>
      </c>
      <c r="E2316" s="189">
        <f t="shared" si="148"/>
        <v>227</v>
      </c>
      <c r="F2316" s="28"/>
      <c r="G2316" s="157"/>
      <c r="H2316" s="3"/>
      <c r="I2316" s="7"/>
      <c r="J2316" s="3"/>
      <c r="K2316" s="32" t="str">
        <f t="shared" si="149"/>
        <v/>
      </c>
      <c r="L2316" s="2"/>
      <c r="M2316" s="2"/>
      <c r="N2316" s="28"/>
      <c r="O2316" s="28"/>
    </row>
    <row r="2317" spans="1:15" ht="18.75" customHeight="1" x14ac:dyDescent="0.35">
      <c r="A2317" s="28"/>
      <c r="B2317" s="189">
        <f>IF(J2317="",0,COUNTIF($J$7:J2317,J2317))</f>
        <v>0</v>
      </c>
      <c r="C2317" s="189" t="str">
        <f t="shared" si="146"/>
        <v>0</v>
      </c>
      <c r="D2317" s="192">
        <f t="shared" si="147"/>
        <v>46021</v>
      </c>
      <c r="E2317" s="189">
        <f t="shared" si="148"/>
        <v>227</v>
      </c>
      <c r="F2317" s="28"/>
      <c r="G2317" s="157"/>
      <c r="H2317" s="3"/>
      <c r="I2317" s="7"/>
      <c r="J2317" s="3"/>
      <c r="K2317" s="32" t="str">
        <f t="shared" si="149"/>
        <v/>
      </c>
      <c r="L2317" s="2"/>
      <c r="M2317" s="2"/>
      <c r="N2317" s="28"/>
      <c r="O2317" s="28"/>
    </row>
    <row r="2318" spans="1:15" ht="18.75" customHeight="1" x14ac:dyDescent="0.35">
      <c r="A2318" s="28"/>
      <c r="B2318" s="189">
        <f>IF(J2318="",0,COUNTIF($J$7:J2318,J2318))</f>
        <v>0</v>
      </c>
      <c r="C2318" s="189" t="str">
        <f t="shared" si="146"/>
        <v>0</v>
      </c>
      <c r="D2318" s="192">
        <f t="shared" si="147"/>
        <v>46021</v>
      </c>
      <c r="E2318" s="189">
        <f t="shared" si="148"/>
        <v>227</v>
      </c>
      <c r="F2318" s="28"/>
      <c r="G2318" s="157"/>
      <c r="H2318" s="3"/>
      <c r="I2318" s="7"/>
      <c r="J2318" s="3"/>
      <c r="K2318" s="32" t="str">
        <f t="shared" si="149"/>
        <v/>
      </c>
      <c r="L2318" s="2"/>
      <c r="M2318" s="2"/>
      <c r="N2318" s="28"/>
      <c r="O2318" s="28"/>
    </row>
    <row r="2319" spans="1:15" ht="18.75" customHeight="1" x14ac:dyDescent="0.35">
      <c r="A2319" s="28"/>
      <c r="B2319" s="189">
        <f>IF(J2319="",0,COUNTIF($J$7:J2319,J2319))</f>
        <v>0</v>
      </c>
      <c r="C2319" s="189" t="str">
        <f t="shared" si="146"/>
        <v>0</v>
      </c>
      <c r="D2319" s="192">
        <f t="shared" si="147"/>
        <v>46021</v>
      </c>
      <c r="E2319" s="189">
        <f t="shared" si="148"/>
        <v>227</v>
      </c>
      <c r="F2319" s="28"/>
      <c r="G2319" s="157"/>
      <c r="H2319" s="3"/>
      <c r="I2319" s="7"/>
      <c r="J2319" s="3"/>
      <c r="K2319" s="32" t="str">
        <f t="shared" si="149"/>
        <v/>
      </c>
      <c r="L2319" s="2"/>
      <c r="M2319" s="2"/>
      <c r="N2319" s="28"/>
      <c r="O2319" s="28"/>
    </row>
    <row r="2320" spans="1:15" ht="18.75" customHeight="1" x14ac:dyDescent="0.35">
      <c r="A2320" s="28"/>
      <c r="B2320" s="189">
        <f>IF(J2320="",0,COUNTIF($J$7:J2320,J2320))</f>
        <v>0</v>
      </c>
      <c r="C2320" s="189" t="str">
        <f t="shared" si="146"/>
        <v>0</v>
      </c>
      <c r="D2320" s="192">
        <f t="shared" si="147"/>
        <v>46021</v>
      </c>
      <c r="E2320" s="189">
        <f t="shared" si="148"/>
        <v>227</v>
      </c>
      <c r="F2320" s="28"/>
      <c r="G2320" s="157"/>
      <c r="H2320" s="3"/>
      <c r="I2320" s="7"/>
      <c r="J2320" s="3"/>
      <c r="K2320" s="32" t="str">
        <f t="shared" si="149"/>
        <v/>
      </c>
      <c r="L2320" s="2"/>
      <c r="M2320" s="2"/>
      <c r="N2320" s="28"/>
      <c r="O2320" s="28"/>
    </row>
    <row r="2321" spans="1:15" ht="18.75" customHeight="1" x14ac:dyDescent="0.35">
      <c r="A2321" s="28"/>
      <c r="B2321" s="189">
        <f>IF(J2321="",0,COUNTIF($J$7:J2321,J2321))</f>
        <v>0</v>
      </c>
      <c r="C2321" s="189" t="str">
        <f t="shared" si="146"/>
        <v>0</v>
      </c>
      <c r="D2321" s="192">
        <f t="shared" si="147"/>
        <v>46021</v>
      </c>
      <c r="E2321" s="189">
        <f t="shared" si="148"/>
        <v>227</v>
      </c>
      <c r="F2321" s="28"/>
      <c r="G2321" s="157"/>
      <c r="H2321" s="3"/>
      <c r="I2321" s="7"/>
      <c r="J2321" s="3"/>
      <c r="K2321" s="32" t="str">
        <f t="shared" si="149"/>
        <v/>
      </c>
      <c r="L2321" s="2"/>
      <c r="M2321" s="2"/>
      <c r="N2321" s="28"/>
      <c r="O2321" s="28"/>
    </row>
    <row r="2322" spans="1:15" ht="18.75" customHeight="1" x14ac:dyDescent="0.35">
      <c r="A2322" s="28"/>
      <c r="B2322" s="189">
        <f>IF(J2322="",0,COUNTIF($J$7:J2322,J2322))</f>
        <v>0</v>
      </c>
      <c r="C2322" s="189" t="str">
        <f t="shared" si="146"/>
        <v>0</v>
      </c>
      <c r="D2322" s="192">
        <f t="shared" si="147"/>
        <v>46021</v>
      </c>
      <c r="E2322" s="189">
        <f t="shared" si="148"/>
        <v>227</v>
      </c>
      <c r="F2322" s="28"/>
      <c r="G2322" s="157"/>
      <c r="H2322" s="3"/>
      <c r="I2322" s="7"/>
      <c r="J2322" s="3"/>
      <c r="K2322" s="32" t="str">
        <f t="shared" si="149"/>
        <v/>
      </c>
      <c r="L2322" s="2"/>
      <c r="M2322" s="2"/>
      <c r="N2322" s="28"/>
      <c r="O2322" s="28"/>
    </row>
    <row r="2323" spans="1:15" ht="18.75" customHeight="1" x14ac:dyDescent="0.35">
      <c r="A2323" s="28"/>
      <c r="B2323" s="189">
        <f>IF(J2323="",0,COUNTIF($J$7:J2323,J2323))</f>
        <v>0</v>
      </c>
      <c r="C2323" s="189" t="str">
        <f t="shared" si="146"/>
        <v>0</v>
      </c>
      <c r="D2323" s="192">
        <f t="shared" si="147"/>
        <v>46021</v>
      </c>
      <c r="E2323" s="189">
        <f t="shared" si="148"/>
        <v>227</v>
      </c>
      <c r="F2323" s="28"/>
      <c r="G2323" s="157"/>
      <c r="H2323" s="3"/>
      <c r="I2323" s="7"/>
      <c r="J2323" s="3"/>
      <c r="K2323" s="32" t="str">
        <f t="shared" si="149"/>
        <v/>
      </c>
      <c r="L2323" s="2"/>
      <c r="M2323" s="2"/>
      <c r="N2323" s="28"/>
      <c r="O2323" s="28"/>
    </row>
    <row r="2324" spans="1:15" ht="18.75" customHeight="1" x14ac:dyDescent="0.35">
      <c r="A2324" s="28"/>
      <c r="B2324" s="189">
        <f>IF(J2324="",0,COUNTIF($J$7:J2324,J2324))</f>
        <v>0</v>
      </c>
      <c r="C2324" s="189" t="str">
        <f t="shared" si="146"/>
        <v>0</v>
      </c>
      <c r="D2324" s="192">
        <f t="shared" si="147"/>
        <v>46021</v>
      </c>
      <c r="E2324" s="189">
        <f t="shared" si="148"/>
        <v>227</v>
      </c>
      <c r="F2324" s="28"/>
      <c r="G2324" s="157"/>
      <c r="H2324" s="3"/>
      <c r="I2324" s="7"/>
      <c r="J2324" s="3"/>
      <c r="K2324" s="32" t="str">
        <f t="shared" si="149"/>
        <v/>
      </c>
      <c r="L2324" s="2"/>
      <c r="M2324" s="2"/>
      <c r="N2324" s="28"/>
      <c r="O2324" s="28"/>
    </row>
    <row r="2325" spans="1:15" ht="18.75" customHeight="1" x14ac:dyDescent="0.35">
      <c r="A2325" s="28"/>
      <c r="B2325" s="189">
        <f>IF(J2325="",0,COUNTIF($J$7:J2325,J2325))</f>
        <v>0</v>
      </c>
      <c r="C2325" s="189" t="str">
        <f t="shared" si="146"/>
        <v>0</v>
      </c>
      <c r="D2325" s="192">
        <f t="shared" si="147"/>
        <v>46021</v>
      </c>
      <c r="E2325" s="189">
        <f t="shared" si="148"/>
        <v>227</v>
      </c>
      <c r="F2325" s="28"/>
      <c r="G2325" s="157"/>
      <c r="H2325" s="3"/>
      <c r="I2325" s="7"/>
      <c r="J2325" s="3"/>
      <c r="K2325" s="32" t="str">
        <f t="shared" si="149"/>
        <v/>
      </c>
      <c r="L2325" s="2"/>
      <c r="M2325" s="2"/>
      <c r="N2325" s="28"/>
      <c r="O2325" s="28"/>
    </row>
    <row r="2326" spans="1:15" ht="18.75" customHeight="1" x14ac:dyDescent="0.35">
      <c r="A2326" s="28"/>
      <c r="B2326" s="189">
        <f>IF(J2326="",0,COUNTIF($J$7:J2326,J2326))</f>
        <v>0</v>
      </c>
      <c r="C2326" s="189" t="str">
        <f t="shared" si="146"/>
        <v>0</v>
      </c>
      <c r="D2326" s="192">
        <f t="shared" si="147"/>
        <v>46021</v>
      </c>
      <c r="E2326" s="189">
        <f t="shared" si="148"/>
        <v>227</v>
      </c>
      <c r="F2326" s="28"/>
      <c r="G2326" s="157"/>
      <c r="H2326" s="3"/>
      <c r="I2326" s="7"/>
      <c r="J2326" s="3"/>
      <c r="K2326" s="32" t="str">
        <f t="shared" si="149"/>
        <v/>
      </c>
      <c r="L2326" s="2"/>
      <c r="M2326" s="2"/>
      <c r="N2326" s="28"/>
      <c r="O2326" s="28"/>
    </row>
    <row r="2327" spans="1:15" ht="18.75" customHeight="1" x14ac:dyDescent="0.35">
      <c r="A2327" s="28"/>
      <c r="B2327" s="189">
        <f>IF(J2327="",0,COUNTIF($J$7:J2327,J2327))</f>
        <v>0</v>
      </c>
      <c r="C2327" s="189" t="str">
        <f t="shared" si="146"/>
        <v>0</v>
      </c>
      <c r="D2327" s="192">
        <f t="shared" si="147"/>
        <v>46021</v>
      </c>
      <c r="E2327" s="189">
        <f t="shared" si="148"/>
        <v>227</v>
      </c>
      <c r="F2327" s="28"/>
      <c r="G2327" s="157"/>
      <c r="H2327" s="3"/>
      <c r="I2327" s="7"/>
      <c r="J2327" s="3"/>
      <c r="K2327" s="32" t="str">
        <f t="shared" si="149"/>
        <v/>
      </c>
      <c r="L2327" s="2"/>
      <c r="M2327" s="2"/>
      <c r="N2327" s="28"/>
      <c r="O2327" s="28"/>
    </row>
    <row r="2328" spans="1:15" ht="18.75" customHeight="1" x14ac:dyDescent="0.35">
      <c r="A2328" s="28"/>
      <c r="B2328" s="189">
        <f>IF(J2328="",0,COUNTIF($J$7:J2328,J2328))</f>
        <v>0</v>
      </c>
      <c r="C2328" s="189" t="str">
        <f t="shared" si="146"/>
        <v>0</v>
      </c>
      <c r="D2328" s="192">
        <f t="shared" si="147"/>
        <v>46021</v>
      </c>
      <c r="E2328" s="189">
        <f t="shared" si="148"/>
        <v>227</v>
      </c>
      <c r="F2328" s="28"/>
      <c r="G2328" s="157"/>
      <c r="H2328" s="3"/>
      <c r="I2328" s="7"/>
      <c r="J2328" s="3"/>
      <c r="K2328" s="32" t="str">
        <f t="shared" si="149"/>
        <v/>
      </c>
      <c r="L2328" s="2"/>
      <c r="M2328" s="2"/>
      <c r="N2328" s="28"/>
      <c r="O2328" s="28"/>
    </row>
    <row r="2329" spans="1:15" ht="18.75" customHeight="1" x14ac:dyDescent="0.35">
      <c r="A2329" s="28"/>
      <c r="B2329" s="189">
        <f>IF(J2329="",0,COUNTIF($J$7:J2329,J2329))</f>
        <v>0</v>
      </c>
      <c r="C2329" s="189" t="str">
        <f t="shared" si="146"/>
        <v>0</v>
      </c>
      <c r="D2329" s="192">
        <f t="shared" si="147"/>
        <v>46021</v>
      </c>
      <c r="E2329" s="189">
        <f t="shared" si="148"/>
        <v>227</v>
      </c>
      <c r="F2329" s="28"/>
      <c r="G2329" s="157"/>
      <c r="H2329" s="3"/>
      <c r="I2329" s="7"/>
      <c r="J2329" s="3"/>
      <c r="K2329" s="32" t="str">
        <f t="shared" si="149"/>
        <v/>
      </c>
      <c r="L2329" s="2"/>
      <c r="M2329" s="2"/>
      <c r="N2329" s="28"/>
      <c r="O2329" s="28"/>
    </row>
    <row r="2330" spans="1:15" ht="18.75" customHeight="1" x14ac:dyDescent="0.35">
      <c r="A2330" s="28"/>
      <c r="B2330" s="189">
        <f>IF(J2330="",0,COUNTIF($J$7:J2330,J2330))</f>
        <v>0</v>
      </c>
      <c r="C2330" s="189" t="str">
        <f t="shared" si="146"/>
        <v>0</v>
      </c>
      <c r="D2330" s="192">
        <f t="shared" si="147"/>
        <v>46021</v>
      </c>
      <c r="E2330" s="189">
        <f t="shared" si="148"/>
        <v>227</v>
      </c>
      <c r="F2330" s="28"/>
      <c r="G2330" s="157"/>
      <c r="H2330" s="3"/>
      <c r="I2330" s="7"/>
      <c r="J2330" s="3"/>
      <c r="K2330" s="32" t="str">
        <f t="shared" si="149"/>
        <v/>
      </c>
      <c r="L2330" s="2"/>
      <c r="M2330" s="2"/>
      <c r="N2330" s="28"/>
      <c r="O2330" s="28"/>
    </row>
    <row r="2331" spans="1:15" ht="18.75" customHeight="1" x14ac:dyDescent="0.35">
      <c r="A2331" s="28"/>
      <c r="B2331" s="189">
        <f>IF(J2331="",0,COUNTIF($J$7:J2331,J2331))</f>
        <v>0</v>
      </c>
      <c r="C2331" s="189" t="str">
        <f t="shared" si="146"/>
        <v>0</v>
      </c>
      <c r="D2331" s="192">
        <f t="shared" si="147"/>
        <v>46021</v>
      </c>
      <c r="E2331" s="189">
        <f t="shared" si="148"/>
        <v>227</v>
      </c>
      <c r="F2331" s="28"/>
      <c r="G2331" s="157"/>
      <c r="H2331" s="3"/>
      <c r="I2331" s="7"/>
      <c r="J2331" s="3"/>
      <c r="K2331" s="32" t="str">
        <f t="shared" si="149"/>
        <v/>
      </c>
      <c r="L2331" s="2"/>
      <c r="M2331" s="2"/>
      <c r="N2331" s="28"/>
      <c r="O2331" s="28"/>
    </row>
    <row r="2332" spans="1:15" ht="18.75" customHeight="1" x14ac:dyDescent="0.35">
      <c r="A2332" s="28"/>
      <c r="B2332" s="189">
        <f>IF(J2332="",0,COUNTIF($J$7:J2332,J2332))</f>
        <v>0</v>
      </c>
      <c r="C2332" s="189" t="str">
        <f t="shared" si="146"/>
        <v>0</v>
      </c>
      <c r="D2332" s="192">
        <f t="shared" si="147"/>
        <v>46021</v>
      </c>
      <c r="E2332" s="189">
        <f t="shared" si="148"/>
        <v>227</v>
      </c>
      <c r="F2332" s="28"/>
      <c r="G2332" s="157"/>
      <c r="H2332" s="3"/>
      <c r="I2332" s="7"/>
      <c r="J2332" s="3"/>
      <c r="K2332" s="32" t="str">
        <f t="shared" si="149"/>
        <v/>
      </c>
      <c r="L2332" s="2"/>
      <c r="M2332" s="2"/>
      <c r="N2332" s="28"/>
      <c r="O2332" s="28"/>
    </row>
    <row r="2333" spans="1:15" ht="18.75" customHeight="1" x14ac:dyDescent="0.35">
      <c r="A2333" s="28"/>
      <c r="B2333" s="189">
        <f>IF(J2333="",0,COUNTIF($J$7:J2333,J2333))</f>
        <v>0</v>
      </c>
      <c r="C2333" s="189" t="str">
        <f t="shared" si="146"/>
        <v>0</v>
      </c>
      <c r="D2333" s="192">
        <f t="shared" si="147"/>
        <v>46021</v>
      </c>
      <c r="E2333" s="189">
        <f t="shared" si="148"/>
        <v>227</v>
      </c>
      <c r="F2333" s="28"/>
      <c r="G2333" s="157"/>
      <c r="H2333" s="3"/>
      <c r="I2333" s="7"/>
      <c r="J2333" s="3"/>
      <c r="K2333" s="32" t="str">
        <f t="shared" si="149"/>
        <v/>
      </c>
      <c r="L2333" s="2"/>
      <c r="M2333" s="2"/>
      <c r="N2333" s="28"/>
      <c r="O2333" s="28"/>
    </row>
    <row r="2334" spans="1:15" ht="18.75" customHeight="1" x14ac:dyDescent="0.35">
      <c r="A2334" s="28"/>
      <c r="B2334" s="189">
        <f>IF(J2334="",0,COUNTIF($J$7:J2334,J2334))</f>
        <v>0</v>
      </c>
      <c r="C2334" s="189" t="str">
        <f t="shared" si="146"/>
        <v>0</v>
      </c>
      <c r="D2334" s="192">
        <f t="shared" si="147"/>
        <v>46021</v>
      </c>
      <c r="E2334" s="189">
        <f t="shared" si="148"/>
        <v>227</v>
      </c>
      <c r="F2334" s="28"/>
      <c r="G2334" s="157"/>
      <c r="H2334" s="3"/>
      <c r="I2334" s="7"/>
      <c r="J2334" s="3"/>
      <c r="K2334" s="32" t="str">
        <f t="shared" si="149"/>
        <v/>
      </c>
      <c r="L2334" s="2"/>
      <c r="M2334" s="2"/>
      <c r="N2334" s="28"/>
      <c r="O2334" s="28"/>
    </row>
    <row r="2335" spans="1:15" ht="18.75" customHeight="1" x14ac:dyDescent="0.35">
      <c r="A2335" s="28"/>
      <c r="B2335" s="189">
        <f>IF(J2335="",0,COUNTIF($J$7:J2335,J2335))</f>
        <v>0</v>
      </c>
      <c r="C2335" s="189" t="str">
        <f t="shared" si="146"/>
        <v>0</v>
      </c>
      <c r="D2335" s="192">
        <f t="shared" si="147"/>
        <v>46021</v>
      </c>
      <c r="E2335" s="189">
        <f t="shared" si="148"/>
        <v>227</v>
      </c>
      <c r="F2335" s="28"/>
      <c r="G2335" s="157"/>
      <c r="H2335" s="3"/>
      <c r="I2335" s="7"/>
      <c r="J2335" s="3"/>
      <c r="K2335" s="32" t="str">
        <f t="shared" si="149"/>
        <v/>
      </c>
      <c r="L2335" s="2"/>
      <c r="M2335" s="2"/>
      <c r="N2335" s="28"/>
      <c r="O2335" s="28"/>
    </row>
    <row r="2336" spans="1:15" ht="18.75" customHeight="1" x14ac:dyDescent="0.35">
      <c r="A2336" s="28"/>
      <c r="B2336" s="189">
        <f>IF(J2336="",0,COUNTIF($J$7:J2336,J2336))</f>
        <v>0</v>
      </c>
      <c r="C2336" s="189" t="str">
        <f t="shared" si="146"/>
        <v>0</v>
      </c>
      <c r="D2336" s="192">
        <f t="shared" si="147"/>
        <v>46021</v>
      </c>
      <c r="E2336" s="189">
        <f t="shared" si="148"/>
        <v>227</v>
      </c>
      <c r="F2336" s="28"/>
      <c r="G2336" s="157"/>
      <c r="H2336" s="3"/>
      <c r="I2336" s="7"/>
      <c r="J2336" s="3"/>
      <c r="K2336" s="32" t="str">
        <f t="shared" si="149"/>
        <v/>
      </c>
      <c r="L2336" s="2"/>
      <c r="M2336" s="2"/>
      <c r="N2336" s="28"/>
      <c r="O2336" s="28"/>
    </row>
    <row r="2337" spans="1:15" ht="18.75" customHeight="1" x14ac:dyDescent="0.35">
      <c r="A2337" s="28"/>
      <c r="B2337" s="189">
        <f>IF(J2337="",0,COUNTIF($J$7:J2337,J2337))</f>
        <v>0</v>
      </c>
      <c r="C2337" s="189" t="str">
        <f t="shared" si="146"/>
        <v>0</v>
      </c>
      <c r="D2337" s="192">
        <f t="shared" si="147"/>
        <v>46021</v>
      </c>
      <c r="E2337" s="189">
        <f t="shared" si="148"/>
        <v>227</v>
      </c>
      <c r="F2337" s="28"/>
      <c r="G2337" s="157"/>
      <c r="H2337" s="3"/>
      <c r="I2337" s="7"/>
      <c r="J2337" s="3"/>
      <c r="K2337" s="32" t="str">
        <f t="shared" si="149"/>
        <v/>
      </c>
      <c r="L2337" s="2"/>
      <c r="M2337" s="2"/>
      <c r="N2337" s="28"/>
      <c r="O2337" s="28"/>
    </row>
    <row r="2338" spans="1:15" ht="18.75" customHeight="1" x14ac:dyDescent="0.35">
      <c r="A2338" s="28"/>
      <c r="B2338" s="189">
        <f>IF(J2338="",0,COUNTIF($J$7:J2338,J2338))</f>
        <v>0</v>
      </c>
      <c r="C2338" s="189" t="str">
        <f t="shared" si="146"/>
        <v>0</v>
      </c>
      <c r="D2338" s="192">
        <f t="shared" si="147"/>
        <v>46021</v>
      </c>
      <c r="E2338" s="189">
        <f t="shared" si="148"/>
        <v>227</v>
      </c>
      <c r="F2338" s="28"/>
      <c r="G2338" s="157"/>
      <c r="H2338" s="3"/>
      <c r="I2338" s="7"/>
      <c r="J2338" s="3"/>
      <c r="K2338" s="32" t="str">
        <f t="shared" si="149"/>
        <v/>
      </c>
      <c r="L2338" s="2"/>
      <c r="M2338" s="2"/>
      <c r="N2338" s="28"/>
      <c r="O2338" s="28"/>
    </row>
    <row r="2339" spans="1:15" ht="18.75" customHeight="1" x14ac:dyDescent="0.35">
      <c r="A2339" s="28"/>
      <c r="B2339" s="189">
        <f>IF(J2339="",0,COUNTIF($J$7:J2339,J2339))</f>
        <v>0</v>
      </c>
      <c r="C2339" s="189" t="str">
        <f t="shared" si="146"/>
        <v>0</v>
      </c>
      <c r="D2339" s="192">
        <f t="shared" si="147"/>
        <v>46021</v>
      </c>
      <c r="E2339" s="189">
        <f t="shared" si="148"/>
        <v>227</v>
      </c>
      <c r="F2339" s="28"/>
      <c r="G2339" s="157"/>
      <c r="H2339" s="3"/>
      <c r="I2339" s="7"/>
      <c r="J2339" s="3"/>
      <c r="K2339" s="32" t="str">
        <f t="shared" si="149"/>
        <v/>
      </c>
      <c r="L2339" s="2"/>
      <c r="M2339" s="2"/>
      <c r="N2339" s="28"/>
      <c r="O2339" s="28"/>
    </row>
    <row r="2340" spans="1:15" ht="18.75" customHeight="1" x14ac:dyDescent="0.35">
      <c r="A2340" s="28"/>
      <c r="B2340" s="189">
        <f>IF(J2340="",0,COUNTIF($J$7:J2340,J2340))</f>
        <v>0</v>
      </c>
      <c r="C2340" s="189" t="str">
        <f t="shared" si="146"/>
        <v>0</v>
      </c>
      <c r="D2340" s="192">
        <f t="shared" si="147"/>
        <v>46021</v>
      </c>
      <c r="E2340" s="189">
        <f t="shared" si="148"/>
        <v>227</v>
      </c>
      <c r="F2340" s="28"/>
      <c r="G2340" s="157"/>
      <c r="H2340" s="3"/>
      <c r="I2340" s="7"/>
      <c r="J2340" s="3"/>
      <c r="K2340" s="32" t="str">
        <f t="shared" si="149"/>
        <v/>
      </c>
      <c r="L2340" s="2"/>
      <c r="M2340" s="2"/>
      <c r="N2340" s="28"/>
      <c r="O2340" s="28"/>
    </row>
    <row r="2341" spans="1:15" ht="18.75" customHeight="1" x14ac:dyDescent="0.35">
      <c r="A2341" s="28"/>
      <c r="B2341" s="189">
        <f>IF(J2341="",0,COUNTIF($J$7:J2341,J2341))</f>
        <v>0</v>
      </c>
      <c r="C2341" s="189" t="str">
        <f t="shared" si="146"/>
        <v>0</v>
      </c>
      <c r="D2341" s="192">
        <f t="shared" si="147"/>
        <v>46021</v>
      </c>
      <c r="E2341" s="189">
        <f t="shared" si="148"/>
        <v>227</v>
      </c>
      <c r="F2341" s="28"/>
      <c r="G2341" s="157"/>
      <c r="H2341" s="3"/>
      <c r="I2341" s="7"/>
      <c r="J2341" s="3"/>
      <c r="K2341" s="32" t="str">
        <f t="shared" si="149"/>
        <v/>
      </c>
      <c r="L2341" s="2"/>
      <c r="M2341" s="2"/>
      <c r="N2341" s="28"/>
      <c r="O2341" s="28"/>
    </row>
    <row r="2342" spans="1:15" ht="18.75" customHeight="1" x14ac:dyDescent="0.35">
      <c r="A2342" s="28"/>
      <c r="B2342" s="189">
        <f>IF(J2342="",0,COUNTIF($J$7:J2342,J2342))</f>
        <v>0</v>
      </c>
      <c r="C2342" s="189" t="str">
        <f t="shared" si="146"/>
        <v>0</v>
      </c>
      <c r="D2342" s="192">
        <f t="shared" si="147"/>
        <v>46021</v>
      </c>
      <c r="E2342" s="189">
        <f t="shared" si="148"/>
        <v>227</v>
      </c>
      <c r="F2342" s="28"/>
      <c r="G2342" s="157"/>
      <c r="H2342" s="3"/>
      <c r="I2342" s="7"/>
      <c r="J2342" s="3"/>
      <c r="K2342" s="32" t="str">
        <f t="shared" si="149"/>
        <v/>
      </c>
      <c r="L2342" s="2"/>
      <c r="M2342" s="2"/>
      <c r="N2342" s="28"/>
      <c r="O2342" s="28"/>
    </row>
    <row r="2343" spans="1:15" ht="18.75" customHeight="1" x14ac:dyDescent="0.35">
      <c r="A2343" s="28"/>
      <c r="B2343" s="189">
        <f>IF(J2343="",0,COUNTIF($J$7:J2343,J2343))</f>
        <v>0</v>
      </c>
      <c r="C2343" s="189" t="str">
        <f t="shared" si="146"/>
        <v>0</v>
      </c>
      <c r="D2343" s="192">
        <f t="shared" si="147"/>
        <v>46021</v>
      </c>
      <c r="E2343" s="189">
        <f t="shared" si="148"/>
        <v>227</v>
      </c>
      <c r="F2343" s="28"/>
      <c r="G2343" s="157"/>
      <c r="H2343" s="3"/>
      <c r="I2343" s="7"/>
      <c r="J2343" s="3"/>
      <c r="K2343" s="32" t="str">
        <f t="shared" si="149"/>
        <v/>
      </c>
      <c r="L2343" s="2"/>
      <c r="M2343" s="2"/>
      <c r="N2343" s="28"/>
      <c r="O2343" s="28"/>
    </row>
    <row r="2344" spans="1:15" ht="18.75" customHeight="1" x14ac:dyDescent="0.35">
      <c r="A2344" s="28"/>
      <c r="B2344" s="189">
        <f>IF(J2344="",0,COUNTIF($J$7:J2344,J2344))</f>
        <v>0</v>
      </c>
      <c r="C2344" s="189" t="str">
        <f t="shared" si="146"/>
        <v>0</v>
      </c>
      <c r="D2344" s="192">
        <f t="shared" si="147"/>
        <v>46021</v>
      </c>
      <c r="E2344" s="189">
        <f t="shared" si="148"/>
        <v>227</v>
      </c>
      <c r="F2344" s="28"/>
      <c r="G2344" s="157"/>
      <c r="H2344" s="3"/>
      <c r="I2344" s="7"/>
      <c r="J2344" s="3"/>
      <c r="K2344" s="32" t="str">
        <f t="shared" si="149"/>
        <v/>
      </c>
      <c r="L2344" s="2"/>
      <c r="M2344" s="2"/>
      <c r="N2344" s="28"/>
      <c r="O2344" s="28"/>
    </row>
    <row r="2345" spans="1:15" ht="18.75" customHeight="1" x14ac:dyDescent="0.35">
      <c r="A2345" s="28"/>
      <c r="B2345" s="189">
        <f>IF(J2345="",0,COUNTIF($J$7:J2345,J2345))</f>
        <v>0</v>
      </c>
      <c r="C2345" s="189" t="str">
        <f t="shared" si="146"/>
        <v>0</v>
      </c>
      <c r="D2345" s="192">
        <f t="shared" si="147"/>
        <v>46021</v>
      </c>
      <c r="E2345" s="189">
        <f t="shared" si="148"/>
        <v>227</v>
      </c>
      <c r="F2345" s="28"/>
      <c r="G2345" s="157"/>
      <c r="H2345" s="3"/>
      <c r="I2345" s="7"/>
      <c r="J2345" s="3"/>
      <c r="K2345" s="32" t="str">
        <f t="shared" si="149"/>
        <v/>
      </c>
      <c r="L2345" s="2"/>
      <c r="M2345" s="2"/>
      <c r="N2345" s="28"/>
      <c r="O2345" s="28"/>
    </row>
    <row r="2346" spans="1:15" ht="18.75" customHeight="1" x14ac:dyDescent="0.35">
      <c r="A2346" s="28"/>
      <c r="B2346" s="189">
        <f>IF(J2346="",0,COUNTIF($J$7:J2346,J2346))</f>
        <v>0</v>
      </c>
      <c r="C2346" s="189" t="str">
        <f t="shared" si="146"/>
        <v>0</v>
      </c>
      <c r="D2346" s="192">
        <f t="shared" si="147"/>
        <v>46021</v>
      </c>
      <c r="E2346" s="189">
        <f t="shared" si="148"/>
        <v>227</v>
      </c>
      <c r="F2346" s="28"/>
      <c r="G2346" s="157"/>
      <c r="H2346" s="3"/>
      <c r="I2346" s="7"/>
      <c r="J2346" s="3"/>
      <c r="K2346" s="32" t="str">
        <f t="shared" si="149"/>
        <v/>
      </c>
      <c r="L2346" s="2"/>
      <c r="M2346" s="2"/>
      <c r="N2346" s="28"/>
      <c r="O2346" s="28"/>
    </row>
    <row r="2347" spans="1:15" ht="18.75" customHeight="1" x14ac:dyDescent="0.35">
      <c r="A2347" s="28"/>
      <c r="B2347" s="189">
        <f>IF(J2347="",0,COUNTIF($J$7:J2347,J2347))</f>
        <v>0</v>
      </c>
      <c r="C2347" s="189" t="str">
        <f t="shared" si="146"/>
        <v>0</v>
      </c>
      <c r="D2347" s="192">
        <f t="shared" si="147"/>
        <v>46021</v>
      </c>
      <c r="E2347" s="189">
        <f t="shared" si="148"/>
        <v>227</v>
      </c>
      <c r="F2347" s="28"/>
      <c r="G2347" s="157"/>
      <c r="H2347" s="3"/>
      <c r="I2347" s="7"/>
      <c r="J2347" s="3"/>
      <c r="K2347" s="32" t="str">
        <f t="shared" si="149"/>
        <v/>
      </c>
      <c r="L2347" s="2"/>
      <c r="M2347" s="2"/>
      <c r="N2347" s="28"/>
      <c r="O2347" s="28"/>
    </row>
    <row r="2348" spans="1:15" ht="18.75" customHeight="1" x14ac:dyDescent="0.35">
      <c r="A2348" s="28"/>
      <c r="B2348" s="189">
        <f>IF(J2348="",0,COUNTIF($J$7:J2348,J2348))</f>
        <v>0</v>
      </c>
      <c r="C2348" s="189" t="str">
        <f t="shared" si="146"/>
        <v>0</v>
      </c>
      <c r="D2348" s="192">
        <f t="shared" si="147"/>
        <v>46021</v>
      </c>
      <c r="E2348" s="189">
        <f t="shared" si="148"/>
        <v>227</v>
      </c>
      <c r="F2348" s="28"/>
      <c r="G2348" s="157"/>
      <c r="H2348" s="3"/>
      <c r="I2348" s="7"/>
      <c r="J2348" s="3"/>
      <c r="K2348" s="32" t="str">
        <f t="shared" si="149"/>
        <v/>
      </c>
      <c r="L2348" s="2"/>
      <c r="M2348" s="2"/>
      <c r="N2348" s="28"/>
      <c r="O2348" s="28"/>
    </row>
    <row r="2349" spans="1:15" ht="18.75" customHeight="1" x14ac:dyDescent="0.35">
      <c r="A2349" s="28"/>
      <c r="B2349" s="189">
        <f>IF(J2349="",0,COUNTIF($J$7:J2349,J2349))</f>
        <v>0</v>
      </c>
      <c r="C2349" s="189" t="str">
        <f t="shared" si="146"/>
        <v>0</v>
      </c>
      <c r="D2349" s="192">
        <f t="shared" si="147"/>
        <v>46021</v>
      </c>
      <c r="E2349" s="189">
        <f t="shared" si="148"/>
        <v>227</v>
      </c>
      <c r="F2349" s="28"/>
      <c r="G2349" s="157"/>
      <c r="H2349" s="3"/>
      <c r="I2349" s="7"/>
      <c r="J2349" s="3"/>
      <c r="K2349" s="32" t="str">
        <f t="shared" si="149"/>
        <v/>
      </c>
      <c r="L2349" s="2"/>
      <c r="M2349" s="2"/>
      <c r="N2349" s="28"/>
      <c r="O2349" s="28"/>
    </row>
    <row r="2350" spans="1:15" ht="18.75" customHeight="1" x14ac:dyDescent="0.35">
      <c r="A2350" s="28"/>
      <c r="B2350" s="189">
        <f>IF(J2350="",0,COUNTIF($J$7:J2350,J2350))</f>
        <v>0</v>
      </c>
      <c r="C2350" s="189" t="str">
        <f t="shared" si="146"/>
        <v>0</v>
      </c>
      <c r="D2350" s="192">
        <f t="shared" si="147"/>
        <v>46021</v>
      </c>
      <c r="E2350" s="189">
        <f t="shared" si="148"/>
        <v>227</v>
      </c>
      <c r="F2350" s="28"/>
      <c r="G2350" s="157"/>
      <c r="H2350" s="3"/>
      <c r="I2350" s="7"/>
      <c r="J2350" s="3"/>
      <c r="K2350" s="32" t="str">
        <f t="shared" si="149"/>
        <v/>
      </c>
      <c r="L2350" s="2"/>
      <c r="M2350" s="2"/>
      <c r="N2350" s="28"/>
      <c r="O2350" s="28"/>
    </row>
    <row r="2351" spans="1:15" ht="18.75" customHeight="1" x14ac:dyDescent="0.35">
      <c r="A2351" s="28"/>
      <c r="B2351" s="189">
        <f>IF(J2351="",0,COUNTIF($J$7:J2351,J2351))</f>
        <v>0</v>
      </c>
      <c r="C2351" s="189" t="str">
        <f t="shared" si="146"/>
        <v>0</v>
      </c>
      <c r="D2351" s="192">
        <f t="shared" si="147"/>
        <v>46021</v>
      </c>
      <c r="E2351" s="189">
        <f t="shared" si="148"/>
        <v>227</v>
      </c>
      <c r="F2351" s="28"/>
      <c r="G2351" s="157"/>
      <c r="H2351" s="3"/>
      <c r="I2351" s="7"/>
      <c r="J2351" s="3"/>
      <c r="K2351" s="32" t="str">
        <f t="shared" si="149"/>
        <v/>
      </c>
      <c r="L2351" s="2"/>
      <c r="M2351" s="2"/>
      <c r="N2351" s="28"/>
      <c r="O2351" s="28"/>
    </row>
    <row r="2352" spans="1:15" ht="18.75" customHeight="1" x14ac:dyDescent="0.35">
      <c r="A2352" s="28"/>
      <c r="B2352" s="189">
        <f>IF(J2352="",0,COUNTIF($J$7:J2352,J2352))</f>
        <v>0</v>
      </c>
      <c r="C2352" s="189" t="str">
        <f t="shared" si="146"/>
        <v>0</v>
      </c>
      <c r="D2352" s="192">
        <f t="shared" si="147"/>
        <v>46021</v>
      </c>
      <c r="E2352" s="189">
        <f t="shared" si="148"/>
        <v>227</v>
      </c>
      <c r="F2352" s="28"/>
      <c r="G2352" s="157"/>
      <c r="H2352" s="3"/>
      <c r="I2352" s="7"/>
      <c r="J2352" s="3"/>
      <c r="K2352" s="32" t="str">
        <f t="shared" si="149"/>
        <v/>
      </c>
      <c r="L2352" s="2"/>
      <c r="M2352" s="2"/>
      <c r="N2352" s="28"/>
      <c r="O2352" s="28"/>
    </row>
    <row r="2353" spans="1:15" ht="18.75" customHeight="1" x14ac:dyDescent="0.35">
      <c r="A2353" s="28"/>
      <c r="B2353" s="189">
        <f>IF(J2353="",0,COUNTIF($J$7:J2353,J2353))</f>
        <v>0</v>
      </c>
      <c r="C2353" s="189" t="str">
        <f t="shared" si="146"/>
        <v>0</v>
      </c>
      <c r="D2353" s="192">
        <f t="shared" si="147"/>
        <v>46021</v>
      </c>
      <c r="E2353" s="189">
        <f t="shared" si="148"/>
        <v>227</v>
      </c>
      <c r="F2353" s="28"/>
      <c r="G2353" s="157"/>
      <c r="H2353" s="3"/>
      <c r="I2353" s="7"/>
      <c r="J2353" s="3"/>
      <c r="K2353" s="32" t="str">
        <f t="shared" si="149"/>
        <v/>
      </c>
      <c r="L2353" s="2"/>
      <c r="M2353" s="2"/>
      <c r="N2353" s="28"/>
      <c r="O2353" s="28"/>
    </row>
    <row r="2354" spans="1:15" ht="18.75" customHeight="1" x14ac:dyDescent="0.35">
      <c r="A2354" s="28"/>
      <c r="B2354" s="189">
        <f>IF(J2354="",0,COUNTIF($J$7:J2354,J2354))</f>
        <v>0</v>
      </c>
      <c r="C2354" s="189" t="str">
        <f t="shared" si="146"/>
        <v>0</v>
      </c>
      <c r="D2354" s="192">
        <f t="shared" si="147"/>
        <v>46021</v>
      </c>
      <c r="E2354" s="189">
        <f t="shared" si="148"/>
        <v>227</v>
      </c>
      <c r="F2354" s="28"/>
      <c r="G2354" s="157"/>
      <c r="H2354" s="3"/>
      <c r="I2354" s="7"/>
      <c r="J2354" s="3"/>
      <c r="K2354" s="32" t="str">
        <f t="shared" si="149"/>
        <v/>
      </c>
      <c r="L2354" s="2"/>
      <c r="M2354" s="2"/>
      <c r="N2354" s="28"/>
      <c r="O2354" s="28"/>
    </row>
    <row r="2355" spans="1:15" ht="18.75" customHeight="1" x14ac:dyDescent="0.35">
      <c r="A2355" s="28"/>
      <c r="B2355" s="189">
        <f>IF(J2355="",0,COUNTIF($J$7:J2355,J2355))</f>
        <v>0</v>
      </c>
      <c r="C2355" s="189" t="str">
        <f t="shared" si="146"/>
        <v>0</v>
      </c>
      <c r="D2355" s="192">
        <f t="shared" si="147"/>
        <v>46021</v>
      </c>
      <c r="E2355" s="189">
        <f t="shared" si="148"/>
        <v>227</v>
      </c>
      <c r="F2355" s="28"/>
      <c r="G2355" s="157"/>
      <c r="H2355" s="3"/>
      <c r="I2355" s="7"/>
      <c r="J2355" s="3"/>
      <c r="K2355" s="32" t="str">
        <f t="shared" si="149"/>
        <v/>
      </c>
      <c r="L2355" s="2"/>
      <c r="M2355" s="2"/>
      <c r="N2355" s="28"/>
      <c r="O2355" s="28"/>
    </row>
    <row r="2356" spans="1:15" ht="18.75" customHeight="1" x14ac:dyDescent="0.35">
      <c r="A2356" s="28"/>
      <c r="B2356" s="189">
        <f>IF(J2356="",0,COUNTIF($J$7:J2356,J2356))</f>
        <v>0</v>
      </c>
      <c r="C2356" s="189" t="str">
        <f t="shared" si="146"/>
        <v>0</v>
      </c>
      <c r="D2356" s="192">
        <f t="shared" si="147"/>
        <v>46021</v>
      </c>
      <c r="E2356" s="189">
        <f t="shared" si="148"/>
        <v>227</v>
      </c>
      <c r="F2356" s="28"/>
      <c r="G2356" s="157"/>
      <c r="H2356" s="3"/>
      <c r="I2356" s="7"/>
      <c r="J2356" s="3"/>
      <c r="K2356" s="32" t="str">
        <f t="shared" si="149"/>
        <v/>
      </c>
      <c r="L2356" s="2"/>
      <c r="M2356" s="2"/>
      <c r="N2356" s="28"/>
      <c r="O2356" s="28"/>
    </row>
    <row r="2357" spans="1:15" ht="18.75" customHeight="1" x14ac:dyDescent="0.35">
      <c r="A2357" s="28"/>
      <c r="B2357" s="189">
        <f>IF(J2357="",0,COUNTIF($J$7:J2357,J2357))</f>
        <v>0</v>
      </c>
      <c r="C2357" s="189" t="str">
        <f t="shared" si="146"/>
        <v>0</v>
      </c>
      <c r="D2357" s="192">
        <f t="shared" si="147"/>
        <v>46021</v>
      </c>
      <c r="E2357" s="189">
        <f t="shared" si="148"/>
        <v>227</v>
      </c>
      <c r="F2357" s="28"/>
      <c r="G2357" s="157"/>
      <c r="H2357" s="3"/>
      <c r="I2357" s="7"/>
      <c r="J2357" s="3"/>
      <c r="K2357" s="32" t="str">
        <f t="shared" si="149"/>
        <v/>
      </c>
      <c r="L2357" s="2"/>
      <c r="M2357" s="2"/>
      <c r="N2357" s="28"/>
      <c r="O2357" s="28"/>
    </row>
    <row r="2358" spans="1:15" ht="18.75" customHeight="1" x14ac:dyDescent="0.35">
      <c r="A2358" s="28"/>
      <c r="B2358" s="189">
        <f>IF(J2358="",0,COUNTIF($J$7:J2358,J2358))</f>
        <v>0</v>
      </c>
      <c r="C2358" s="189" t="str">
        <f t="shared" si="146"/>
        <v>0</v>
      </c>
      <c r="D2358" s="192">
        <f t="shared" si="147"/>
        <v>46021</v>
      </c>
      <c r="E2358" s="189">
        <f t="shared" si="148"/>
        <v>227</v>
      </c>
      <c r="F2358" s="28"/>
      <c r="G2358" s="157"/>
      <c r="H2358" s="3"/>
      <c r="I2358" s="7"/>
      <c r="J2358" s="3"/>
      <c r="K2358" s="32" t="str">
        <f t="shared" si="149"/>
        <v/>
      </c>
      <c r="L2358" s="2"/>
      <c r="M2358" s="2"/>
      <c r="N2358" s="28"/>
      <c r="O2358" s="28"/>
    </row>
    <row r="2359" spans="1:15" ht="18.75" customHeight="1" x14ac:dyDescent="0.35">
      <c r="A2359" s="28"/>
      <c r="B2359" s="189">
        <f>IF(J2359="",0,COUNTIF($J$7:J2359,J2359))</f>
        <v>0</v>
      </c>
      <c r="C2359" s="189" t="str">
        <f t="shared" ref="C2359:C2422" si="150">B2359&amp;J2359</f>
        <v>0</v>
      </c>
      <c r="D2359" s="192">
        <f t="shared" ref="D2359:D2422" si="151">IF(G2359&lt;&gt;"",G2359,D2358)</f>
        <v>46021</v>
      </c>
      <c r="E2359" s="189">
        <f t="shared" ref="E2359:E2422" si="152">IF(H2359&lt;&gt;"",H2359,E2358)</f>
        <v>227</v>
      </c>
      <c r="F2359" s="28"/>
      <c r="G2359" s="157"/>
      <c r="H2359" s="3"/>
      <c r="I2359" s="7"/>
      <c r="J2359" s="3"/>
      <c r="K2359" s="32" t="str">
        <f t="shared" ref="K2359:K2422" si="153">IF(J2359&lt;&gt;"",VLOOKUP(J2359,DA,2,FALSE),"")</f>
        <v/>
      </c>
      <c r="L2359" s="2"/>
      <c r="M2359" s="2"/>
      <c r="N2359" s="28"/>
      <c r="O2359" s="28"/>
    </row>
    <row r="2360" spans="1:15" ht="18.75" customHeight="1" x14ac:dyDescent="0.35">
      <c r="A2360" s="28"/>
      <c r="B2360" s="189">
        <f>IF(J2360="",0,COUNTIF($J$7:J2360,J2360))</f>
        <v>0</v>
      </c>
      <c r="C2360" s="189" t="str">
        <f t="shared" si="150"/>
        <v>0</v>
      </c>
      <c r="D2360" s="192">
        <f t="shared" si="151"/>
        <v>46021</v>
      </c>
      <c r="E2360" s="189">
        <f t="shared" si="152"/>
        <v>227</v>
      </c>
      <c r="F2360" s="28"/>
      <c r="G2360" s="157"/>
      <c r="H2360" s="3"/>
      <c r="I2360" s="7"/>
      <c r="J2360" s="3"/>
      <c r="K2360" s="32" t="str">
        <f t="shared" si="153"/>
        <v/>
      </c>
      <c r="L2360" s="2"/>
      <c r="M2360" s="2"/>
      <c r="N2360" s="28"/>
      <c r="O2360" s="28"/>
    </row>
    <row r="2361" spans="1:15" ht="18.75" customHeight="1" x14ac:dyDescent="0.35">
      <c r="A2361" s="28"/>
      <c r="B2361" s="189">
        <f>IF(J2361="",0,COUNTIF($J$7:J2361,J2361))</f>
        <v>0</v>
      </c>
      <c r="C2361" s="189" t="str">
        <f t="shared" si="150"/>
        <v>0</v>
      </c>
      <c r="D2361" s="192">
        <f t="shared" si="151"/>
        <v>46021</v>
      </c>
      <c r="E2361" s="189">
        <f t="shared" si="152"/>
        <v>227</v>
      </c>
      <c r="F2361" s="28"/>
      <c r="G2361" s="157"/>
      <c r="H2361" s="3"/>
      <c r="I2361" s="7"/>
      <c r="J2361" s="3"/>
      <c r="K2361" s="32" t="str">
        <f t="shared" si="153"/>
        <v/>
      </c>
      <c r="L2361" s="2"/>
      <c r="M2361" s="2"/>
      <c r="N2361" s="28"/>
      <c r="O2361" s="28"/>
    </row>
    <row r="2362" spans="1:15" ht="18.75" customHeight="1" x14ac:dyDescent="0.35">
      <c r="A2362" s="28"/>
      <c r="B2362" s="189">
        <f>IF(J2362="",0,COUNTIF($J$7:J2362,J2362))</f>
        <v>0</v>
      </c>
      <c r="C2362" s="189" t="str">
        <f t="shared" si="150"/>
        <v>0</v>
      </c>
      <c r="D2362" s="192">
        <f t="shared" si="151"/>
        <v>46021</v>
      </c>
      <c r="E2362" s="189">
        <f t="shared" si="152"/>
        <v>227</v>
      </c>
      <c r="F2362" s="28"/>
      <c r="G2362" s="157"/>
      <c r="H2362" s="3"/>
      <c r="I2362" s="7"/>
      <c r="J2362" s="3"/>
      <c r="K2362" s="32" t="str">
        <f t="shared" si="153"/>
        <v/>
      </c>
      <c r="L2362" s="2"/>
      <c r="M2362" s="2"/>
      <c r="N2362" s="28"/>
      <c r="O2362" s="28"/>
    </row>
    <row r="2363" spans="1:15" ht="18.75" customHeight="1" x14ac:dyDescent="0.35">
      <c r="A2363" s="28"/>
      <c r="B2363" s="189">
        <f>IF(J2363="",0,COUNTIF($J$7:J2363,J2363))</f>
        <v>0</v>
      </c>
      <c r="C2363" s="189" t="str">
        <f t="shared" si="150"/>
        <v>0</v>
      </c>
      <c r="D2363" s="192">
        <f t="shared" si="151"/>
        <v>46021</v>
      </c>
      <c r="E2363" s="189">
        <f t="shared" si="152"/>
        <v>227</v>
      </c>
      <c r="F2363" s="28"/>
      <c r="G2363" s="157"/>
      <c r="H2363" s="3"/>
      <c r="I2363" s="7"/>
      <c r="J2363" s="3"/>
      <c r="K2363" s="32" t="str">
        <f t="shared" si="153"/>
        <v/>
      </c>
      <c r="L2363" s="2"/>
      <c r="M2363" s="2"/>
      <c r="N2363" s="28"/>
      <c r="O2363" s="28"/>
    </row>
    <row r="2364" spans="1:15" ht="18.75" customHeight="1" x14ac:dyDescent="0.35">
      <c r="A2364" s="28"/>
      <c r="B2364" s="189">
        <f>IF(J2364="",0,COUNTIF($J$7:J2364,J2364))</f>
        <v>0</v>
      </c>
      <c r="C2364" s="189" t="str">
        <f t="shared" si="150"/>
        <v>0</v>
      </c>
      <c r="D2364" s="192">
        <f t="shared" si="151"/>
        <v>46021</v>
      </c>
      <c r="E2364" s="189">
        <f t="shared" si="152"/>
        <v>227</v>
      </c>
      <c r="F2364" s="28"/>
      <c r="G2364" s="157"/>
      <c r="H2364" s="3"/>
      <c r="I2364" s="7"/>
      <c r="J2364" s="3"/>
      <c r="K2364" s="32" t="str">
        <f t="shared" si="153"/>
        <v/>
      </c>
      <c r="L2364" s="2"/>
      <c r="M2364" s="2"/>
      <c r="N2364" s="28"/>
      <c r="O2364" s="28"/>
    </row>
    <row r="2365" spans="1:15" ht="18.75" customHeight="1" x14ac:dyDescent="0.35">
      <c r="A2365" s="28"/>
      <c r="B2365" s="189">
        <f>IF(J2365="",0,COUNTIF($J$7:J2365,J2365))</f>
        <v>0</v>
      </c>
      <c r="C2365" s="189" t="str">
        <f t="shared" si="150"/>
        <v>0</v>
      </c>
      <c r="D2365" s="192">
        <f t="shared" si="151"/>
        <v>46021</v>
      </c>
      <c r="E2365" s="189">
        <f t="shared" si="152"/>
        <v>227</v>
      </c>
      <c r="F2365" s="28"/>
      <c r="G2365" s="157"/>
      <c r="H2365" s="3"/>
      <c r="I2365" s="7"/>
      <c r="J2365" s="3"/>
      <c r="K2365" s="32" t="str">
        <f t="shared" si="153"/>
        <v/>
      </c>
      <c r="L2365" s="2"/>
      <c r="M2365" s="2"/>
      <c r="N2365" s="28"/>
      <c r="O2365" s="28"/>
    </row>
    <row r="2366" spans="1:15" ht="18.75" customHeight="1" x14ac:dyDescent="0.35">
      <c r="A2366" s="28"/>
      <c r="B2366" s="189">
        <f>IF(J2366="",0,COUNTIF($J$7:J2366,J2366))</f>
        <v>0</v>
      </c>
      <c r="C2366" s="189" t="str">
        <f t="shared" si="150"/>
        <v>0</v>
      </c>
      <c r="D2366" s="192">
        <f t="shared" si="151"/>
        <v>46021</v>
      </c>
      <c r="E2366" s="189">
        <f t="shared" si="152"/>
        <v>227</v>
      </c>
      <c r="F2366" s="28"/>
      <c r="G2366" s="157"/>
      <c r="H2366" s="3"/>
      <c r="I2366" s="7"/>
      <c r="J2366" s="3"/>
      <c r="K2366" s="32" t="str">
        <f t="shared" si="153"/>
        <v/>
      </c>
      <c r="L2366" s="2"/>
      <c r="M2366" s="2"/>
      <c r="N2366" s="28"/>
      <c r="O2366" s="28"/>
    </row>
    <row r="2367" spans="1:15" ht="18.75" customHeight="1" x14ac:dyDescent="0.35">
      <c r="A2367" s="28"/>
      <c r="B2367" s="189">
        <f>IF(J2367="",0,COUNTIF($J$7:J2367,J2367))</f>
        <v>0</v>
      </c>
      <c r="C2367" s="189" t="str">
        <f t="shared" si="150"/>
        <v>0</v>
      </c>
      <c r="D2367" s="192">
        <f t="shared" si="151"/>
        <v>46021</v>
      </c>
      <c r="E2367" s="189">
        <f t="shared" si="152"/>
        <v>227</v>
      </c>
      <c r="F2367" s="28"/>
      <c r="G2367" s="157"/>
      <c r="H2367" s="3"/>
      <c r="I2367" s="7"/>
      <c r="J2367" s="3"/>
      <c r="K2367" s="32" t="str">
        <f t="shared" si="153"/>
        <v/>
      </c>
      <c r="L2367" s="2"/>
      <c r="M2367" s="2"/>
      <c r="N2367" s="28"/>
      <c r="O2367" s="28"/>
    </row>
    <row r="2368" spans="1:15" ht="18.75" customHeight="1" x14ac:dyDescent="0.35">
      <c r="A2368" s="28"/>
      <c r="B2368" s="189">
        <f>IF(J2368="",0,COUNTIF($J$7:J2368,J2368))</f>
        <v>0</v>
      </c>
      <c r="C2368" s="189" t="str">
        <f t="shared" si="150"/>
        <v>0</v>
      </c>
      <c r="D2368" s="192">
        <f t="shared" si="151"/>
        <v>46021</v>
      </c>
      <c r="E2368" s="189">
        <f t="shared" si="152"/>
        <v>227</v>
      </c>
      <c r="F2368" s="28"/>
      <c r="G2368" s="157"/>
      <c r="H2368" s="3"/>
      <c r="I2368" s="7"/>
      <c r="J2368" s="3"/>
      <c r="K2368" s="32" t="str">
        <f t="shared" si="153"/>
        <v/>
      </c>
      <c r="L2368" s="2"/>
      <c r="M2368" s="2"/>
      <c r="N2368" s="28"/>
      <c r="O2368" s="28"/>
    </row>
    <row r="2369" spans="1:15" ht="18.75" customHeight="1" x14ac:dyDescent="0.35">
      <c r="A2369" s="28"/>
      <c r="B2369" s="189">
        <f>IF(J2369="",0,COUNTIF($J$7:J2369,J2369))</f>
        <v>0</v>
      </c>
      <c r="C2369" s="189" t="str">
        <f t="shared" si="150"/>
        <v>0</v>
      </c>
      <c r="D2369" s="192">
        <f t="shared" si="151"/>
        <v>46021</v>
      </c>
      <c r="E2369" s="189">
        <f t="shared" si="152"/>
        <v>227</v>
      </c>
      <c r="F2369" s="28"/>
      <c r="G2369" s="157"/>
      <c r="H2369" s="3"/>
      <c r="I2369" s="7"/>
      <c r="J2369" s="3"/>
      <c r="K2369" s="32" t="str">
        <f t="shared" si="153"/>
        <v/>
      </c>
      <c r="L2369" s="2"/>
      <c r="M2369" s="2"/>
      <c r="N2369" s="28"/>
      <c r="O2369" s="28"/>
    </row>
    <row r="2370" spans="1:15" ht="18.75" customHeight="1" x14ac:dyDescent="0.35">
      <c r="A2370" s="28"/>
      <c r="B2370" s="189">
        <f>IF(J2370="",0,COUNTIF($J$7:J2370,J2370))</f>
        <v>0</v>
      </c>
      <c r="C2370" s="189" t="str">
        <f t="shared" si="150"/>
        <v>0</v>
      </c>
      <c r="D2370" s="192">
        <f t="shared" si="151"/>
        <v>46021</v>
      </c>
      <c r="E2370" s="189">
        <f t="shared" si="152"/>
        <v>227</v>
      </c>
      <c r="F2370" s="28"/>
      <c r="G2370" s="157"/>
      <c r="H2370" s="3"/>
      <c r="I2370" s="7"/>
      <c r="J2370" s="3"/>
      <c r="K2370" s="32" t="str">
        <f t="shared" si="153"/>
        <v/>
      </c>
      <c r="L2370" s="2"/>
      <c r="M2370" s="2"/>
      <c r="N2370" s="28"/>
      <c r="O2370" s="28"/>
    </row>
    <row r="2371" spans="1:15" ht="18.75" customHeight="1" x14ac:dyDescent="0.35">
      <c r="A2371" s="28"/>
      <c r="B2371" s="189">
        <f>IF(J2371="",0,COUNTIF($J$7:J2371,J2371))</f>
        <v>0</v>
      </c>
      <c r="C2371" s="189" t="str">
        <f t="shared" si="150"/>
        <v>0</v>
      </c>
      <c r="D2371" s="192">
        <f t="shared" si="151"/>
        <v>46021</v>
      </c>
      <c r="E2371" s="189">
        <f t="shared" si="152"/>
        <v>227</v>
      </c>
      <c r="F2371" s="28"/>
      <c r="G2371" s="157"/>
      <c r="H2371" s="3"/>
      <c r="I2371" s="7"/>
      <c r="J2371" s="3"/>
      <c r="K2371" s="32" t="str">
        <f t="shared" si="153"/>
        <v/>
      </c>
      <c r="L2371" s="2"/>
      <c r="M2371" s="2"/>
      <c r="N2371" s="28"/>
      <c r="O2371" s="28"/>
    </row>
    <row r="2372" spans="1:15" ht="18.75" customHeight="1" x14ac:dyDescent="0.35">
      <c r="A2372" s="28"/>
      <c r="B2372" s="189">
        <f>IF(J2372="",0,COUNTIF($J$7:J2372,J2372))</f>
        <v>0</v>
      </c>
      <c r="C2372" s="189" t="str">
        <f t="shared" si="150"/>
        <v>0</v>
      </c>
      <c r="D2372" s="192">
        <f t="shared" si="151"/>
        <v>46021</v>
      </c>
      <c r="E2372" s="189">
        <f t="shared" si="152"/>
        <v>227</v>
      </c>
      <c r="F2372" s="28"/>
      <c r="G2372" s="157"/>
      <c r="H2372" s="3"/>
      <c r="I2372" s="7"/>
      <c r="J2372" s="3"/>
      <c r="K2372" s="32" t="str">
        <f t="shared" si="153"/>
        <v/>
      </c>
      <c r="L2372" s="2"/>
      <c r="M2372" s="2"/>
      <c r="N2372" s="28"/>
      <c r="O2372" s="28"/>
    </row>
    <row r="2373" spans="1:15" ht="18.75" customHeight="1" x14ac:dyDescent="0.35">
      <c r="A2373" s="28"/>
      <c r="B2373" s="189">
        <f>IF(J2373="",0,COUNTIF($J$7:J2373,J2373))</f>
        <v>0</v>
      </c>
      <c r="C2373" s="189" t="str">
        <f t="shared" si="150"/>
        <v>0</v>
      </c>
      <c r="D2373" s="192">
        <f t="shared" si="151"/>
        <v>46021</v>
      </c>
      <c r="E2373" s="189">
        <f t="shared" si="152"/>
        <v>227</v>
      </c>
      <c r="F2373" s="28"/>
      <c r="G2373" s="157"/>
      <c r="H2373" s="3"/>
      <c r="I2373" s="7"/>
      <c r="J2373" s="3"/>
      <c r="K2373" s="32" t="str">
        <f t="shared" si="153"/>
        <v/>
      </c>
      <c r="L2373" s="2"/>
      <c r="M2373" s="2"/>
      <c r="N2373" s="28"/>
      <c r="O2373" s="28"/>
    </row>
    <row r="2374" spans="1:15" ht="18.75" customHeight="1" x14ac:dyDescent="0.35">
      <c r="A2374" s="28"/>
      <c r="B2374" s="189">
        <f>IF(J2374="",0,COUNTIF($J$7:J2374,J2374))</f>
        <v>0</v>
      </c>
      <c r="C2374" s="189" t="str">
        <f t="shared" si="150"/>
        <v>0</v>
      </c>
      <c r="D2374" s="192">
        <f t="shared" si="151"/>
        <v>46021</v>
      </c>
      <c r="E2374" s="189">
        <f t="shared" si="152"/>
        <v>227</v>
      </c>
      <c r="F2374" s="28"/>
      <c r="G2374" s="157"/>
      <c r="H2374" s="3"/>
      <c r="I2374" s="7"/>
      <c r="J2374" s="3"/>
      <c r="K2374" s="32" t="str">
        <f t="shared" si="153"/>
        <v/>
      </c>
      <c r="L2374" s="2"/>
      <c r="M2374" s="2"/>
      <c r="N2374" s="28"/>
      <c r="O2374" s="28"/>
    </row>
    <row r="2375" spans="1:15" ht="18.75" customHeight="1" x14ac:dyDescent="0.35">
      <c r="A2375" s="28"/>
      <c r="B2375" s="189">
        <f>IF(J2375="",0,COUNTIF($J$7:J2375,J2375))</f>
        <v>0</v>
      </c>
      <c r="C2375" s="189" t="str">
        <f t="shared" si="150"/>
        <v>0</v>
      </c>
      <c r="D2375" s="192">
        <f t="shared" si="151"/>
        <v>46021</v>
      </c>
      <c r="E2375" s="189">
        <f t="shared" si="152"/>
        <v>227</v>
      </c>
      <c r="F2375" s="28"/>
      <c r="G2375" s="157"/>
      <c r="H2375" s="3"/>
      <c r="I2375" s="7"/>
      <c r="J2375" s="3"/>
      <c r="K2375" s="32" t="str">
        <f t="shared" si="153"/>
        <v/>
      </c>
      <c r="L2375" s="2"/>
      <c r="M2375" s="2"/>
      <c r="N2375" s="28"/>
      <c r="O2375" s="28"/>
    </row>
    <row r="2376" spans="1:15" ht="18.75" customHeight="1" x14ac:dyDescent="0.35">
      <c r="A2376" s="28"/>
      <c r="B2376" s="189">
        <f>IF(J2376="",0,COUNTIF($J$7:J2376,J2376))</f>
        <v>0</v>
      </c>
      <c r="C2376" s="189" t="str">
        <f t="shared" si="150"/>
        <v>0</v>
      </c>
      <c r="D2376" s="192">
        <f t="shared" si="151"/>
        <v>46021</v>
      </c>
      <c r="E2376" s="189">
        <f t="shared" si="152"/>
        <v>227</v>
      </c>
      <c r="F2376" s="28"/>
      <c r="G2376" s="157"/>
      <c r="H2376" s="3"/>
      <c r="I2376" s="7"/>
      <c r="J2376" s="3"/>
      <c r="K2376" s="32" t="str">
        <f t="shared" si="153"/>
        <v/>
      </c>
      <c r="L2376" s="2"/>
      <c r="M2376" s="2"/>
      <c r="N2376" s="28"/>
      <c r="O2376" s="28"/>
    </row>
    <row r="2377" spans="1:15" ht="18.75" customHeight="1" x14ac:dyDescent="0.35">
      <c r="A2377" s="28"/>
      <c r="B2377" s="189">
        <f>IF(J2377="",0,COUNTIF($J$7:J2377,J2377))</f>
        <v>0</v>
      </c>
      <c r="C2377" s="189" t="str">
        <f t="shared" si="150"/>
        <v>0</v>
      </c>
      <c r="D2377" s="192">
        <f t="shared" si="151"/>
        <v>46021</v>
      </c>
      <c r="E2377" s="189">
        <f t="shared" si="152"/>
        <v>227</v>
      </c>
      <c r="F2377" s="28"/>
      <c r="G2377" s="157"/>
      <c r="H2377" s="3"/>
      <c r="I2377" s="7"/>
      <c r="J2377" s="3"/>
      <c r="K2377" s="32" t="str">
        <f t="shared" si="153"/>
        <v/>
      </c>
      <c r="L2377" s="2"/>
      <c r="M2377" s="2"/>
      <c r="N2377" s="28"/>
      <c r="O2377" s="28"/>
    </row>
    <row r="2378" spans="1:15" ht="18.75" customHeight="1" x14ac:dyDescent="0.35">
      <c r="A2378" s="28"/>
      <c r="B2378" s="189">
        <f>IF(J2378="",0,COUNTIF($J$7:J2378,J2378))</f>
        <v>0</v>
      </c>
      <c r="C2378" s="189" t="str">
        <f t="shared" si="150"/>
        <v>0</v>
      </c>
      <c r="D2378" s="192">
        <f t="shared" si="151"/>
        <v>46021</v>
      </c>
      <c r="E2378" s="189">
        <f t="shared" si="152"/>
        <v>227</v>
      </c>
      <c r="F2378" s="28"/>
      <c r="G2378" s="157"/>
      <c r="H2378" s="3"/>
      <c r="I2378" s="7"/>
      <c r="J2378" s="3"/>
      <c r="K2378" s="32" t="str">
        <f t="shared" si="153"/>
        <v/>
      </c>
      <c r="L2378" s="2"/>
      <c r="M2378" s="2"/>
      <c r="N2378" s="28"/>
      <c r="O2378" s="28"/>
    </row>
    <row r="2379" spans="1:15" ht="18.75" customHeight="1" x14ac:dyDescent="0.35">
      <c r="A2379" s="28"/>
      <c r="B2379" s="189">
        <f>IF(J2379="",0,COUNTIF($J$7:J2379,J2379))</f>
        <v>0</v>
      </c>
      <c r="C2379" s="189" t="str">
        <f t="shared" si="150"/>
        <v>0</v>
      </c>
      <c r="D2379" s="192">
        <f t="shared" si="151"/>
        <v>46021</v>
      </c>
      <c r="E2379" s="189">
        <f t="shared" si="152"/>
        <v>227</v>
      </c>
      <c r="F2379" s="28"/>
      <c r="G2379" s="157"/>
      <c r="H2379" s="3"/>
      <c r="I2379" s="7"/>
      <c r="J2379" s="3"/>
      <c r="K2379" s="32" t="str">
        <f t="shared" si="153"/>
        <v/>
      </c>
      <c r="L2379" s="2"/>
      <c r="M2379" s="2"/>
      <c r="N2379" s="28"/>
      <c r="O2379" s="28"/>
    </row>
    <row r="2380" spans="1:15" ht="18.75" customHeight="1" x14ac:dyDescent="0.35">
      <c r="A2380" s="28"/>
      <c r="B2380" s="189">
        <f>IF(J2380="",0,COUNTIF($J$7:J2380,J2380))</f>
        <v>0</v>
      </c>
      <c r="C2380" s="189" t="str">
        <f t="shared" si="150"/>
        <v>0</v>
      </c>
      <c r="D2380" s="192">
        <f t="shared" si="151"/>
        <v>46021</v>
      </c>
      <c r="E2380" s="189">
        <f t="shared" si="152"/>
        <v>227</v>
      </c>
      <c r="F2380" s="28"/>
      <c r="G2380" s="157"/>
      <c r="H2380" s="3"/>
      <c r="I2380" s="7"/>
      <c r="J2380" s="3"/>
      <c r="K2380" s="32" t="str">
        <f t="shared" si="153"/>
        <v/>
      </c>
      <c r="L2380" s="2"/>
      <c r="M2380" s="2"/>
      <c r="N2380" s="28"/>
      <c r="O2380" s="28"/>
    </row>
    <row r="2381" spans="1:15" ht="18.75" customHeight="1" x14ac:dyDescent="0.35">
      <c r="A2381" s="28"/>
      <c r="B2381" s="189">
        <f>IF(J2381="",0,COUNTIF($J$7:J2381,J2381))</f>
        <v>0</v>
      </c>
      <c r="C2381" s="189" t="str">
        <f t="shared" si="150"/>
        <v>0</v>
      </c>
      <c r="D2381" s="192">
        <f t="shared" si="151"/>
        <v>46021</v>
      </c>
      <c r="E2381" s="189">
        <f t="shared" si="152"/>
        <v>227</v>
      </c>
      <c r="F2381" s="28"/>
      <c r="G2381" s="157"/>
      <c r="H2381" s="3"/>
      <c r="I2381" s="7"/>
      <c r="J2381" s="3"/>
      <c r="K2381" s="32" t="str">
        <f t="shared" si="153"/>
        <v/>
      </c>
      <c r="L2381" s="2"/>
      <c r="M2381" s="2"/>
      <c r="N2381" s="28"/>
      <c r="O2381" s="28"/>
    </row>
    <row r="2382" spans="1:15" ht="18.75" customHeight="1" x14ac:dyDescent="0.35">
      <c r="A2382" s="28"/>
      <c r="B2382" s="189">
        <f>IF(J2382="",0,COUNTIF($J$7:J2382,J2382))</f>
        <v>0</v>
      </c>
      <c r="C2382" s="189" t="str">
        <f t="shared" si="150"/>
        <v>0</v>
      </c>
      <c r="D2382" s="192">
        <f t="shared" si="151"/>
        <v>46021</v>
      </c>
      <c r="E2382" s="189">
        <f t="shared" si="152"/>
        <v>227</v>
      </c>
      <c r="F2382" s="28"/>
      <c r="G2382" s="157"/>
      <c r="H2382" s="3"/>
      <c r="I2382" s="7"/>
      <c r="J2382" s="3"/>
      <c r="K2382" s="32" t="str">
        <f t="shared" si="153"/>
        <v/>
      </c>
      <c r="L2382" s="2"/>
      <c r="M2382" s="2"/>
      <c r="N2382" s="28"/>
      <c r="O2382" s="28"/>
    </row>
    <row r="2383" spans="1:15" ht="18.75" customHeight="1" x14ac:dyDescent="0.35">
      <c r="A2383" s="28"/>
      <c r="B2383" s="189">
        <f>IF(J2383="",0,COUNTIF($J$7:J2383,J2383))</f>
        <v>0</v>
      </c>
      <c r="C2383" s="189" t="str">
        <f t="shared" si="150"/>
        <v>0</v>
      </c>
      <c r="D2383" s="192">
        <f t="shared" si="151"/>
        <v>46021</v>
      </c>
      <c r="E2383" s="189">
        <f t="shared" si="152"/>
        <v>227</v>
      </c>
      <c r="F2383" s="28"/>
      <c r="G2383" s="157"/>
      <c r="H2383" s="3"/>
      <c r="I2383" s="7"/>
      <c r="J2383" s="3"/>
      <c r="K2383" s="32" t="str">
        <f t="shared" si="153"/>
        <v/>
      </c>
      <c r="L2383" s="2"/>
      <c r="M2383" s="2"/>
      <c r="N2383" s="28"/>
      <c r="O2383" s="28"/>
    </row>
    <row r="2384" spans="1:15" ht="18.75" customHeight="1" x14ac:dyDescent="0.35">
      <c r="A2384" s="28"/>
      <c r="B2384" s="189">
        <f>IF(J2384="",0,COUNTIF($J$7:J2384,J2384))</f>
        <v>0</v>
      </c>
      <c r="C2384" s="189" t="str">
        <f t="shared" si="150"/>
        <v>0</v>
      </c>
      <c r="D2384" s="192">
        <f t="shared" si="151"/>
        <v>46021</v>
      </c>
      <c r="E2384" s="189">
        <f t="shared" si="152"/>
        <v>227</v>
      </c>
      <c r="F2384" s="28"/>
      <c r="G2384" s="157"/>
      <c r="H2384" s="3"/>
      <c r="I2384" s="7"/>
      <c r="J2384" s="3"/>
      <c r="K2384" s="32" t="str">
        <f t="shared" si="153"/>
        <v/>
      </c>
      <c r="L2384" s="2"/>
      <c r="M2384" s="2"/>
      <c r="N2384" s="28"/>
      <c r="O2384" s="28"/>
    </row>
    <row r="2385" spans="1:15" ht="18.75" customHeight="1" x14ac:dyDescent="0.35">
      <c r="A2385" s="28"/>
      <c r="B2385" s="189">
        <f>IF(J2385="",0,COUNTIF($J$7:J2385,J2385))</f>
        <v>0</v>
      </c>
      <c r="C2385" s="189" t="str">
        <f t="shared" si="150"/>
        <v>0</v>
      </c>
      <c r="D2385" s="192">
        <f t="shared" si="151"/>
        <v>46021</v>
      </c>
      <c r="E2385" s="189">
        <f t="shared" si="152"/>
        <v>227</v>
      </c>
      <c r="F2385" s="28"/>
      <c r="G2385" s="157"/>
      <c r="H2385" s="3"/>
      <c r="I2385" s="7"/>
      <c r="J2385" s="3"/>
      <c r="K2385" s="32" t="str">
        <f t="shared" si="153"/>
        <v/>
      </c>
      <c r="L2385" s="2"/>
      <c r="M2385" s="2"/>
      <c r="N2385" s="28"/>
      <c r="O2385" s="28"/>
    </row>
    <row r="2386" spans="1:15" ht="18.75" customHeight="1" x14ac:dyDescent="0.35">
      <c r="A2386" s="28"/>
      <c r="B2386" s="189">
        <f>IF(J2386="",0,COUNTIF($J$7:J2386,J2386))</f>
        <v>0</v>
      </c>
      <c r="C2386" s="189" t="str">
        <f t="shared" si="150"/>
        <v>0</v>
      </c>
      <c r="D2386" s="192">
        <f t="shared" si="151"/>
        <v>46021</v>
      </c>
      <c r="E2386" s="189">
        <f t="shared" si="152"/>
        <v>227</v>
      </c>
      <c r="F2386" s="28"/>
      <c r="G2386" s="157"/>
      <c r="H2386" s="3"/>
      <c r="I2386" s="7"/>
      <c r="J2386" s="3"/>
      <c r="K2386" s="32" t="str">
        <f t="shared" si="153"/>
        <v/>
      </c>
      <c r="L2386" s="2"/>
      <c r="M2386" s="2"/>
      <c r="N2386" s="28"/>
      <c r="O2386" s="28"/>
    </row>
    <row r="2387" spans="1:15" ht="18.75" customHeight="1" x14ac:dyDescent="0.35">
      <c r="A2387" s="28"/>
      <c r="B2387" s="189">
        <f>IF(J2387="",0,COUNTIF($J$7:J2387,J2387))</f>
        <v>0</v>
      </c>
      <c r="C2387" s="189" t="str">
        <f t="shared" si="150"/>
        <v>0</v>
      </c>
      <c r="D2387" s="192">
        <f t="shared" si="151"/>
        <v>46021</v>
      </c>
      <c r="E2387" s="189">
        <f t="shared" si="152"/>
        <v>227</v>
      </c>
      <c r="F2387" s="28"/>
      <c r="G2387" s="157"/>
      <c r="H2387" s="3"/>
      <c r="I2387" s="7"/>
      <c r="J2387" s="3"/>
      <c r="K2387" s="32" t="str">
        <f t="shared" si="153"/>
        <v/>
      </c>
      <c r="L2387" s="2"/>
      <c r="M2387" s="2"/>
      <c r="N2387" s="28"/>
      <c r="O2387" s="28"/>
    </row>
    <row r="2388" spans="1:15" ht="18.75" customHeight="1" x14ac:dyDescent="0.35">
      <c r="A2388" s="28"/>
      <c r="B2388" s="189">
        <f>IF(J2388="",0,COUNTIF($J$7:J2388,J2388))</f>
        <v>0</v>
      </c>
      <c r="C2388" s="189" t="str">
        <f t="shared" si="150"/>
        <v>0</v>
      </c>
      <c r="D2388" s="192">
        <f t="shared" si="151"/>
        <v>46021</v>
      </c>
      <c r="E2388" s="189">
        <f t="shared" si="152"/>
        <v>227</v>
      </c>
      <c r="F2388" s="28"/>
      <c r="G2388" s="157"/>
      <c r="H2388" s="3"/>
      <c r="I2388" s="7"/>
      <c r="J2388" s="3"/>
      <c r="K2388" s="32" t="str">
        <f t="shared" si="153"/>
        <v/>
      </c>
      <c r="L2388" s="2"/>
      <c r="M2388" s="2"/>
      <c r="N2388" s="28"/>
      <c r="O2388" s="28"/>
    </row>
    <row r="2389" spans="1:15" ht="18.75" customHeight="1" x14ac:dyDescent="0.35">
      <c r="A2389" s="28"/>
      <c r="B2389" s="189">
        <f>IF(J2389="",0,COUNTIF($J$7:J2389,J2389))</f>
        <v>0</v>
      </c>
      <c r="C2389" s="189" t="str">
        <f t="shared" si="150"/>
        <v>0</v>
      </c>
      <c r="D2389" s="192">
        <f t="shared" si="151"/>
        <v>46021</v>
      </c>
      <c r="E2389" s="189">
        <f t="shared" si="152"/>
        <v>227</v>
      </c>
      <c r="F2389" s="28"/>
      <c r="G2389" s="157"/>
      <c r="H2389" s="3"/>
      <c r="I2389" s="7"/>
      <c r="J2389" s="3"/>
      <c r="K2389" s="32" t="str">
        <f t="shared" si="153"/>
        <v/>
      </c>
      <c r="L2389" s="2"/>
      <c r="M2389" s="2"/>
      <c r="N2389" s="28"/>
      <c r="O2389" s="28"/>
    </row>
    <row r="2390" spans="1:15" ht="18.75" customHeight="1" x14ac:dyDescent="0.35">
      <c r="A2390" s="28"/>
      <c r="B2390" s="189">
        <f>IF(J2390="",0,COUNTIF($J$7:J2390,J2390))</f>
        <v>0</v>
      </c>
      <c r="C2390" s="189" t="str">
        <f t="shared" si="150"/>
        <v>0</v>
      </c>
      <c r="D2390" s="192">
        <f t="shared" si="151"/>
        <v>46021</v>
      </c>
      <c r="E2390" s="189">
        <f t="shared" si="152"/>
        <v>227</v>
      </c>
      <c r="F2390" s="28"/>
      <c r="G2390" s="157"/>
      <c r="H2390" s="3"/>
      <c r="I2390" s="7"/>
      <c r="J2390" s="3"/>
      <c r="K2390" s="32" t="str">
        <f t="shared" si="153"/>
        <v/>
      </c>
      <c r="L2390" s="2"/>
      <c r="M2390" s="2"/>
      <c r="N2390" s="28"/>
      <c r="O2390" s="28"/>
    </row>
    <row r="2391" spans="1:15" ht="18.75" customHeight="1" x14ac:dyDescent="0.35">
      <c r="A2391" s="28"/>
      <c r="B2391" s="189">
        <f>IF(J2391="",0,COUNTIF($J$7:J2391,J2391))</f>
        <v>0</v>
      </c>
      <c r="C2391" s="189" t="str">
        <f t="shared" si="150"/>
        <v>0</v>
      </c>
      <c r="D2391" s="192">
        <f t="shared" si="151"/>
        <v>46021</v>
      </c>
      <c r="E2391" s="189">
        <f t="shared" si="152"/>
        <v>227</v>
      </c>
      <c r="F2391" s="28"/>
      <c r="G2391" s="157"/>
      <c r="H2391" s="3"/>
      <c r="I2391" s="7"/>
      <c r="J2391" s="3"/>
      <c r="K2391" s="32" t="str">
        <f t="shared" si="153"/>
        <v/>
      </c>
      <c r="L2391" s="2"/>
      <c r="M2391" s="2"/>
      <c r="N2391" s="28"/>
      <c r="O2391" s="28"/>
    </row>
    <row r="2392" spans="1:15" ht="18.75" customHeight="1" x14ac:dyDescent="0.35">
      <c r="A2392" s="28"/>
      <c r="B2392" s="189">
        <f>IF(J2392="",0,COUNTIF($J$7:J2392,J2392))</f>
        <v>0</v>
      </c>
      <c r="C2392" s="189" t="str">
        <f t="shared" si="150"/>
        <v>0</v>
      </c>
      <c r="D2392" s="192">
        <f t="shared" si="151"/>
        <v>46021</v>
      </c>
      <c r="E2392" s="189">
        <f t="shared" si="152"/>
        <v>227</v>
      </c>
      <c r="F2392" s="28"/>
      <c r="G2392" s="157"/>
      <c r="H2392" s="3"/>
      <c r="I2392" s="7"/>
      <c r="J2392" s="3"/>
      <c r="K2392" s="32" t="str">
        <f t="shared" si="153"/>
        <v/>
      </c>
      <c r="L2392" s="2"/>
      <c r="M2392" s="2"/>
      <c r="N2392" s="28"/>
      <c r="O2392" s="28"/>
    </row>
    <row r="2393" spans="1:15" ht="18.75" customHeight="1" x14ac:dyDescent="0.35">
      <c r="A2393" s="28"/>
      <c r="B2393" s="189">
        <f>IF(J2393="",0,COUNTIF($J$7:J2393,J2393))</f>
        <v>0</v>
      </c>
      <c r="C2393" s="189" t="str">
        <f t="shared" si="150"/>
        <v>0</v>
      </c>
      <c r="D2393" s="192">
        <f t="shared" si="151"/>
        <v>46021</v>
      </c>
      <c r="E2393" s="189">
        <f t="shared" si="152"/>
        <v>227</v>
      </c>
      <c r="F2393" s="28"/>
      <c r="G2393" s="157"/>
      <c r="H2393" s="3"/>
      <c r="I2393" s="7"/>
      <c r="J2393" s="3"/>
      <c r="K2393" s="32" t="str">
        <f t="shared" si="153"/>
        <v/>
      </c>
      <c r="L2393" s="2"/>
      <c r="M2393" s="2"/>
      <c r="N2393" s="28"/>
      <c r="O2393" s="28"/>
    </row>
    <row r="2394" spans="1:15" ht="18.75" customHeight="1" x14ac:dyDescent="0.35">
      <c r="A2394" s="28"/>
      <c r="B2394" s="189">
        <f>IF(J2394="",0,COUNTIF($J$7:J2394,J2394))</f>
        <v>0</v>
      </c>
      <c r="C2394" s="189" t="str">
        <f t="shared" si="150"/>
        <v>0</v>
      </c>
      <c r="D2394" s="192">
        <f t="shared" si="151"/>
        <v>46021</v>
      </c>
      <c r="E2394" s="189">
        <f t="shared" si="152"/>
        <v>227</v>
      </c>
      <c r="F2394" s="28"/>
      <c r="G2394" s="157"/>
      <c r="H2394" s="3"/>
      <c r="I2394" s="7"/>
      <c r="J2394" s="3"/>
      <c r="K2394" s="32" t="str">
        <f t="shared" si="153"/>
        <v/>
      </c>
      <c r="L2394" s="2"/>
      <c r="M2394" s="2"/>
      <c r="N2394" s="28"/>
      <c r="O2394" s="28"/>
    </row>
    <row r="2395" spans="1:15" ht="18.75" customHeight="1" x14ac:dyDescent="0.35">
      <c r="A2395" s="28"/>
      <c r="B2395" s="189">
        <f>IF(J2395="",0,COUNTIF($J$7:J2395,J2395))</f>
        <v>0</v>
      </c>
      <c r="C2395" s="189" t="str">
        <f t="shared" si="150"/>
        <v>0</v>
      </c>
      <c r="D2395" s="192">
        <f t="shared" si="151"/>
        <v>46021</v>
      </c>
      <c r="E2395" s="189">
        <f t="shared" si="152"/>
        <v>227</v>
      </c>
      <c r="F2395" s="28"/>
      <c r="G2395" s="157"/>
      <c r="H2395" s="3"/>
      <c r="I2395" s="7"/>
      <c r="J2395" s="3"/>
      <c r="K2395" s="32" t="str">
        <f t="shared" si="153"/>
        <v/>
      </c>
      <c r="L2395" s="2"/>
      <c r="M2395" s="2"/>
      <c r="N2395" s="28"/>
      <c r="O2395" s="28"/>
    </row>
    <row r="2396" spans="1:15" ht="18.75" customHeight="1" x14ac:dyDescent="0.35">
      <c r="A2396" s="28"/>
      <c r="B2396" s="189">
        <f>IF(J2396="",0,COUNTIF($J$7:J2396,J2396))</f>
        <v>0</v>
      </c>
      <c r="C2396" s="189" t="str">
        <f t="shared" si="150"/>
        <v>0</v>
      </c>
      <c r="D2396" s="192">
        <f t="shared" si="151"/>
        <v>46021</v>
      </c>
      <c r="E2396" s="189">
        <f t="shared" si="152"/>
        <v>227</v>
      </c>
      <c r="F2396" s="28"/>
      <c r="G2396" s="157"/>
      <c r="H2396" s="3"/>
      <c r="I2396" s="7"/>
      <c r="J2396" s="3"/>
      <c r="K2396" s="32" t="str">
        <f t="shared" si="153"/>
        <v/>
      </c>
      <c r="L2396" s="2"/>
      <c r="M2396" s="2"/>
      <c r="N2396" s="28"/>
      <c r="O2396" s="28"/>
    </row>
    <row r="2397" spans="1:15" ht="18.75" customHeight="1" x14ac:dyDescent="0.35">
      <c r="A2397" s="28"/>
      <c r="B2397" s="189">
        <f>IF(J2397="",0,COUNTIF($J$7:J2397,J2397))</f>
        <v>0</v>
      </c>
      <c r="C2397" s="189" t="str">
        <f t="shared" si="150"/>
        <v>0</v>
      </c>
      <c r="D2397" s="192">
        <f t="shared" si="151"/>
        <v>46021</v>
      </c>
      <c r="E2397" s="189">
        <f t="shared" si="152"/>
        <v>227</v>
      </c>
      <c r="F2397" s="28"/>
      <c r="G2397" s="157"/>
      <c r="H2397" s="3"/>
      <c r="I2397" s="7"/>
      <c r="J2397" s="3"/>
      <c r="K2397" s="32" t="str">
        <f t="shared" si="153"/>
        <v/>
      </c>
      <c r="L2397" s="2"/>
      <c r="M2397" s="2"/>
      <c r="N2397" s="28"/>
      <c r="O2397" s="28"/>
    </row>
    <row r="2398" spans="1:15" ht="18.75" customHeight="1" x14ac:dyDescent="0.35">
      <c r="A2398" s="28"/>
      <c r="B2398" s="189">
        <f>IF(J2398="",0,COUNTIF($J$7:J2398,J2398))</f>
        <v>0</v>
      </c>
      <c r="C2398" s="189" t="str">
        <f t="shared" si="150"/>
        <v>0</v>
      </c>
      <c r="D2398" s="192">
        <f t="shared" si="151"/>
        <v>46021</v>
      </c>
      <c r="E2398" s="189">
        <f t="shared" si="152"/>
        <v>227</v>
      </c>
      <c r="F2398" s="28"/>
      <c r="G2398" s="157"/>
      <c r="H2398" s="3"/>
      <c r="I2398" s="7"/>
      <c r="J2398" s="3"/>
      <c r="K2398" s="32" t="str">
        <f t="shared" si="153"/>
        <v/>
      </c>
      <c r="L2398" s="2"/>
      <c r="M2398" s="2"/>
      <c r="N2398" s="28"/>
      <c r="O2398" s="28"/>
    </row>
    <row r="2399" spans="1:15" ht="18.75" customHeight="1" x14ac:dyDescent="0.35">
      <c r="A2399" s="28"/>
      <c r="B2399" s="189">
        <f>IF(J2399="",0,COUNTIF($J$7:J2399,J2399))</f>
        <v>0</v>
      </c>
      <c r="C2399" s="189" t="str">
        <f t="shared" si="150"/>
        <v>0</v>
      </c>
      <c r="D2399" s="192">
        <f t="shared" si="151"/>
        <v>46021</v>
      </c>
      <c r="E2399" s="189">
        <f t="shared" si="152"/>
        <v>227</v>
      </c>
      <c r="F2399" s="28"/>
      <c r="G2399" s="157"/>
      <c r="H2399" s="3"/>
      <c r="I2399" s="7"/>
      <c r="J2399" s="3"/>
      <c r="K2399" s="32" t="str">
        <f t="shared" si="153"/>
        <v/>
      </c>
      <c r="L2399" s="2"/>
      <c r="M2399" s="2"/>
      <c r="N2399" s="28"/>
      <c r="O2399" s="28"/>
    </row>
    <row r="2400" spans="1:15" ht="18.75" customHeight="1" x14ac:dyDescent="0.35">
      <c r="A2400" s="28"/>
      <c r="B2400" s="189">
        <f>IF(J2400="",0,COUNTIF($J$7:J2400,J2400))</f>
        <v>0</v>
      </c>
      <c r="C2400" s="189" t="str">
        <f t="shared" si="150"/>
        <v>0</v>
      </c>
      <c r="D2400" s="192">
        <f t="shared" si="151"/>
        <v>46021</v>
      </c>
      <c r="E2400" s="189">
        <f t="shared" si="152"/>
        <v>227</v>
      </c>
      <c r="F2400" s="28"/>
      <c r="G2400" s="157"/>
      <c r="H2400" s="3"/>
      <c r="I2400" s="7"/>
      <c r="J2400" s="3"/>
      <c r="K2400" s="32" t="str">
        <f t="shared" si="153"/>
        <v/>
      </c>
      <c r="L2400" s="2"/>
      <c r="M2400" s="2"/>
      <c r="N2400" s="28"/>
      <c r="O2400" s="28"/>
    </row>
    <row r="2401" spans="1:15" ht="18.75" customHeight="1" x14ac:dyDescent="0.35">
      <c r="A2401" s="28"/>
      <c r="B2401" s="189">
        <f>IF(J2401="",0,COUNTIF($J$7:J2401,J2401))</f>
        <v>0</v>
      </c>
      <c r="C2401" s="189" t="str">
        <f t="shared" si="150"/>
        <v>0</v>
      </c>
      <c r="D2401" s="192">
        <f t="shared" si="151"/>
        <v>46021</v>
      </c>
      <c r="E2401" s="189">
        <f t="shared" si="152"/>
        <v>227</v>
      </c>
      <c r="F2401" s="28"/>
      <c r="G2401" s="157"/>
      <c r="H2401" s="3"/>
      <c r="I2401" s="7"/>
      <c r="J2401" s="3"/>
      <c r="K2401" s="32" t="str">
        <f t="shared" si="153"/>
        <v/>
      </c>
      <c r="L2401" s="2"/>
      <c r="M2401" s="2"/>
      <c r="N2401" s="28"/>
      <c r="O2401" s="28"/>
    </row>
    <row r="2402" spans="1:15" ht="18.75" customHeight="1" x14ac:dyDescent="0.35">
      <c r="A2402" s="28"/>
      <c r="B2402" s="189">
        <f>IF(J2402="",0,COUNTIF($J$7:J2402,J2402))</f>
        <v>0</v>
      </c>
      <c r="C2402" s="189" t="str">
        <f t="shared" si="150"/>
        <v>0</v>
      </c>
      <c r="D2402" s="192">
        <f t="shared" si="151"/>
        <v>46021</v>
      </c>
      <c r="E2402" s="189">
        <f t="shared" si="152"/>
        <v>227</v>
      </c>
      <c r="F2402" s="28"/>
      <c r="G2402" s="157"/>
      <c r="H2402" s="3"/>
      <c r="I2402" s="7"/>
      <c r="J2402" s="3"/>
      <c r="K2402" s="32" t="str">
        <f t="shared" si="153"/>
        <v/>
      </c>
      <c r="L2402" s="2"/>
      <c r="M2402" s="2"/>
      <c r="N2402" s="28"/>
      <c r="O2402" s="28"/>
    </row>
    <row r="2403" spans="1:15" ht="18.75" customHeight="1" x14ac:dyDescent="0.35">
      <c r="A2403" s="28"/>
      <c r="B2403" s="189">
        <f>IF(J2403="",0,COUNTIF($J$7:J2403,J2403))</f>
        <v>0</v>
      </c>
      <c r="C2403" s="189" t="str">
        <f t="shared" si="150"/>
        <v>0</v>
      </c>
      <c r="D2403" s="192">
        <f t="shared" si="151"/>
        <v>46021</v>
      </c>
      <c r="E2403" s="189">
        <f t="shared" si="152"/>
        <v>227</v>
      </c>
      <c r="F2403" s="28"/>
      <c r="G2403" s="157"/>
      <c r="H2403" s="3"/>
      <c r="I2403" s="7"/>
      <c r="J2403" s="3"/>
      <c r="K2403" s="32" t="str">
        <f t="shared" si="153"/>
        <v/>
      </c>
      <c r="L2403" s="2"/>
      <c r="M2403" s="2"/>
      <c r="N2403" s="28"/>
      <c r="O2403" s="28"/>
    </row>
    <row r="2404" spans="1:15" ht="18.75" customHeight="1" x14ac:dyDescent="0.35">
      <c r="A2404" s="28"/>
      <c r="B2404" s="189">
        <f>IF(J2404="",0,COUNTIF($J$7:J2404,J2404))</f>
        <v>0</v>
      </c>
      <c r="C2404" s="189" t="str">
        <f t="shared" si="150"/>
        <v>0</v>
      </c>
      <c r="D2404" s="192">
        <f t="shared" si="151"/>
        <v>46021</v>
      </c>
      <c r="E2404" s="189">
        <f t="shared" si="152"/>
        <v>227</v>
      </c>
      <c r="F2404" s="28"/>
      <c r="G2404" s="157"/>
      <c r="H2404" s="3"/>
      <c r="I2404" s="7"/>
      <c r="J2404" s="3"/>
      <c r="K2404" s="32" t="str">
        <f t="shared" si="153"/>
        <v/>
      </c>
      <c r="L2404" s="2"/>
      <c r="M2404" s="2"/>
      <c r="N2404" s="28"/>
      <c r="O2404" s="28"/>
    </row>
    <row r="2405" spans="1:15" ht="18.75" customHeight="1" x14ac:dyDescent="0.35">
      <c r="A2405" s="28"/>
      <c r="B2405" s="189">
        <f>IF(J2405="",0,COUNTIF($J$7:J2405,J2405))</f>
        <v>0</v>
      </c>
      <c r="C2405" s="189" t="str">
        <f t="shared" si="150"/>
        <v>0</v>
      </c>
      <c r="D2405" s="192">
        <f t="shared" si="151"/>
        <v>46021</v>
      </c>
      <c r="E2405" s="189">
        <f t="shared" si="152"/>
        <v>227</v>
      </c>
      <c r="F2405" s="28"/>
      <c r="G2405" s="157"/>
      <c r="H2405" s="3"/>
      <c r="I2405" s="7"/>
      <c r="J2405" s="3"/>
      <c r="K2405" s="32" t="str">
        <f t="shared" si="153"/>
        <v/>
      </c>
      <c r="L2405" s="2"/>
      <c r="M2405" s="2"/>
      <c r="N2405" s="28"/>
      <c r="O2405" s="28"/>
    </row>
    <row r="2406" spans="1:15" ht="18.75" customHeight="1" x14ac:dyDescent="0.35">
      <c r="A2406" s="28"/>
      <c r="B2406" s="189">
        <f>IF(J2406="",0,COUNTIF($J$7:J2406,J2406))</f>
        <v>0</v>
      </c>
      <c r="C2406" s="189" t="str">
        <f t="shared" si="150"/>
        <v>0</v>
      </c>
      <c r="D2406" s="192">
        <f t="shared" si="151"/>
        <v>46021</v>
      </c>
      <c r="E2406" s="189">
        <f t="shared" si="152"/>
        <v>227</v>
      </c>
      <c r="F2406" s="28"/>
      <c r="G2406" s="157"/>
      <c r="H2406" s="3"/>
      <c r="I2406" s="7"/>
      <c r="J2406" s="3"/>
      <c r="K2406" s="32" t="str">
        <f t="shared" si="153"/>
        <v/>
      </c>
      <c r="L2406" s="2"/>
      <c r="M2406" s="2"/>
      <c r="N2406" s="28"/>
      <c r="O2406" s="28"/>
    </row>
    <row r="2407" spans="1:15" ht="18.75" customHeight="1" x14ac:dyDescent="0.35">
      <c r="A2407" s="28"/>
      <c r="B2407" s="189">
        <f>IF(J2407="",0,COUNTIF($J$7:J2407,J2407))</f>
        <v>0</v>
      </c>
      <c r="C2407" s="189" t="str">
        <f t="shared" si="150"/>
        <v>0</v>
      </c>
      <c r="D2407" s="192">
        <f t="shared" si="151"/>
        <v>46021</v>
      </c>
      <c r="E2407" s="189">
        <f t="shared" si="152"/>
        <v>227</v>
      </c>
      <c r="F2407" s="28"/>
      <c r="G2407" s="157"/>
      <c r="H2407" s="3"/>
      <c r="I2407" s="7"/>
      <c r="J2407" s="3"/>
      <c r="K2407" s="32" t="str">
        <f t="shared" si="153"/>
        <v/>
      </c>
      <c r="L2407" s="2"/>
      <c r="M2407" s="2"/>
      <c r="N2407" s="28"/>
      <c r="O2407" s="28"/>
    </row>
    <row r="2408" spans="1:15" ht="18.75" customHeight="1" x14ac:dyDescent="0.35">
      <c r="A2408" s="28"/>
      <c r="B2408" s="189">
        <f>IF(J2408="",0,COUNTIF($J$7:J2408,J2408))</f>
        <v>0</v>
      </c>
      <c r="C2408" s="189" t="str">
        <f t="shared" si="150"/>
        <v>0</v>
      </c>
      <c r="D2408" s="192">
        <f t="shared" si="151"/>
        <v>46021</v>
      </c>
      <c r="E2408" s="189">
        <f t="shared" si="152"/>
        <v>227</v>
      </c>
      <c r="F2408" s="28"/>
      <c r="G2408" s="157"/>
      <c r="H2408" s="3"/>
      <c r="I2408" s="7"/>
      <c r="J2408" s="3"/>
      <c r="K2408" s="32" t="str">
        <f t="shared" si="153"/>
        <v/>
      </c>
      <c r="L2408" s="2"/>
      <c r="M2408" s="2"/>
      <c r="N2408" s="28"/>
      <c r="O2408" s="28"/>
    </row>
    <row r="2409" spans="1:15" ht="18.75" customHeight="1" x14ac:dyDescent="0.35">
      <c r="A2409" s="28"/>
      <c r="B2409" s="189">
        <f>IF(J2409="",0,COUNTIF($J$7:J2409,J2409))</f>
        <v>0</v>
      </c>
      <c r="C2409" s="189" t="str">
        <f t="shared" si="150"/>
        <v>0</v>
      </c>
      <c r="D2409" s="192">
        <f t="shared" si="151"/>
        <v>46021</v>
      </c>
      <c r="E2409" s="189">
        <f t="shared" si="152"/>
        <v>227</v>
      </c>
      <c r="F2409" s="28"/>
      <c r="G2409" s="157"/>
      <c r="H2409" s="3"/>
      <c r="I2409" s="7"/>
      <c r="J2409" s="3"/>
      <c r="K2409" s="32" t="str">
        <f t="shared" si="153"/>
        <v/>
      </c>
      <c r="L2409" s="2"/>
      <c r="M2409" s="2"/>
      <c r="N2409" s="28"/>
      <c r="O2409" s="28"/>
    </row>
    <row r="2410" spans="1:15" ht="18.75" customHeight="1" x14ac:dyDescent="0.35">
      <c r="A2410" s="28"/>
      <c r="B2410" s="189">
        <f>IF(J2410="",0,COUNTIF($J$7:J2410,J2410))</f>
        <v>0</v>
      </c>
      <c r="C2410" s="189" t="str">
        <f t="shared" si="150"/>
        <v>0</v>
      </c>
      <c r="D2410" s="192">
        <f t="shared" si="151"/>
        <v>46021</v>
      </c>
      <c r="E2410" s="189">
        <f t="shared" si="152"/>
        <v>227</v>
      </c>
      <c r="F2410" s="28"/>
      <c r="G2410" s="157"/>
      <c r="H2410" s="3"/>
      <c r="I2410" s="7"/>
      <c r="J2410" s="3"/>
      <c r="K2410" s="32" t="str">
        <f t="shared" si="153"/>
        <v/>
      </c>
      <c r="L2410" s="2"/>
      <c r="M2410" s="2"/>
      <c r="N2410" s="28"/>
      <c r="O2410" s="28"/>
    </row>
    <row r="2411" spans="1:15" ht="18.75" customHeight="1" x14ac:dyDescent="0.35">
      <c r="A2411" s="28"/>
      <c r="B2411" s="189">
        <f>IF(J2411="",0,COUNTIF($J$7:J2411,J2411))</f>
        <v>0</v>
      </c>
      <c r="C2411" s="189" t="str">
        <f t="shared" si="150"/>
        <v>0</v>
      </c>
      <c r="D2411" s="192">
        <f t="shared" si="151"/>
        <v>46021</v>
      </c>
      <c r="E2411" s="189">
        <f t="shared" si="152"/>
        <v>227</v>
      </c>
      <c r="F2411" s="28"/>
      <c r="G2411" s="157"/>
      <c r="H2411" s="3"/>
      <c r="I2411" s="7"/>
      <c r="J2411" s="3"/>
      <c r="K2411" s="32" t="str">
        <f t="shared" si="153"/>
        <v/>
      </c>
      <c r="L2411" s="2"/>
      <c r="M2411" s="2"/>
      <c r="N2411" s="28"/>
      <c r="O2411" s="28"/>
    </row>
    <row r="2412" spans="1:15" ht="18.75" customHeight="1" x14ac:dyDescent="0.35">
      <c r="A2412" s="28"/>
      <c r="B2412" s="189">
        <f>IF(J2412="",0,COUNTIF($J$7:J2412,J2412))</f>
        <v>0</v>
      </c>
      <c r="C2412" s="189" t="str">
        <f t="shared" si="150"/>
        <v>0</v>
      </c>
      <c r="D2412" s="192">
        <f t="shared" si="151"/>
        <v>46021</v>
      </c>
      <c r="E2412" s="189">
        <f t="shared" si="152"/>
        <v>227</v>
      </c>
      <c r="F2412" s="28"/>
      <c r="G2412" s="157"/>
      <c r="H2412" s="3"/>
      <c r="I2412" s="7"/>
      <c r="J2412" s="3"/>
      <c r="K2412" s="32" t="str">
        <f t="shared" si="153"/>
        <v/>
      </c>
      <c r="L2412" s="2"/>
      <c r="M2412" s="2"/>
      <c r="N2412" s="28"/>
      <c r="O2412" s="28"/>
    </row>
    <row r="2413" spans="1:15" ht="18.75" customHeight="1" x14ac:dyDescent="0.35">
      <c r="A2413" s="28"/>
      <c r="B2413" s="189">
        <f>IF(J2413="",0,COUNTIF($J$7:J2413,J2413))</f>
        <v>0</v>
      </c>
      <c r="C2413" s="189" t="str">
        <f t="shared" si="150"/>
        <v>0</v>
      </c>
      <c r="D2413" s="192">
        <f t="shared" si="151"/>
        <v>46021</v>
      </c>
      <c r="E2413" s="189">
        <f t="shared" si="152"/>
        <v>227</v>
      </c>
      <c r="F2413" s="28"/>
      <c r="G2413" s="157"/>
      <c r="H2413" s="3"/>
      <c r="I2413" s="7"/>
      <c r="J2413" s="3"/>
      <c r="K2413" s="32" t="str">
        <f t="shared" si="153"/>
        <v/>
      </c>
      <c r="L2413" s="2"/>
      <c r="M2413" s="2"/>
      <c r="N2413" s="28"/>
      <c r="O2413" s="28"/>
    </row>
    <row r="2414" spans="1:15" ht="18.75" customHeight="1" x14ac:dyDescent="0.35">
      <c r="A2414" s="28"/>
      <c r="B2414" s="189">
        <f>IF(J2414="",0,COUNTIF($J$7:J2414,J2414))</f>
        <v>0</v>
      </c>
      <c r="C2414" s="189" t="str">
        <f t="shared" si="150"/>
        <v>0</v>
      </c>
      <c r="D2414" s="192">
        <f t="shared" si="151"/>
        <v>46021</v>
      </c>
      <c r="E2414" s="189">
        <f t="shared" si="152"/>
        <v>227</v>
      </c>
      <c r="F2414" s="28"/>
      <c r="G2414" s="157"/>
      <c r="H2414" s="3"/>
      <c r="I2414" s="7"/>
      <c r="J2414" s="3"/>
      <c r="K2414" s="32" t="str">
        <f t="shared" si="153"/>
        <v/>
      </c>
      <c r="L2414" s="2"/>
      <c r="M2414" s="2"/>
      <c r="N2414" s="28"/>
      <c r="O2414" s="28"/>
    </row>
    <row r="2415" spans="1:15" ht="18.75" customHeight="1" x14ac:dyDescent="0.35">
      <c r="A2415" s="28"/>
      <c r="B2415" s="189">
        <f>IF(J2415="",0,COUNTIF($J$7:J2415,J2415))</f>
        <v>0</v>
      </c>
      <c r="C2415" s="189" t="str">
        <f t="shared" si="150"/>
        <v>0</v>
      </c>
      <c r="D2415" s="192">
        <f t="shared" si="151"/>
        <v>46021</v>
      </c>
      <c r="E2415" s="189">
        <f t="shared" si="152"/>
        <v>227</v>
      </c>
      <c r="F2415" s="28"/>
      <c r="G2415" s="157"/>
      <c r="H2415" s="3"/>
      <c r="I2415" s="7"/>
      <c r="J2415" s="3"/>
      <c r="K2415" s="32" t="str">
        <f t="shared" si="153"/>
        <v/>
      </c>
      <c r="L2415" s="2"/>
      <c r="M2415" s="2"/>
      <c r="N2415" s="28"/>
      <c r="O2415" s="28"/>
    </row>
    <row r="2416" spans="1:15" ht="18.75" customHeight="1" x14ac:dyDescent="0.35">
      <c r="A2416" s="28"/>
      <c r="B2416" s="189">
        <f>IF(J2416="",0,COUNTIF($J$7:J2416,J2416))</f>
        <v>0</v>
      </c>
      <c r="C2416" s="189" t="str">
        <f t="shared" si="150"/>
        <v>0</v>
      </c>
      <c r="D2416" s="192">
        <f t="shared" si="151"/>
        <v>46021</v>
      </c>
      <c r="E2416" s="189">
        <f t="shared" si="152"/>
        <v>227</v>
      </c>
      <c r="F2416" s="28"/>
      <c r="G2416" s="157"/>
      <c r="H2416" s="3"/>
      <c r="I2416" s="7"/>
      <c r="J2416" s="3"/>
      <c r="K2416" s="32" t="str">
        <f t="shared" si="153"/>
        <v/>
      </c>
      <c r="L2416" s="2"/>
      <c r="M2416" s="2"/>
      <c r="N2416" s="28"/>
      <c r="O2416" s="28"/>
    </row>
    <row r="2417" spans="1:15" ht="18.75" customHeight="1" x14ac:dyDescent="0.35">
      <c r="A2417" s="28"/>
      <c r="B2417" s="189">
        <f>IF(J2417="",0,COUNTIF($J$7:J2417,J2417))</f>
        <v>0</v>
      </c>
      <c r="C2417" s="189" t="str">
        <f t="shared" si="150"/>
        <v>0</v>
      </c>
      <c r="D2417" s="192">
        <f t="shared" si="151"/>
        <v>46021</v>
      </c>
      <c r="E2417" s="189">
        <f t="shared" si="152"/>
        <v>227</v>
      </c>
      <c r="F2417" s="28"/>
      <c r="G2417" s="157"/>
      <c r="H2417" s="3"/>
      <c r="I2417" s="7"/>
      <c r="J2417" s="3"/>
      <c r="K2417" s="32" t="str">
        <f t="shared" si="153"/>
        <v/>
      </c>
      <c r="L2417" s="2"/>
      <c r="M2417" s="2"/>
      <c r="N2417" s="28"/>
      <c r="O2417" s="28"/>
    </row>
    <row r="2418" spans="1:15" ht="18.75" customHeight="1" x14ac:dyDescent="0.35">
      <c r="A2418" s="28"/>
      <c r="B2418" s="189">
        <f>IF(J2418="",0,COUNTIF($J$7:J2418,J2418))</f>
        <v>0</v>
      </c>
      <c r="C2418" s="189" t="str">
        <f t="shared" si="150"/>
        <v>0</v>
      </c>
      <c r="D2418" s="192">
        <f t="shared" si="151"/>
        <v>46021</v>
      </c>
      <c r="E2418" s="189">
        <f t="shared" si="152"/>
        <v>227</v>
      </c>
      <c r="F2418" s="28"/>
      <c r="G2418" s="157"/>
      <c r="H2418" s="3"/>
      <c r="I2418" s="7"/>
      <c r="J2418" s="3"/>
      <c r="K2418" s="32" t="str">
        <f t="shared" si="153"/>
        <v/>
      </c>
      <c r="L2418" s="2"/>
      <c r="M2418" s="2"/>
      <c r="N2418" s="28"/>
      <c r="O2418" s="28"/>
    </row>
    <row r="2419" spans="1:15" ht="18.75" customHeight="1" x14ac:dyDescent="0.35">
      <c r="A2419" s="28"/>
      <c r="B2419" s="189">
        <f>IF(J2419="",0,COUNTIF($J$7:J2419,J2419))</f>
        <v>0</v>
      </c>
      <c r="C2419" s="189" t="str">
        <f t="shared" si="150"/>
        <v>0</v>
      </c>
      <c r="D2419" s="192">
        <f t="shared" si="151"/>
        <v>46021</v>
      </c>
      <c r="E2419" s="189">
        <f t="shared" si="152"/>
        <v>227</v>
      </c>
      <c r="F2419" s="28"/>
      <c r="G2419" s="157"/>
      <c r="H2419" s="3"/>
      <c r="I2419" s="7"/>
      <c r="J2419" s="3"/>
      <c r="K2419" s="32" t="str">
        <f t="shared" si="153"/>
        <v/>
      </c>
      <c r="L2419" s="2"/>
      <c r="M2419" s="2"/>
      <c r="N2419" s="28"/>
      <c r="O2419" s="28"/>
    </row>
    <row r="2420" spans="1:15" ht="18.75" customHeight="1" x14ac:dyDescent="0.35">
      <c r="A2420" s="28"/>
      <c r="B2420" s="189">
        <f>IF(J2420="",0,COUNTIF($J$7:J2420,J2420))</f>
        <v>0</v>
      </c>
      <c r="C2420" s="189" t="str">
        <f t="shared" si="150"/>
        <v>0</v>
      </c>
      <c r="D2420" s="192">
        <f t="shared" si="151"/>
        <v>46021</v>
      </c>
      <c r="E2420" s="189">
        <f t="shared" si="152"/>
        <v>227</v>
      </c>
      <c r="F2420" s="28"/>
      <c r="G2420" s="157"/>
      <c r="H2420" s="3"/>
      <c r="I2420" s="7"/>
      <c r="J2420" s="3"/>
      <c r="K2420" s="32" t="str">
        <f t="shared" si="153"/>
        <v/>
      </c>
      <c r="L2420" s="2"/>
      <c r="M2420" s="2"/>
      <c r="N2420" s="28"/>
      <c r="O2420" s="28"/>
    </row>
    <row r="2421" spans="1:15" ht="18.75" customHeight="1" x14ac:dyDescent="0.35">
      <c r="A2421" s="28"/>
      <c r="B2421" s="189">
        <f>IF(J2421="",0,COUNTIF($J$7:J2421,J2421))</f>
        <v>0</v>
      </c>
      <c r="C2421" s="189" t="str">
        <f t="shared" si="150"/>
        <v>0</v>
      </c>
      <c r="D2421" s="192">
        <f t="shared" si="151"/>
        <v>46021</v>
      </c>
      <c r="E2421" s="189">
        <f t="shared" si="152"/>
        <v>227</v>
      </c>
      <c r="F2421" s="28"/>
      <c r="G2421" s="157"/>
      <c r="H2421" s="3"/>
      <c r="I2421" s="7"/>
      <c r="J2421" s="3"/>
      <c r="K2421" s="32" t="str">
        <f t="shared" si="153"/>
        <v/>
      </c>
      <c r="L2421" s="2"/>
      <c r="M2421" s="2"/>
      <c r="N2421" s="28"/>
      <c r="O2421" s="28"/>
    </row>
    <row r="2422" spans="1:15" ht="18.75" customHeight="1" x14ac:dyDescent="0.35">
      <c r="A2422" s="28"/>
      <c r="B2422" s="189">
        <f>IF(J2422="",0,COUNTIF($J$7:J2422,J2422))</f>
        <v>0</v>
      </c>
      <c r="C2422" s="189" t="str">
        <f t="shared" si="150"/>
        <v>0</v>
      </c>
      <c r="D2422" s="192">
        <f t="shared" si="151"/>
        <v>46021</v>
      </c>
      <c r="E2422" s="189">
        <f t="shared" si="152"/>
        <v>227</v>
      </c>
      <c r="F2422" s="28"/>
      <c r="G2422" s="157"/>
      <c r="H2422" s="3"/>
      <c r="I2422" s="7"/>
      <c r="J2422" s="3"/>
      <c r="K2422" s="32" t="str">
        <f t="shared" si="153"/>
        <v/>
      </c>
      <c r="L2422" s="2"/>
      <c r="M2422" s="2"/>
      <c r="N2422" s="28"/>
      <c r="O2422" s="28"/>
    </row>
    <row r="2423" spans="1:15" ht="18.75" customHeight="1" x14ac:dyDescent="0.35">
      <c r="A2423" s="28"/>
      <c r="B2423" s="189">
        <f>IF(J2423="",0,COUNTIF($J$7:J2423,J2423))</f>
        <v>0</v>
      </c>
      <c r="C2423" s="189" t="str">
        <f t="shared" ref="C2423:C2486" si="154">B2423&amp;J2423</f>
        <v>0</v>
      </c>
      <c r="D2423" s="192">
        <f t="shared" ref="D2423:D2486" si="155">IF(G2423&lt;&gt;"",G2423,D2422)</f>
        <v>46021</v>
      </c>
      <c r="E2423" s="189">
        <f t="shared" ref="E2423:E2486" si="156">IF(H2423&lt;&gt;"",H2423,E2422)</f>
        <v>227</v>
      </c>
      <c r="F2423" s="28"/>
      <c r="G2423" s="157"/>
      <c r="H2423" s="3"/>
      <c r="I2423" s="7"/>
      <c r="J2423" s="3"/>
      <c r="K2423" s="32" t="str">
        <f t="shared" ref="K2423:K2486" si="157">IF(J2423&lt;&gt;"",VLOOKUP(J2423,DA,2,FALSE),"")</f>
        <v/>
      </c>
      <c r="L2423" s="2"/>
      <c r="M2423" s="2"/>
      <c r="N2423" s="28"/>
      <c r="O2423" s="28"/>
    </row>
    <row r="2424" spans="1:15" ht="18.75" customHeight="1" x14ac:dyDescent="0.35">
      <c r="A2424" s="28"/>
      <c r="B2424" s="189">
        <f>IF(J2424="",0,COUNTIF($J$7:J2424,J2424))</f>
        <v>0</v>
      </c>
      <c r="C2424" s="189" t="str">
        <f t="shared" si="154"/>
        <v>0</v>
      </c>
      <c r="D2424" s="192">
        <f t="shared" si="155"/>
        <v>46021</v>
      </c>
      <c r="E2424" s="189">
        <f t="shared" si="156"/>
        <v>227</v>
      </c>
      <c r="F2424" s="28"/>
      <c r="G2424" s="157"/>
      <c r="H2424" s="3"/>
      <c r="I2424" s="7"/>
      <c r="J2424" s="3"/>
      <c r="K2424" s="32" t="str">
        <f t="shared" si="157"/>
        <v/>
      </c>
      <c r="L2424" s="2"/>
      <c r="M2424" s="2"/>
      <c r="N2424" s="28"/>
      <c r="O2424" s="28"/>
    </row>
    <row r="2425" spans="1:15" ht="18.75" customHeight="1" x14ac:dyDescent="0.35">
      <c r="A2425" s="28"/>
      <c r="B2425" s="189">
        <f>IF(J2425="",0,COUNTIF($J$7:J2425,J2425))</f>
        <v>0</v>
      </c>
      <c r="C2425" s="189" t="str">
        <f t="shared" si="154"/>
        <v>0</v>
      </c>
      <c r="D2425" s="192">
        <f t="shared" si="155"/>
        <v>46021</v>
      </c>
      <c r="E2425" s="189">
        <f t="shared" si="156"/>
        <v>227</v>
      </c>
      <c r="F2425" s="28"/>
      <c r="G2425" s="157"/>
      <c r="H2425" s="3"/>
      <c r="I2425" s="7"/>
      <c r="J2425" s="3"/>
      <c r="K2425" s="32" t="str">
        <f t="shared" si="157"/>
        <v/>
      </c>
      <c r="L2425" s="2"/>
      <c r="M2425" s="2"/>
      <c r="N2425" s="28"/>
      <c r="O2425" s="28"/>
    </row>
    <row r="2426" spans="1:15" ht="18.75" customHeight="1" x14ac:dyDescent="0.35">
      <c r="A2426" s="28"/>
      <c r="B2426" s="189">
        <f>IF(J2426="",0,COUNTIF($J$7:J2426,J2426))</f>
        <v>0</v>
      </c>
      <c r="C2426" s="189" t="str">
        <f t="shared" si="154"/>
        <v>0</v>
      </c>
      <c r="D2426" s="192">
        <f t="shared" si="155"/>
        <v>46021</v>
      </c>
      <c r="E2426" s="189">
        <f t="shared" si="156"/>
        <v>227</v>
      </c>
      <c r="F2426" s="28"/>
      <c r="G2426" s="157"/>
      <c r="H2426" s="3"/>
      <c r="I2426" s="7"/>
      <c r="J2426" s="3"/>
      <c r="K2426" s="32" t="str">
        <f t="shared" si="157"/>
        <v/>
      </c>
      <c r="L2426" s="2"/>
      <c r="M2426" s="2"/>
      <c r="N2426" s="28"/>
      <c r="O2426" s="28"/>
    </row>
    <row r="2427" spans="1:15" ht="18.75" customHeight="1" x14ac:dyDescent="0.35">
      <c r="A2427" s="28"/>
      <c r="B2427" s="189">
        <f>IF(J2427="",0,COUNTIF($J$7:J2427,J2427))</f>
        <v>0</v>
      </c>
      <c r="C2427" s="189" t="str">
        <f t="shared" si="154"/>
        <v>0</v>
      </c>
      <c r="D2427" s="192">
        <f t="shared" si="155"/>
        <v>46021</v>
      </c>
      <c r="E2427" s="189">
        <f t="shared" si="156"/>
        <v>227</v>
      </c>
      <c r="F2427" s="28"/>
      <c r="G2427" s="157"/>
      <c r="H2427" s="3"/>
      <c r="I2427" s="7"/>
      <c r="J2427" s="3"/>
      <c r="K2427" s="32" t="str">
        <f t="shared" si="157"/>
        <v/>
      </c>
      <c r="L2427" s="2"/>
      <c r="M2427" s="2"/>
      <c r="N2427" s="28"/>
      <c r="O2427" s="28"/>
    </row>
    <row r="2428" spans="1:15" ht="18.75" customHeight="1" x14ac:dyDescent="0.35">
      <c r="A2428" s="28"/>
      <c r="B2428" s="189">
        <f>IF(J2428="",0,COUNTIF($J$7:J2428,J2428))</f>
        <v>0</v>
      </c>
      <c r="C2428" s="189" t="str">
        <f t="shared" si="154"/>
        <v>0</v>
      </c>
      <c r="D2428" s="192">
        <f t="shared" si="155"/>
        <v>46021</v>
      </c>
      <c r="E2428" s="189">
        <f t="shared" si="156"/>
        <v>227</v>
      </c>
      <c r="F2428" s="28"/>
      <c r="G2428" s="157"/>
      <c r="H2428" s="3"/>
      <c r="I2428" s="7"/>
      <c r="J2428" s="3"/>
      <c r="K2428" s="32" t="str">
        <f t="shared" si="157"/>
        <v/>
      </c>
      <c r="L2428" s="2"/>
      <c r="M2428" s="2"/>
      <c r="N2428" s="28"/>
      <c r="O2428" s="28"/>
    </row>
    <row r="2429" spans="1:15" ht="18.75" customHeight="1" x14ac:dyDescent="0.35">
      <c r="A2429" s="28"/>
      <c r="B2429" s="189">
        <f>IF(J2429="",0,COUNTIF($J$7:J2429,J2429))</f>
        <v>0</v>
      </c>
      <c r="C2429" s="189" t="str">
        <f t="shared" si="154"/>
        <v>0</v>
      </c>
      <c r="D2429" s="192">
        <f t="shared" si="155"/>
        <v>46021</v>
      </c>
      <c r="E2429" s="189">
        <f t="shared" si="156"/>
        <v>227</v>
      </c>
      <c r="F2429" s="28"/>
      <c r="G2429" s="157"/>
      <c r="H2429" s="3"/>
      <c r="I2429" s="7"/>
      <c r="J2429" s="3"/>
      <c r="K2429" s="32" t="str">
        <f t="shared" si="157"/>
        <v/>
      </c>
      <c r="L2429" s="2"/>
      <c r="M2429" s="2"/>
      <c r="N2429" s="28"/>
      <c r="O2429" s="28"/>
    </row>
    <row r="2430" spans="1:15" ht="18.75" customHeight="1" x14ac:dyDescent="0.35">
      <c r="A2430" s="28"/>
      <c r="B2430" s="189">
        <f>IF(J2430="",0,COUNTIF($J$7:J2430,J2430))</f>
        <v>0</v>
      </c>
      <c r="C2430" s="189" t="str">
        <f t="shared" si="154"/>
        <v>0</v>
      </c>
      <c r="D2430" s="192">
        <f t="shared" si="155"/>
        <v>46021</v>
      </c>
      <c r="E2430" s="189">
        <f t="shared" si="156"/>
        <v>227</v>
      </c>
      <c r="F2430" s="28"/>
      <c r="G2430" s="157"/>
      <c r="H2430" s="3"/>
      <c r="I2430" s="7"/>
      <c r="J2430" s="3"/>
      <c r="K2430" s="32" t="str">
        <f t="shared" si="157"/>
        <v/>
      </c>
      <c r="L2430" s="2"/>
      <c r="M2430" s="2"/>
      <c r="N2430" s="28"/>
      <c r="O2430" s="28"/>
    </row>
    <row r="2431" spans="1:15" ht="18.75" customHeight="1" x14ac:dyDescent="0.35">
      <c r="A2431" s="28"/>
      <c r="B2431" s="189">
        <f>IF(J2431="",0,COUNTIF($J$7:J2431,J2431))</f>
        <v>0</v>
      </c>
      <c r="C2431" s="189" t="str">
        <f t="shared" si="154"/>
        <v>0</v>
      </c>
      <c r="D2431" s="192">
        <f t="shared" si="155"/>
        <v>46021</v>
      </c>
      <c r="E2431" s="189">
        <f t="shared" si="156"/>
        <v>227</v>
      </c>
      <c r="F2431" s="28"/>
      <c r="G2431" s="157"/>
      <c r="H2431" s="3"/>
      <c r="I2431" s="7"/>
      <c r="J2431" s="3"/>
      <c r="K2431" s="32" t="str">
        <f t="shared" si="157"/>
        <v/>
      </c>
      <c r="L2431" s="2"/>
      <c r="M2431" s="2"/>
      <c r="N2431" s="28"/>
      <c r="O2431" s="28"/>
    </row>
    <row r="2432" spans="1:15" ht="18.75" customHeight="1" x14ac:dyDescent="0.35">
      <c r="A2432" s="28"/>
      <c r="B2432" s="189">
        <f>IF(J2432="",0,COUNTIF($J$7:J2432,J2432))</f>
        <v>0</v>
      </c>
      <c r="C2432" s="189" t="str">
        <f t="shared" si="154"/>
        <v>0</v>
      </c>
      <c r="D2432" s="192">
        <f t="shared" si="155"/>
        <v>46021</v>
      </c>
      <c r="E2432" s="189">
        <f t="shared" si="156"/>
        <v>227</v>
      </c>
      <c r="F2432" s="28"/>
      <c r="G2432" s="157"/>
      <c r="H2432" s="3"/>
      <c r="I2432" s="7"/>
      <c r="J2432" s="3"/>
      <c r="K2432" s="32" t="str">
        <f t="shared" si="157"/>
        <v/>
      </c>
      <c r="L2432" s="2"/>
      <c r="M2432" s="2"/>
      <c r="N2432" s="28"/>
      <c r="O2432" s="28"/>
    </row>
    <row r="2433" spans="1:15" ht="18.75" customHeight="1" x14ac:dyDescent="0.35">
      <c r="A2433" s="28"/>
      <c r="B2433" s="189">
        <f>IF(J2433="",0,COUNTIF($J$7:J2433,J2433))</f>
        <v>0</v>
      </c>
      <c r="C2433" s="189" t="str">
        <f t="shared" si="154"/>
        <v>0</v>
      </c>
      <c r="D2433" s="192">
        <f t="shared" si="155"/>
        <v>46021</v>
      </c>
      <c r="E2433" s="189">
        <f t="shared" si="156"/>
        <v>227</v>
      </c>
      <c r="F2433" s="28"/>
      <c r="G2433" s="157"/>
      <c r="H2433" s="3"/>
      <c r="I2433" s="7"/>
      <c r="J2433" s="3"/>
      <c r="K2433" s="32" t="str">
        <f t="shared" si="157"/>
        <v/>
      </c>
      <c r="L2433" s="2"/>
      <c r="M2433" s="2"/>
      <c r="N2433" s="28"/>
      <c r="O2433" s="28"/>
    </row>
    <row r="2434" spans="1:15" ht="18.75" customHeight="1" x14ac:dyDescent="0.35">
      <c r="A2434" s="28"/>
      <c r="B2434" s="189">
        <f>IF(J2434="",0,COUNTIF($J$7:J2434,J2434))</f>
        <v>0</v>
      </c>
      <c r="C2434" s="189" t="str">
        <f t="shared" si="154"/>
        <v>0</v>
      </c>
      <c r="D2434" s="192">
        <f t="shared" si="155"/>
        <v>46021</v>
      </c>
      <c r="E2434" s="189">
        <f t="shared" si="156"/>
        <v>227</v>
      </c>
      <c r="F2434" s="28"/>
      <c r="G2434" s="157"/>
      <c r="H2434" s="3"/>
      <c r="I2434" s="7"/>
      <c r="J2434" s="3"/>
      <c r="K2434" s="32" t="str">
        <f t="shared" si="157"/>
        <v/>
      </c>
      <c r="L2434" s="2"/>
      <c r="M2434" s="2"/>
      <c r="N2434" s="28"/>
      <c r="O2434" s="28"/>
    </row>
    <row r="2435" spans="1:15" ht="18.75" customHeight="1" x14ac:dyDescent="0.35">
      <c r="A2435" s="28"/>
      <c r="B2435" s="189">
        <f>IF(J2435="",0,COUNTIF($J$7:J2435,J2435))</f>
        <v>0</v>
      </c>
      <c r="C2435" s="189" t="str">
        <f t="shared" si="154"/>
        <v>0</v>
      </c>
      <c r="D2435" s="192">
        <f t="shared" si="155"/>
        <v>46021</v>
      </c>
      <c r="E2435" s="189">
        <f t="shared" si="156"/>
        <v>227</v>
      </c>
      <c r="F2435" s="28"/>
      <c r="G2435" s="157"/>
      <c r="H2435" s="3"/>
      <c r="I2435" s="7"/>
      <c r="J2435" s="3"/>
      <c r="K2435" s="32" t="str">
        <f t="shared" si="157"/>
        <v/>
      </c>
      <c r="L2435" s="2"/>
      <c r="M2435" s="2"/>
      <c r="N2435" s="28"/>
      <c r="O2435" s="28"/>
    </row>
    <row r="2436" spans="1:15" ht="18.75" customHeight="1" x14ac:dyDescent="0.35">
      <c r="A2436" s="28"/>
      <c r="B2436" s="189">
        <f>IF(J2436="",0,COUNTIF($J$7:J2436,J2436))</f>
        <v>0</v>
      </c>
      <c r="C2436" s="189" t="str">
        <f t="shared" si="154"/>
        <v>0</v>
      </c>
      <c r="D2436" s="192">
        <f t="shared" si="155"/>
        <v>46021</v>
      </c>
      <c r="E2436" s="189">
        <f t="shared" si="156"/>
        <v>227</v>
      </c>
      <c r="F2436" s="28"/>
      <c r="G2436" s="157"/>
      <c r="H2436" s="3"/>
      <c r="I2436" s="7"/>
      <c r="J2436" s="3"/>
      <c r="K2436" s="32" t="str">
        <f t="shared" si="157"/>
        <v/>
      </c>
      <c r="L2436" s="2"/>
      <c r="M2436" s="2"/>
      <c r="N2436" s="28"/>
      <c r="O2436" s="28"/>
    </row>
    <row r="2437" spans="1:15" ht="18.75" customHeight="1" x14ac:dyDescent="0.35">
      <c r="A2437" s="28"/>
      <c r="B2437" s="189">
        <f>IF(J2437="",0,COUNTIF($J$7:J2437,J2437))</f>
        <v>0</v>
      </c>
      <c r="C2437" s="189" t="str">
        <f t="shared" si="154"/>
        <v>0</v>
      </c>
      <c r="D2437" s="192">
        <f t="shared" si="155"/>
        <v>46021</v>
      </c>
      <c r="E2437" s="189">
        <f t="shared" si="156"/>
        <v>227</v>
      </c>
      <c r="F2437" s="28"/>
      <c r="G2437" s="157"/>
      <c r="H2437" s="3"/>
      <c r="I2437" s="7"/>
      <c r="J2437" s="3"/>
      <c r="K2437" s="32" t="str">
        <f t="shared" si="157"/>
        <v/>
      </c>
      <c r="L2437" s="2"/>
      <c r="M2437" s="2"/>
      <c r="N2437" s="28"/>
      <c r="O2437" s="28"/>
    </row>
    <row r="2438" spans="1:15" ht="18.75" customHeight="1" x14ac:dyDescent="0.35">
      <c r="A2438" s="28"/>
      <c r="B2438" s="189">
        <f>IF(J2438="",0,COUNTIF($J$7:J2438,J2438))</f>
        <v>0</v>
      </c>
      <c r="C2438" s="189" t="str">
        <f t="shared" si="154"/>
        <v>0</v>
      </c>
      <c r="D2438" s="192">
        <f t="shared" si="155"/>
        <v>46021</v>
      </c>
      <c r="E2438" s="189">
        <f t="shared" si="156"/>
        <v>227</v>
      </c>
      <c r="F2438" s="28"/>
      <c r="G2438" s="157"/>
      <c r="H2438" s="3"/>
      <c r="I2438" s="7"/>
      <c r="J2438" s="3"/>
      <c r="K2438" s="32" t="str">
        <f t="shared" si="157"/>
        <v/>
      </c>
      <c r="L2438" s="2"/>
      <c r="M2438" s="2"/>
      <c r="N2438" s="28"/>
      <c r="O2438" s="28"/>
    </row>
    <row r="2439" spans="1:15" ht="18.75" customHeight="1" x14ac:dyDescent="0.35">
      <c r="A2439" s="28"/>
      <c r="B2439" s="189">
        <f>IF(J2439="",0,COUNTIF($J$7:J2439,J2439))</f>
        <v>0</v>
      </c>
      <c r="C2439" s="189" t="str">
        <f t="shared" si="154"/>
        <v>0</v>
      </c>
      <c r="D2439" s="192">
        <f t="shared" si="155"/>
        <v>46021</v>
      </c>
      <c r="E2439" s="189">
        <f t="shared" si="156"/>
        <v>227</v>
      </c>
      <c r="F2439" s="28"/>
      <c r="G2439" s="157"/>
      <c r="H2439" s="3"/>
      <c r="I2439" s="7"/>
      <c r="J2439" s="3"/>
      <c r="K2439" s="32" t="str">
        <f t="shared" si="157"/>
        <v/>
      </c>
      <c r="L2439" s="2"/>
      <c r="M2439" s="2"/>
      <c r="N2439" s="28"/>
      <c r="O2439" s="28"/>
    </row>
    <row r="2440" spans="1:15" ht="18.75" customHeight="1" x14ac:dyDescent="0.35">
      <c r="A2440" s="28"/>
      <c r="B2440" s="189">
        <f>IF(J2440="",0,COUNTIF($J$7:J2440,J2440))</f>
        <v>0</v>
      </c>
      <c r="C2440" s="189" t="str">
        <f t="shared" si="154"/>
        <v>0</v>
      </c>
      <c r="D2440" s="192">
        <f t="shared" si="155"/>
        <v>46021</v>
      </c>
      <c r="E2440" s="189">
        <f t="shared" si="156"/>
        <v>227</v>
      </c>
      <c r="F2440" s="28"/>
      <c r="G2440" s="157"/>
      <c r="H2440" s="3"/>
      <c r="I2440" s="7"/>
      <c r="J2440" s="3"/>
      <c r="K2440" s="32" t="str">
        <f t="shared" si="157"/>
        <v/>
      </c>
      <c r="L2440" s="2"/>
      <c r="M2440" s="2"/>
      <c r="N2440" s="28"/>
      <c r="O2440" s="28"/>
    </row>
    <row r="2441" spans="1:15" ht="18.75" customHeight="1" x14ac:dyDescent="0.35">
      <c r="A2441" s="28"/>
      <c r="B2441" s="189">
        <f>IF(J2441="",0,COUNTIF($J$7:J2441,J2441))</f>
        <v>0</v>
      </c>
      <c r="C2441" s="189" t="str">
        <f t="shared" si="154"/>
        <v>0</v>
      </c>
      <c r="D2441" s="192">
        <f t="shared" si="155"/>
        <v>46021</v>
      </c>
      <c r="E2441" s="189">
        <f t="shared" si="156"/>
        <v>227</v>
      </c>
      <c r="F2441" s="28"/>
      <c r="G2441" s="157"/>
      <c r="H2441" s="3"/>
      <c r="I2441" s="7"/>
      <c r="J2441" s="3"/>
      <c r="K2441" s="32" t="str">
        <f t="shared" si="157"/>
        <v/>
      </c>
      <c r="L2441" s="2"/>
      <c r="M2441" s="2"/>
      <c r="N2441" s="28"/>
      <c r="O2441" s="28"/>
    </row>
    <row r="2442" spans="1:15" ht="18.75" customHeight="1" x14ac:dyDescent="0.35">
      <c r="A2442" s="28"/>
      <c r="B2442" s="189">
        <f>IF(J2442="",0,COUNTIF($J$7:J2442,J2442))</f>
        <v>0</v>
      </c>
      <c r="C2442" s="189" t="str">
        <f t="shared" si="154"/>
        <v>0</v>
      </c>
      <c r="D2442" s="192">
        <f t="shared" si="155"/>
        <v>46021</v>
      </c>
      <c r="E2442" s="189">
        <f t="shared" si="156"/>
        <v>227</v>
      </c>
      <c r="F2442" s="28"/>
      <c r="G2442" s="157"/>
      <c r="H2442" s="3"/>
      <c r="I2442" s="7"/>
      <c r="J2442" s="3"/>
      <c r="K2442" s="32" t="str">
        <f t="shared" si="157"/>
        <v/>
      </c>
      <c r="L2442" s="2"/>
      <c r="M2442" s="2"/>
      <c r="N2442" s="28"/>
      <c r="O2442" s="28"/>
    </row>
    <row r="2443" spans="1:15" ht="18.75" customHeight="1" x14ac:dyDescent="0.35">
      <c r="A2443" s="28"/>
      <c r="B2443" s="189">
        <f>IF(J2443="",0,COUNTIF($J$7:J2443,J2443))</f>
        <v>0</v>
      </c>
      <c r="C2443" s="189" t="str">
        <f t="shared" si="154"/>
        <v>0</v>
      </c>
      <c r="D2443" s="192">
        <f t="shared" si="155"/>
        <v>46021</v>
      </c>
      <c r="E2443" s="189">
        <f t="shared" si="156"/>
        <v>227</v>
      </c>
      <c r="F2443" s="28"/>
      <c r="G2443" s="157"/>
      <c r="H2443" s="3"/>
      <c r="I2443" s="7"/>
      <c r="J2443" s="3"/>
      <c r="K2443" s="32" t="str">
        <f t="shared" si="157"/>
        <v/>
      </c>
      <c r="L2443" s="2"/>
      <c r="M2443" s="2"/>
      <c r="N2443" s="28"/>
      <c r="O2443" s="28"/>
    </row>
    <row r="2444" spans="1:15" ht="18.75" customHeight="1" x14ac:dyDescent="0.35">
      <c r="A2444" s="28"/>
      <c r="B2444" s="189">
        <f>IF(J2444="",0,COUNTIF($J$7:J2444,J2444))</f>
        <v>0</v>
      </c>
      <c r="C2444" s="189" t="str">
        <f t="shared" si="154"/>
        <v>0</v>
      </c>
      <c r="D2444" s="192">
        <f t="shared" si="155"/>
        <v>46021</v>
      </c>
      <c r="E2444" s="189">
        <f t="shared" si="156"/>
        <v>227</v>
      </c>
      <c r="F2444" s="28"/>
      <c r="G2444" s="157"/>
      <c r="H2444" s="3"/>
      <c r="I2444" s="7"/>
      <c r="J2444" s="3"/>
      <c r="K2444" s="32" t="str">
        <f t="shared" si="157"/>
        <v/>
      </c>
      <c r="L2444" s="2"/>
      <c r="M2444" s="2"/>
      <c r="N2444" s="28"/>
      <c r="O2444" s="28"/>
    </row>
    <row r="2445" spans="1:15" ht="18.75" customHeight="1" x14ac:dyDescent="0.35">
      <c r="A2445" s="28"/>
      <c r="B2445" s="189">
        <f>IF(J2445="",0,COUNTIF($J$7:J2445,J2445))</f>
        <v>0</v>
      </c>
      <c r="C2445" s="189" t="str">
        <f t="shared" si="154"/>
        <v>0</v>
      </c>
      <c r="D2445" s="192">
        <f t="shared" si="155"/>
        <v>46021</v>
      </c>
      <c r="E2445" s="189">
        <f t="shared" si="156"/>
        <v>227</v>
      </c>
      <c r="F2445" s="28"/>
      <c r="G2445" s="157"/>
      <c r="H2445" s="3"/>
      <c r="I2445" s="7"/>
      <c r="J2445" s="3"/>
      <c r="K2445" s="32" t="str">
        <f t="shared" si="157"/>
        <v/>
      </c>
      <c r="L2445" s="2"/>
      <c r="M2445" s="2"/>
      <c r="N2445" s="28"/>
      <c r="O2445" s="28"/>
    </row>
    <row r="2446" spans="1:15" ht="18.75" customHeight="1" x14ac:dyDescent="0.35">
      <c r="A2446" s="28"/>
      <c r="B2446" s="189">
        <f>IF(J2446="",0,COUNTIF($J$7:J2446,J2446))</f>
        <v>0</v>
      </c>
      <c r="C2446" s="189" t="str">
        <f t="shared" si="154"/>
        <v>0</v>
      </c>
      <c r="D2446" s="192">
        <f t="shared" si="155"/>
        <v>46021</v>
      </c>
      <c r="E2446" s="189">
        <f t="shared" si="156"/>
        <v>227</v>
      </c>
      <c r="F2446" s="28"/>
      <c r="G2446" s="157"/>
      <c r="H2446" s="3"/>
      <c r="I2446" s="7"/>
      <c r="J2446" s="3"/>
      <c r="K2446" s="32" t="str">
        <f t="shared" si="157"/>
        <v/>
      </c>
      <c r="L2446" s="2"/>
      <c r="M2446" s="2"/>
      <c r="N2446" s="28"/>
      <c r="O2446" s="28"/>
    </row>
    <row r="2447" spans="1:15" ht="18.75" customHeight="1" x14ac:dyDescent="0.35">
      <c r="A2447" s="28"/>
      <c r="B2447" s="189">
        <f>IF(J2447="",0,COUNTIF($J$7:J2447,J2447))</f>
        <v>0</v>
      </c>
      <c r="C2447" s="189" t="str">
        <f t="shared" si="154"/>
        <v>0</v>
      </c>
      <c r="D2447" s="192">
        <f t="shared" si="155"/>
        <v>46021</v>
      </c>
      <c r="E2447" s="189">
        <f t="shared" si="156"/>
        <v>227</v>
      </c>
      <c r="F2447" s="28"/>
      <c r="G2447" s="157"/>
      <c r="H2447" s="3"/>
      <c r="I2447" s="7"/>
      <c r="J2447" s="3"/>
      <c r="K2447" s="32" t="str">
        <f t="shared" si="157"/>
        <v/>
      </c>
      <c r="L2447" s="2"/>
      <c r="M2447" s="2"/>
      <c r="N2447" s="28"/>
      <c r="O2447" s="28"/>
    </row>
    <row r="2448" spans="1:15" ht="18.75" customHeight="1" x14ac:dyDescent="0.35">
      <c r="A2448" s="28"/>
      <c r="B2448" s="189">
        <f>IF(J2448="",0,COUNTIF($J$7:J2448,J2448))</f>
        <v>0</v>
      </c>
      <c r="C2448" s="189" t="str">
        <f t="shared" si="154"/>
        <v>0</v>
      </c>
      <c r="D2448" s="192">
        <f t="shared" si="155"/>
        <v>46021</v>
      </c>
      <c r="E2448" s="189">
        <f t="shared" si="156"/>
        <v>227</v>
      </c>
      <c r="F2448" s="28"/>
      <c r="G2448" s="157"/>
      <c r="H2448" s="3"/>
      <c r="I2448" s="7"/>
      <c r="J2448" s="3"/>
      <c r="K2448" s="32" t="str">
        <f t="shared" si="157"/>
        <v/>
      </c>
      <c r="L2448" s="2"/>
      <c r="M2448" s="2"/>
      <c r="N2448" s="28"/>
      <c r="O2448" s="28"/>
    </row>
    <row r="2449" spans="1:15" ht="18.75" customHeight="1" x14ac:dyDescent="0.35">
      <c r="A2449" s="28"/>
      <c r="B2449" s="189">
        <f>IF(J2449="",0,COUNTIF($J$7:J2449,J2449))</f>
        <v>0</v>
      </c>
      <c r="C2449" s="189" t="str">
        <f t="shared" si="154"/>
        <v>0</v>
      </c>
      <c r="D2449" s="192">
        <f t="shared" si="155"/>
        <v>46021</v>
      </c>
      <c r="E2449" s="189">
        <f t="shared" si="156"/>
        <v>227</v>
      </c>
      <c r="F2449" s="28"/>
      <c r="G2449" s="157"/>
      <c r="H2449" s="3"/>
      <c r="I2449" s="7"/>
      <c r="J2449" s="3"/>
      <c r="K2449" s="32" t="str">
        <f t="shared" si="157"/>
        <v/>
      </c>
      <c r="L2449" s="2"/>
      <c r="M2449" s="2"/>
      <c r="N2449" s="28"/>
      <c r="O2449" s="28"/>
    </row>
    <row r="2450" spans="1:15" ht="18.75" customHeight="1" x14ac:dyDescent="0.35">
      <c r="A2450" s="28"/>
      <c r="B2450" s="189">
        <f>IF(J2450="",0,COUNTIF($J$7:J2450,J2450))</f>
        <v>0</v>
      </c>
      <c r="C2450" s="189" t="str">
        <f t="shared" si="154"/>
        <v>0</v>
      </c>
      <c r="D2450" s="192">
        <f t="shared" si="155"/>
        <v>46021</v>
      </c>
      <c r="E2450" s="189">
        <f t="shared" si="156"/>
        <v>227</v>
      </c>
      <c r="F2450" s="28"/>
      <c r="G2450" s="157"/>
      <c r="H2450" s="3"/>
      <c r="I2450" s="7"/>
      <c r="J2450" s="3"/>
      <c r="K2450" s="32" t="str">
        <f t="shared" si="157"/>
        <v/>
      </c>
      <c r="L2450" s="2"/>
      <c r="M2450" s="2"/>
      <c r="N2450" s="28"/>
      <c r="O2450" s="28"/>
    </row>
    <row r="2451" spans="1:15" ht="18.75" customHeight="1" x14ac:dyDescent="0.35">
      <c r="A2451" s="28"/>
      <c r="B2451" s="189">
        <f>IF(J2451="",0,COUNTIF($J$7:J2451,J2451))</f>
        <v>0</v>
      </c>
      <c r="C2451" s="189" t="str">
        <f t="shared" si="154"/>
        <v>0</v>
      </c>
      <c r="D2451" s="192">
        <f t="shared" si="155"/>
        <v>46021</v>
      </c>
      <c r="E2451" s="189">
        <f t="shared" si="156"/>
        <v>227</v>
      </c>
      <c r="F2451" s="28"/>
      <c r="G2451" s="157"/>
      <c r="H2451" s="3"/>
      <c r="I2451" s="7"/>
      <c r="J2451" s="3"/>
      <c r="K2451" s="32" t="str">
        <f t="shared" si="157"/>
        <v/>
      </c>
      <c r="L2451" s="2"/>
      <c r="M2451" s="2"/>
      <c r="N2451" s="28"/>
      <c r="O2451" s="28"/>
    </row>
    <row r="2452" spans="1:15" ht="18.75" customHeight="1" x14ac:dyDescent="0.35">
      <c r="A2452" s="28"/>
      <c r="B2452" s="189">
        <f>IF(J2452="",0,COUNTIF($J$7:J2452,J2452))</f>
        <v>0</v>
      </c>
      <c r="C2452" s="189" t="str">
        <f t="shared" si="154"/>
        <v>0</v>
      </c>
      <c r="D2452" s="192">
        <f t="shared" si="155"/>
        <v>46021</v>
      </c>
      <c r="E2452" s="189">
        <f t="shared" si="156"/>
        <v>227</v>
      </c>
      <c r="F2452" s="28"/>
      <c r="G2452" s="157"/>
      <c r="H2452" s="3"/>
      <c r="I2452" s="7"/>
      <c r="J2452" s="3"/>
      <c r="K2452" s="32" t="str">
        <f t="shared" si="157"/>
        <v/>
      </c>
      <c r="L2452" s="2"/>
      <c r="M2452" s="2"/>
      <c r="N2452" s="28"/>
      <c r="O2452" s="28"/>
    </row>
    <row r="2453" spans="1:15" ht="18.75" customHeight="1" x14ac:dyDescent="0.35">
      <c r="A2453" s="28"/>
      <c r="B2453" s="189">
        <f>IF(J2453="",0,COUNTIF($J$7:J2453,J2453))</f>
        <v>0</v>
      </c>
      <c r="C2453" s="189" t="str">
        <f t="shared" si="154"/>
        <v>0</v>
      </c>
      <c r="D2453" s="192">
        <f t="shared" si="155"/>
        <v>46021</v>
      </c>
      <c r="E2453" s="189">
        <f t="shared" si="156"/>
        <v>227</v>
      </c>
      <c r="F2453" s="28"/>
      <c r="G2453" s="157"/>
      <c r="H2453" s="3"/>
      <c r="I2453" s="7"/>
      <c r="J2453" s="3"/>
      <c r="K2453" s="32" t="str">
        <f t="shared" si="157"/>
        <v/>
      </c>
      <c r="L2453" s="2"/>
      <c r="M2453" s="2"/>
      <c r="N2453" s="28"/>
      <c r="O2453" s="28"/>
    </row>
    <row r="2454" spans="1:15" ht="18.75" customHeight="1" x14ac:dyDescent="0.35">
      <c r="A2454" s="28"/>
      <c r="B2454" s="189">
        <f>IF(J2454="",0,COUNTIF($J$7:J2454,J2454))</f>
        <v>0</v>
      </c>
      <c r="C2454" s="189" t="str">
        <f t="shared" si="154"/>
        <v>0</v>
      </c>
      <c r="D2454" s="192">
        <f t="shared" si="155"/>
        <v>46021</v>
      </c>
      <c r="E2454" s="189">
        <f t="shared" si="156"/>
        <v>227</v>
      </c>
      <c r="F2454" s="28"/>
      <c r="G2454" s="157"/>
      <c r="H2454" s="3"/>
      <c r="I2454" s="7"/>
      <c r="J2454" s="3"/>
      <c r="K2454" s="32" t="str">
        <f t="shared" si="157"/>
        <v/>
      </c>
      <c r="L2454" s="2"/>
      <c r="M2454" s="2"/>
      <c r="N2454" s="28"/>
      <c r="O2454" s="28"/>
    </row>
    <row r="2455" spans="1:15" ht="18.75" customHeight="1" x14ac:dyDescent="0.35">
      <c r="A2455" s="28"/>
      <c r="B2455" s="189">
        <f>IF(J2455="",0,COUNTIF($J$7:J2455,J2455))</f>
        <v>0</v>
      </c>
      <c r="C2455" s="189" t="str">
        <f t="shared" si="154"/>
        <v>0</v>
      </c>
      <c r="D2455" s="192">
        <f t="shared" si="155"/>
        <v>46021</v>
      </c>
      <c r="E2455" s="189">
        <f t="shared" si="156"/>
        <v>227</v>
      </c>
      <c r="F2455" s="28"/>
      <c r="G2455" s="157"/>
      <c r="H2455" s="3"/>
      <c r="I2455" s="7"/>
      <c r="J2455" s="3"/>
      <c r="K2455" s="32" t="str">
        <f t="shared" si="157"/>
        <v/>
      </c>
      <c r="L2455" s="2"/>
      <c r="M2455" s="2"/>
      <c r="N2455" s="28"/>
      <c r="O2455" s="28"/>
    </row>
    <row r="2456" spans="1:15" ht="18.75" customHeight="1" x14ac:dyDescent="0.35">
      <c r="A2456" s="28"/>
      <c r="B2456" s="189">
        <f>IF(J2456="",0,COUNTIF($J$7:J2456,J2456))</f>
        <v>0</v>
      </c>
      <c r="C2456" s="189" t="str">
        <f t="shared" si="154"/>
        <v>0</v>
      </c>
      <c r="D2456" s="192">
        <f t="shared" si="155"/>
        <v>46021</v>
      </c>
      <c r="E2456" s="189">
        <f t="shared" si="156"/>
        <v>227</v>
      </c>
      <c r="F2456" s="28"/>
      <c r="G2456" s="157"/>
      <c r="H2456" s="3"/>
      <c r="I2456" s="7"/>
      <c r="J2456" s="3"/>
      <c r="K2456" s="32" t="str">
        <f t="shared" si="157"/>
        <v/>
      </c>
      <c r="L2456" s="2"/>
      <c r="M2456" s="2"/>
      <c r="N2456" s="28"/>
      <c r="O2456" s="28"/>
    </row>
    <row r="2457" spans="1:15" ht="18.75" customHeight="1" x14ac:dyDescent="0.35">
      <c r="A2457" s="28"/>
      <c r="B2457" s="189">
        <f>IF(J2457="",0,COUNTIF($J$7:J2457,J2457))</f>
        <v>0</v>
      </c>
      <c r="C2457" s="189" t="str">
        <f t="shared" si="154"/>
        <v>0</v>
      </c>
      <c r="D2457" s="192">
        <f t="shared" si="155"/>
        <v>46021</v>
      </c>
      <c r="E2457" s="189">
        <f t="shared" si="156"/>
        <v>227</v>
      </c>
      <c r="F2457" s="28"/>
      <c r="G2457" s="157"/>
      <c r="H2457" s="3"/>
      <c r="I2457" s="7"/>
      <c r="J2457" s="3"/>
      <c r="K2457" s="32" t="str">
        <f t="shared" si="157"/>
        <v/>
      </c>
      <c r="L2457" s="2"/>
      <c r="M2457" s="2"/>
      <c r="N2457" s="28"/>
      <c r="O2457" s="28"/>
    </row>
    <row r="2458" spans="1:15" ht="18.75" customHeight="1" x14ac:dyDescent="0.35">
      <c r="A2458" s="28"/>
      <c r="B2458" s="189">
        <f>IF(J2458="",0,COUNTIF($J$7:J2458,J2458))</f>
        <v>0</v>
      </c>
      <c r="C2458" s="189" t="str">
        <f t="shared" si="154"/>
        <v>0</v>
      </c>
      <c r="D2458" s="192">
        <f t="shared" si="155"/>
        <v>46021</v>
      </c>
      <c r="E2458" s="189">
        <f t="shared" si="156"/>
        <v>227</v>
      </c>
      <c r="F2458" s="28"/>
      <c r="G2458" s="157"/>
      <c r="H2458" s="3"/>
      <c r="I2458" s="7"/>
      <c r="J2458" s="3"/>
      <c r="K2458" s="32" t="str">
        <f t="shared" si="157"/>
        <v/>
      </c>
      <c r="L2458" s="2"/>
      <c r="M2458" s="2"/>
      <c r="N2458" s="28"/>
      <c r="O2458" s="28"/>
    </row>
    <row r="2459" spans="1:15" ht="18.75" customHeight="1" x14ac:dyDescent="0.35">
      <c r="A2459" s="28"/>
      <c r="B2459" s="189">
        <f>IF(J2459="",0,COUNTIF($J$7:J2459,J2459))</f>
        <v>0</v>
      </c>
      <c r="C2459" s="189" t="str">
        <f t="shared" si="154"/>
        <v>0</v>
      </c>
      <c r="D2459" s="192">
        <f t="shared" si="155"/>
        <v>46021</v>
      </c>
      <c r="E2459" s="189">
        <f t="shared" si="156"/>
        <v>227</v>
      </c>
      <c r="F2459" s="28"/>
      <c r="G2459" s="157"/>
      <c r="H2459" s="3"/>
      <c r="I2459" s="7"/>
      <c r="J2459" s="3"/>
      <c r="K2459" s="32" t="str">
        <f t="shared" si="157"/>
        <v/>
      </c>
      <c r="L2459" s="2"/>
      <c r="M2459" s="2"/>
      <c r="N2459" s="28"/>
      <c r="O2459" s="28"/>
    </row>
    <row r="2460" spans="1:15" ht="18.75" customHeight="1" x14ac:dyDescent="0.35">
      <c r="A2460" s="28"/>
      <c r="B2460" s="189">
        <f>IF(J2460="",0,COUNTIF($J$7:J2460,J2460))</f>
        <v>0</v>
      </c>
      <c r="C2460" s="189" t="str">
        <f t="shared" si="154"/>
        <v>0</v>
      </c>
      <c r="D2460" s="192">
        <f t="shared" si="155"/>
        <v>46021</v>
      </c>
      <c r="E2460" s="189">
        <f t="shared" si="156"/>
        <v>227</v>
      </c>
      <c r="F2460" s="28"/>
      <c r="G2460" s="157"/>
      <c r="H2460" s="3"/>
      <c r="I2460" s="7"/>
      <c r="J2460" s="3"/>
      <c r="K2460" s="32" t="str">
        <f t="shared" si="157"/>
        <v/>
      </c>
      <c r="L2460" s="2"/>
      <c r="M2460" s="2"/>
      <c r="N2460" s="28"/>
      <c r="O2460" s="28"/>
    </row>
    <row r="2461" spans="1:15" ht="18.75" customHeight="1" x14ac:dyDescent="0.35">
      <c r="A2461" s="28"/>
      <c r="B2461" s="189">
        <f>IF(J2461="",0,COUNTIF($J$7:J2461,J2461))</f>
        <v>0</v>
      </c>
      <c r="C2461" s="189" t="str">
        <f t="shared" si="154"/>
        <v>0</v>
      </c>
      <c r="D2461" s="192">
        <f t="shared" si="155"/>
        <v>46021</v>
      </c>
      <c r="E2461" s="189">
        <f t="shared" si="156"/>
        <v>227</v>
      </c>
      <c r="F2461" s="28"/>
      <c r="G2461" s="157"/>
      <c r="H2461" s="3"/>
      <c r="I2461" s="7"/>
      <c r="J2461" s="3"/>
      <c r="K2461" s="32" t="str">
        <f t="shared" si="157"/>
        <v/>
      </c>
      <c r="L2461" s="2"/>
      <c r="M2461" s="2"/>
      <c r="N2461" s="28"/>
      <c r="O2461" s="28"/>
    </row>
    <row r="2462" spans="1:15" ht="18.75" customHeight="1" x14ac:dyDescent="0.35">
      <c r="A2462" s="28"/>
      <c r="B2462" s="189">
        <f>IF(J2462="",0,COUNTIF($J$7:J2462,J2462))</f>
        <v>0</v>
      </c>
      <c r="C2462" s="189" t="str">
        <f t="shared" si="154"/>
        <v>0</v>
      </c>
      <c r="D2462" s="192">
        <f t="shared" si="155"/>
        <v>46021</v>
      </c>
      <c r="E2462" s="189">
        <f t="shared" si="156"/>
        <v>227</v>
      </c>
      <c r="F2462" s="28"/>
      <c r="G2462" s="157"/>
      <c r="H2462" s="3"/>
      <c r="I2462" s="7"/>
      <c r="J2462" s="3"/>
      <c r="K2462" s="32" t="str">
        <f t="shared" si="157"/>
        <v/>
      </c>
      <c r="L2462" s="2"/>
      <c r="M2462" s="2"/>
      <c r="N2462" s="28"/>
      <c r="O2462" s="28"/>
    </row>
    <row r="2463" spans="1:15" ht="18.75" customHeight="1" x14ac:dyDescent="0.35">
      <c r="A2463" s="28"/>
      <c r="B2463" s="189">
        <f>IF(J2463="",0,COUNTIF($J$7:J2463,J2463))</f>
        <v>0</v>
      </c>
      <c r="C2463" s="189" t="str">
        <f t="shared" si="154"/>
        <v>0</v>
      </c>
      <c r="D2463" s="192">
        <f t="shared" si="155"/>
        <v>46021</v>
      </c>
      <c r="E2463" s="189">
        <f t="shared" si="156"/>
        <v>227</v>
      </c>
      <c r="F2463" s="28"/>
      <c r="G2463" s="157"/>
      <c r="H2463" s="3"/>
      <c r="I2463" s="7"/>
      <c r="J2463" s="3"/>
      <c r="K2463" s="32" t="str">
        <f t="shared" si="157"/>
        <v/>
      </c>
      <c r="L2463" s="2"/>
      <c r="M2463" s="2"/>
      <c r="N2463" s="28"/>
      <c r="O2463" s="28"/>
    </row>
    <row r="2464" spans="1:15" ht="18.75" customHeight="1" x14ac:dyDescent="0.35">
      <c r="A2464" s="28"/>
      <c r="B2464" s="189">
        <f>IF(J2464="",0,COUNTIF($J$7:J2464,J2464))</f>
        <v>0</v>
      </c>
      <c r="C2464" s="189" t="str">
        <f t="shared" si="154"/>
        <v>0</v>
      </c>
      <c r="D2464" s="192">
        <f t="shared" si="155"/>
        <v>46021</v>
      </c>
      <c r="E2464" s="189">
        <f t="shared" si="156"/>
        <v>227</v>
      </c>
      <c r="F2464" s="28"/>
      <c r="G2464" s="157"/>
      <c r="H2464" s="3"/>
      <c r="I2464" s="7"/>
      <c r="J2464" s="3"/>
      <c r="K2464" s="32" t="str">
        <f t="shared" si="157"/>
        <v/>
      </c>
      <c r="L2464" s="2"/>
      <c r="M2464" s="2"/>
      <c r="N2464" s="28"/>
      <c r="O2464" s="28"/>
    </row>
    <row r="2465" spans="1:15" ht="18.75" customHeight="1" x14ac:dyDescent="0.35">
      <c r="A2465" s="28"/>
      <c r="B2465" s="189">
        <f>IF(J2465="",0,COUNTIF($J$7:J2465,J2465))</f>
        <v>0</v>
      </c>
      <c r="C2465" s="189" t="str">
        <f t="shared" si="154"/>
        <v>0</v>
      </c>
      <c r="D2465" s="192">
        <f t="shared" si="155"/>
        <v>46021</v>
      </c>
      <c r="E2465" s="189">
        <f t="shared" si="156"/>
        <v>227</v>
      </c>
      <c r="F2465" s="28"/>
      <c r="G2465" s="157"/>
      <c r="H2465" s="3"/>
      <c r="I2465" s="7"/>
      <c r="J2465" s="3"/>
      <c r="K2465" s="32" t="str">
        <f t="shared" si="157"/>
        <v/>
      </c>
      <c r="L2465" s="2"/>
      <c r="M2465" s="2"/>
      <c r="N2465" s="28"/>
      <c r="O2465" s="28"/>
    </row>
    <row r="2466" spans="1:15" ht="18.75" customHeight="1" x14ac:dyDescent="0.35">
      <c r="A2466" s="28"/>
      <c r="B2466" s="189">
        <f>IF(J2466="",0,COUNTIF($J$7:J2466,J2466))</f>
        <v>0</v>
      </c>
      <c r="C2466" s="189" t="str">
        <f t="shared" si="154"/>
        <v>0</v>
      </c>
      <c r="D2466" s="192">
        <f t="shared" si="155"/>
        <v>46021</v>
      </c>
      <c r="E2466" s="189">
        <f t="shared" si="156"/>
        <v>227</v>
      </c>
      <c r="F2466" s="28"/>
      <c r="G2466" s="157"/>
      <c r="H2466" s="3"/>
      <c r="I2466" s="7"/>
      <c r="J2466" s="3"/>
      <c r="K2466" s="32" t="str">
        <f t="shared" si="157"/>
        <v/>
      </c>
      <c r="L2466" s="2"/>
      <c r="M2466" s="2"/>
      <c r="N2466" s="28"/>
      <c r="O2466" s="28"/>
    </row>
    <row r="2467" spans="1:15" ht="18.75" customHeight="1" x14ac:dyDescent="0.35">
      <c r="A2467" s="28"/>
      <c r="B2467" s="189">
        <f>IF(J2467="",0,COUNTIF($J$7:J2467,J2467))</f>
        <v>0</v>
      </c>
      <c r="C2467" s="189" t="str">
        <f t="shared" si="154"/>
        <v>0</v>
      </c>
      <c r="D2467" s="192">
        <f t="shared" si="155"/>
        <v>46021</v>
      </c>
      <c r="E2467" s="189">
        <f t="shared" si="156"/>
        <v>227</v>
      </c>
      <c r="F2467" s="28"/>
      <c r="G2467" s="157"/>
      <c r="H2467" s="3"/>
      <c r="I2467" s="7"/>
      <c r="J2467" s="3"/>
      <c r="K2467" s="32" t="str">
        <f t="shared" si="157"/>
        <v/>
      </c>
      <c r="L2467" s="2"/>
      <c r="M2467" s="2"/>
      <c r="N2467" s="28"/>
      <c r="O2467" s="28"/>
    </row>
    <row r="2468" spans="1:15" ht="18.75" customHeight="1" x14ac:dyDescent="0.35">
      <c r="A2468" s="28"/>
      <c r="B2468" s="189">
        <f>IF(J2468="",0,COUNTIF($J$7:J2468,J2468))</f>
        <v>0</v>
      </c>
      <c r="C2468" s="189" t="str">
        <f t="shared" si="154"/>
        <v>0</v>
      </c>
      <c r="D2468" s="192">
        <f t="shared" si="155"/>
        <v>46021</v>
      </c>
      <c r="E2468" s="189">
        <f t="shared" si="156"/>
        <v>227</v>
      </c>
      <c r="F2468" s="28"/>
      <c r="G2468" s="157"/>
      <c r="H2468" s="3"/>
      <c r="I2468" s="7"/>
      <c r="J2468" s="3"/>
      <c r="K2468" s="32" t="str">
        <f t="shared" si="157"/>
        <v/>
      </c>
      <c r="L2468" s="2"/>
      <c r="M2468" s="2"/>
      <c r="N2468" s="28"/>
      <c r="O2468" s="28"/>
    </row>
    <row r="2469" spans="1:15" ht="18.75" customHeight="1" x14ac:dyDescent="0.35">
      <c r="A2469" s="28"/>
      <c r="B2469" s="189">
        <f>IF(J2469="",0,COUNTIF($J$7:J2469,J2469))</f>
        <v>0</v>
      </c>
      <c r="C2469" s="189" t="str">
        <f t="shared" si="154"/>
        <v>0</v>
      </c>
      <c r="D2469" s="192">
        <f t="shared" si="155"/>
        <v>46021</v>
      </c>
      <c r="E2469" s="189">
        <f t="shared" si="156"/>
        <v>227</v>
      </c>
      <c r="F2469" s="28"/>
      <c r="G2469" s="157"/>
      <c r="H2469" s="3"/>
      <c r="I2469" s="7"/>
      <c r="J2469" s="3"/>
      <c r="K2469" s="32" t="str">
        <f t="shared" si="157"/>
        <v/>
      </c>
      <c r="L2469" s="2"/>
      <c r="M2469" s="2"/>
      <c r="N2469" s="28"/>
      <c r="O2469" s="28"/>
    </row>
    <row r="2470" spans="1:15" ht="18.75" customHeight="1" x14ac:dyDescent="0.35">
      <c r="A2470" s="28"/>
      <c r="B2470" s="189">
        <f>IF(J2470="",0,COUNTIF($J$7:J2470,J2470))</f>
        <v>0</v>
      </c>
      <c r="C2470" s="189" t="str">
        <f t="shared" si="154"/>
        <v>0</v>
      </c>
      <c r="D2470" s="192">
        <f t="shared" si="155"/>
        <v>46021</v>
      </c>
      <c r="E2470" s="189">
        <f t="shared" si="156"/>
        <v>227</v>
      </c>
      <c r="F2470" s="28"/>
      <c r="G2470" s="157"/>
      <c r="H2470" s="3"/>
      <c r="I2470" s="7"/>
      <c r="J2470" s="3"/>
      <c r="K2470" s="32" t="str">
        <f t="shared" si="157"/>
        <v/>
      </c>
      <c r="L2470" s="2"/>
      <c r="M2470" s="2"/>
      <c r="N2470" s="28"/>
      <c r="O2470" s="28"/>
    </row>
    <row r="2471" spans="1:15" ht="18.75" customHeight="1" x14ac:dyDescent="0.35">
      <c r="A2471" s="28"/>
      <c r="B2471" s="189">
        <f>IF(J2471="",0,COUNTIF($J$7:J2471,J2471))</f>
        <v>0</v>
      </c>
      <c r="C2471" s="189" t="str">
        <f t="shared" si="154"/>
        <v>0</v>
      </c>
      <c r="D2471" s="192">
        <f t="shared" si="155"/>
        <v>46021</v>
      </c>
      <c r="E2471" s="189">
        <f t="shared" si="156"/>
        <v>227</v>
      </c>
      <c r="F2471" s="28"/>
      <c r="G2471" s="157"/>
      <c r="H2471" s="3"/>
      <c r="I2471" s="7"/>
      <c r="J2471" s="3"/>
      <c r="K2471" s="32" t="str">
        <f t="shared" si="157"/>
        <v/>
      </c>
      <c r="L2471" s="2"/>
      <c r="M2471" s="2"/>
      <c r="N2471" s="28"/>
      <c r="O2471" s="28"/>
    </row>
    <row r="2472" spans="1:15" ht="18.75" customHeight="1" x14ac:dyDescent="0.35">
      <c r="A2472" s="28"/>
      <c r="B2472" s="189">
        <f>IF(J2472="",0,COUNTIF($J$7:J2472,J2472))</f>
        <v>0</v>
      </c>
      <c r="C2472" s="189" t="str">
        <f t="shared" si="154"/>
        <v>0</v>
      </c>
      <c r="D2472" s="192">
        <f t="shared" si="155"/>
        <v>46021</v>
      </c>
      <c r="E2472" s="189">
        <f t="shared" si="156"/>
        <v>227</v>
      </c>
      <c r="F2472" s="28"/>
      <c r="G2472" s="157"/>
      <c r="H2472" s="3"/>
      <c r="I2472" s="7"/>
      <c r="J2472" s="3"/>
      <c r="K2472" s="32" t="str">
        <f t="shared" si="157"/>
        <v/>
      </c>
      <c r="L2472" s="2"/>
      <c r="M2472" s="2"/>
      <c r="N2472" s="28"/>
      <c r="O2472" s="28"/>
    </row>
    <row r="2473" spans="1:15" ht="18.75" customHeight="1" x14ac:dyDescent="0.35">
      <c r="A2473" s="28"/>
      <c r="B2473" s="189">
        <f>IF(J2473="",0,COUNTIF($J$7:J2473,J2473))</f>
        <v>0</v>
      </c>
      <c r="C2473" s="189" t="str">
        <f t="shared" si="154"/>
        <v>0</v>
      </c>
      <c r="D2473" s="192">
        <f t="shared" si="155"/>
        <v>46021</v>
      </c>
      <c r="E2473" s="189">
        <f t="shared" si="156"/>
        <v>227</v>
      </c>
      <c r="F2473" s="28"/>
      <c r="G2473" s="157"/>
      <c r="H2473" s="3"/>
      <c r="I2473" s="7"/>
      <c r="J2473" s="3"/>
      <c r="K2473" s="32" t="str">
        <f t="shared" si="157"/>
        <v/>
      </c>
      <c r="L2473" s="2"/>
      <c r="M2473" s="2"/>
      <c r="N2473" s="28"/>
      <c r="O2473" s="28"/>
    </row>
    <row r="2474" spans="1:15" ht="18.75" customHeight="1" x14ac:dyDescent="0.35">
      <c r="A2474" s="28"/>
      <c r="B2474" s="189">
        <f>IF(J2474="",0,COUNTIF($J$7:J2474,J2474))</f>
        <v>0</v>
      </c>
      <c r="C2474" s="189" t="str">
        <f t="shared" si="154"/>
        <v>0</v>
      </c>
      <c r="D2474" s="192">
        <f t="shared" si="155"/>
        <v>46021</v>
      </c>
      <c r="E2474" s="189">
        <f t="shared" si="156"/>
        <v>227</v>
      </c>
      <c r="F2474" s="28"/>
      <c r="G2474" s="157"/>
      <c r="H2474" s="3"/>
      <c r="I2474" s="7"/>
      <c r="J2474" s="3"/>
      <c r="K2474" s="32" t="str">
        <f t="shared" si="157"/>
        <v/>
      </c>
      <c r="L2474" s="2"/>
      <c r="M2474" s="2"/>
      <c r="N2474" s="28"/>
      <c r="O2474" s="28"/>
    </row>
    <row r="2475" spans="1:15" ht="18.75" customHeight="1" x14ac:dyDescent="0.35">
      <c r="A2475" s="28"/>
      <c r="B2475" s="189">
        <f>IF(J2475="",0,COUNTIF($J$7:J2475,J2475))</f>
        <v>0</v>
      </c>
      <c r="C2475" s="189" t="str">
        <f t="shared" si="154"/>
        <v>0</v>
      </c>
      <c r="D2475" s="192">
        <f t="shared" si="155"/>
        <v>46021</v>
      </c>
      <c r="E2475" s="189">
        <f t="shared" si="156"/>
        <v>227</v>
      </c>
      <c r="F2475" s="28"/>
      <c r="G2475" s="157"/>
      <c r="H2475" s="3"/>
      <c r="I2475" s="7"/>
      <c r="J2475" s="3"/>
      <c r="K2475" s="32" t="str">
        <f t="shared" si="157"/>
        <v/>
      </c>
      <c r="L2475" s="2"/>
      <c r="M2475" s="2"/>
      <c r="N2475" s="28"/>
      <c r="O2475" s="28"/>
    </row>
    <row r="2476" spans="1:15" ht="18.75" customHeight="1" x14ac:dyDescent="0.35">
      <c r="A2476" s="28"/>
      <c r="B2476" s="189">
        <f>IF(J2476="",0,COUNTIF($J$7:J2476,J2476))</f>
        <v>0</v>
      </c>
      <c r="C2476" s="189" t="str">
        <f t="shared" si="154"/>
        <v>0</v>
      </c>
      <c r="D2476" s="192">
        <f t="shared" si="155"/>
        <v>46021</v>
      </c>
      <c r="E2476" s="189">
        <f t="shared" si="156"/>
        <v>227</v>
      </c>
      <c r="F2476" s="28"/>
      <c r="G2476" s="157"/>
      <c r="H2476" s="3"/>
      <c r="I2476" s="7"/>
      <c r="J2476" s="3"/>
      <c r="K2476" s="32" t="str">
        <f t="shared" si="157"/>
        <v/>
      </c>
      <c r="L2476" s="2"/>
      <c r="M2476" s="2"/>
      <c r="N2476" s="28"/>
      <c r="O2476" s="28"/>
    </row>
    <row r="2477" spans="1:15" ht="18.75" customHeight="1" x14ac:dyDescent="0.35">
      <c r="A2477" s="28"/>
      <c r="B2477" s="189">
        <f>IF(J2477="",0,COUNTIF($J$7:J2477,J2477))</f>
        <v>0</v>
      </c>
      <c r="C2477" s="189" t="str">
        <f t="shared" si="154"/>
        <v>0</v>
      </c>
      <c r="D2477" s="192">
        <f t="shared" si="155"/>
        <v>46021</v>
      </c>
      <c r="E2477" s="189">
        <f t="shared" si="156"/>
        <v>227</v>
      </c>
      <c r="F2477" s="28"/>
      <c r="G2477" s="157"/>
      <c r="H2477" s="3"/>
      <c r="I2477" s="7"/>
      <c r="J2477" s="3"/>
      <c r="K2477" s="32" t="str">
        <f t="shared" si="157"/>
        <v/>
      </c>
      <c r="L2477" s="2"/>
      <c r="M2477" s="2"/>
      <c r="N2477" s="28"/>
      <c r="O2477" s="28"/>
    </row>
    <row r="2478" spans="1:15" ht="18.75" customHeight="1" x14ac:dyDescent="0.35">
      <c r="A2478" s="28"/>
      <c r="B2478" s="189">
        <f>IF(J2478="",0,COUNTIF($J$7:J2478,J2478))</f>
        <v>0</v>
      </c>
      <c r="C2478" s="189" t="str">
        <f t="shared" si="154"/>
        <v>0</v>
      </c>
      <c r="D2478" s="192">
        <f t="shared" si="155"/>
        <v>46021</v>
      </c>
      <c r="E2478" s="189">
        <f t="shared" si="156"/>
        <v>227</v>
      </c>
      <c r="F2478" s="28"/>
      <c r="G2478" s="157"/>
      <c r="H2478" s="3"/>
      <c r="I2478" s="7"/>
      <c r="J2478" s="3"/>
      <c r="K2478" s="32" t="str">
        <f t="shared" si="157"/>
        <v/>
      </c>
      <c r="L2478" s="2"/>
      <c r="M2478" s="2"/>
      <c r="N2478" s="28"/>
      <c r="O2478" s="28"/>
    </row>
    <row r="2479" spans="1:15" ht="18.75" customHeight="1" x14ac:dyDescent="0.35">
      <c r="A2479" s="28"/>
      <c r="B2479" s="189">
        <f>IF(J2479="",0,COUNTIF($J$7:J2479,J2479))</f>
        <v>0</v>
      </c>
      <c r="C2479" s="189" t="str">
        <f t="shared" si="154"/>
        <v>0</v>
      </c>
      <c r="D2479" s="192">
        <f t="shared" si="155"/>
        <v>46021</v>
      </c>
      <c r="E2479" s="189">
        <f t="shared" si="156"/>
        <v>227</v>
      </c>
      <c r="F2479" s="28"/>
      <c r="G2479" s="157"/>
      <c r="H2479" s="3"/>
      <c r="I2479" s="7"/>
      <c r="J2479" s="3"/>
      <c r="K2479" s="32" t="str">
        <f t="shared" si="157"/>
        <v/>
      </c>
      <c r="L2479" s="2"/>
      <c r="M2479" s="2"/>
      <c r="N2479" s="28"/>
      <c r="O2479" s="28"/>
    </row>
    <row r="2480" spans="1:15" ht="18.75" customHeight="1" x14ac:dyDescent="0.35">
      <c r="A2480" s="28"/>
      <c r="B2480" s="189">
        <f>IF(J2480="",0,COUNTIF($J$7:J2480,J2480))</f>
        <v>0</v>
      </c>
      <c r="C2480" s="189" t="str">
        <f t="shared" si="154"/>
        <v>0</v>
      </c>
      <c r="D2480" s="192">
        <f t="shared" si="155"/>
        <v>46021</v>
      </c>
      <c r="E2480" s="189">
        <f t="shared" si="156"/>
        <v>227</v>
      </c>
      <c r="F2480" s="28"/>
      <c r="G2480" s="157"/>
      <c r="H2480" s="3"/>
      <c r="I2480" s="7"/>
      <c r="J2480" s="3"/>
      <c r="K2480" s="32" t="str">
        <f t="shared" si="157"/>
        <v/>
      </c>
      <c r="L2480" s="2"/>
      <c r="M2480" s="2"/>
      <c r="N2480" s="28"/>
      <c r="O2480" s="28"/>
    </row>
    <row r="2481" spans="1:15" ht="18.75" customHeight="1" x14ac:dyDescent="0.35">
      <c r="A2481" s="28"/>
      <c r="B2481" s="189">
        <f>IF(J2481="",0,COUNTIF($J$7:J2481,J2481))</f>
        <v>0</v>
      </c>
      <c r="C2481" s="189" t="str">
        <f t="shared" si="154"/>
        <v>0</v>
      </c>
      <c r="D2481" s="192">
        <f t="shared" si="155"/>
        <v>46021</v>
      </c>
      <c r="E2481" s="189">
        <f t="shared" si="156"/>
        <v>227</v>
      </c>
      <c r="F2481" s="28"/>
      <c r="G2481" s="157"/>
      <c r="H2481" s="3"/>
      <c r="I2481" s="7"/>
      <c r="J2481" s="3"/>
      <c r="K2481" s="32" t="str">
        <f t="shared" si="157"/>
        <v/>
      </c>
      <c r="L2481" s="2"/>
      <c r="M2481" s="2"/>
      <c r="N2481" s="28"/>
      <c r="O2481" s="28"/>
    </row>
    <row r="2482" spans="1:15" ht="18.75" customHeight="1" x14ac:dyDescent="0.35">
      <c r="A2482" s="28"/>
      <c r="B2482" s="189">
        <f>IF(J2482="",0,COUNTIF($J$7:J2482,J2482))</f>
        <v>0</v>
      </c>
      <c r="C2482" s="189" t="str">
        <f t="shared" si="154"/>
        <v>0</v>
      </c>
      <c r="D2482" s="192">
        <f t="shared" si="155"/>
        <v>46021</v>
      </c>
      <c r="E2482" s="189">
        <f t="shared" si="156"/>
        <v>227</v>
      </c>
      <c r="F2482" s="28"/>
      <c r="G2482" s="157"/>
      <c r="H2482" s="3"/>
      <c r="I2482" s="7"/>
      <c r="J2482" s="3"/>
      <c r="K2482" s="32" t="str">
        <f t="shared" si="157"/>
        <v/>
      </c>
      <c r="L2482" s="2"/>
      <c r="M2482" s="2"/>
      <c r="N2482" s="28"/>
      <c r="O2482" s="28"/>
    </row>
    <row r="2483" spans="1:15" ht="18.75" customHeight="1" x14ac:dyDescent="0.35">
      <c r="A2483" s="28"/>
      <c r="B2483" s="189">
        <f>IF(J2483="",0,COUNTIF($J$7:J2483,J2483))</f>
        <v>0</v>
      </c>
      <c r="C2483" s="189" t="str">
        <f t="shared" si="154"/>
        <v>0</v>
      </c>
      <c r="D2483" s="192">
        <f t="shared" si="155"/>
        <v>46021</v>
      </c>
      <c r="E2483" s="189">
        <f t="shared" si="156"/>
        <v>227</v>
      </c>
      <c r="F2483" s="28"/>
      <c r="G2483" s="157"/>
      <c r="H2483" s="3"/>
      <c r="I2483" s="7"/>
      <c r="J2483" s="3"/>
      <c r="K2483" s="32" t="str">
        <f t="shared" si="157"/>
        <v/>
      </c>
      <c r="L2483" s="2"/>
      <c r="M2483" s="2"/>
      <c r="N2483" s="28"/>
      <c r="O2483" s="28"/>
    </row>
    <row r="2484" spans="1:15" ht="18.75" customHeight="1" x14ac:dyDescent="0.35">
      <c r="A2484" s="28"/>
      <c r="B2484" s="189">
        <f>IF(J2484="",0,COUNTIF($J$7:J2484,J2484))</f>
        <v>0</v>
      </c>
      <c r="C2484" s="189" t="str">
        <f t="shared" si="154"/>
        <v>0</v>
      </c>
      <c r="D2484" s="192">
        <f t="shared" si="155"/>
        <v>46021</v>
      </c>
      <c r="E2484" s="189">
        <f t="shared" si="156"/>
        <v>227</v>
      </c>
      <c r="F2484" s="28"/>
      <c r="G2484" s="157"/>
      <c r="H2484" s="3"/>
      <c r="I2484" s="7"/>
      <c r="J2484" s="3"/>
      <c r="K2484" s="32" t="str">
        <f t="shared" si="157"/>
        <v/>
      </c>
      <c r="L2484" s="2"/>
      <c r="M2484" s="2"/>
      <c r="N2484" s="28"/>
      <c r="O2484" s="28"/>
    </row>
    <row r="2485" spans="1:15" ht="18.75" customHeight="1" x14ac:dyDescent="0.35">
      <c r="A2485" s="28"/>
      <c r="B2485" s="189">
        <f>IF(J2485="",0,COUNTIF($J$7:J2485,J2485))</f>
        <v>0</v>
      </c>
      <c r="C2485" s="189" t="str">
        <f t="shared" si="154"/>
        <v>0</v>
      </c>
      <c r="D2485" s="192">
        <f t="shared" si="155"/>
        <v>46021</v>
      </c>
      <c r="E2485" s="189">
        <f t="shared" si="156"/>
        <v>227</v>
      </c>
      <c r="F2485" s="28"/>
      <c r="G2485" s="157"/>
      <c r="H2485" s="3"/>
      <c r="I2485" s="7"/>
      <c r="J2485" s="3"/>
      <c r="K2485" s="32" t="str">
        <f t="shared" si="157"/>
        <v/>
      </c>
      <c r="L2485" s="2"/>
      <c r="M2485" s="2"/>
      <c r="N2485" s="28"/>
      <c r="O2485" s="28"/>
    </row>
    <row r="2486" spans="1:15" ht="18.75" customHeight="1" x14ac:dyDescent="0.35">
      <c r="A2486" s="28"/>
      <c r="B2486" s="189">
        <f>IF(J2486="",0,COUNTIF($J$7:J2486,J2486))</f>
        <v>0</v>
      </c>
      <c r="C2486" s="189" t="str">
        <f t="shared" si="154"/>
        <v>0</v>
      </c>
      <c r="D2486" s="192">
        <f t="shared" si="155"/>
        <v>46021</v>
      </c>
      <c r="E2486" s="189">
        <f t="shared" si="156"/>
        <v>227</v>
      </c>
      <c r="F2486" s="28"/>
      <c r="G2486" s="157"/>
      <c r="H2486" s="3"/>
      <c r="I2486" s="7"/>
      <c r="J2486" s="3"/>
      <c r="K2486" s="32" t="str">
        <f t="shared" si="157"/>
        <v/>
      </c>
      <c r="L2486" s="2"/>
      <c r="M2486" s="2"/>
      <c r="N2486" s="28"/>
      <c r="O2486" s="28"/>
    </row>
    <row r="2487" spans="1:15" ht="18.75" customHeight="1" x14ac:dyDescent="0.35">
      <c r="A2487" s="28"/>
      <c r="B2487" s="189">
        <f>IF(J2487="",0,COUNTIF($J$7:J2487,J2487))</f>
        <v>0</v>
      </c>
      <c r="C2487" s="189" t="str">
        <f t="shared" ref="C2487:C2550" si="158">B2487&amp;J2487</f>
        <v>0</v>
      </c>
      <c r="D2487" s="192">
        <f t="shared" ref="D2487:D2550" si="159">IF(G2487&lt;&gt;"",G2487,D2486)</f>
        <v>46021</v>
      </c>
      <c r="E2487" s="189">
        <f t="shared" ref="E2487:E2550" si="160">IF(H2487&lt;&gt;"",H2487,E2486)</f>
        <v>227</v>
      </c>
      <c r="F2487" s="28"/>
      <c r="G2487" s="157"/>
      <c r="H2487" s="3"/>
      <c r="I2487" s="7"/>
      <c r="J2487" s="3"/>
      <c r="K2487" s="32" t="str">
        <f t="shared" ref="K2487:K2550" si="161">IF(J2487&lt;&gt;"",VLOOKUP(J2487,DA,2,FALSE),"")</f>
        <v/>
      </c>
      <c r="L2487" s="2"/>
      <c r="M2487" s="2"/>
      <c r="N2487" s="28"/>
      <c r="O2487" s="28"/>
    </row>
    <row r="2488" spans="1:15" ht="18.75" customHeight="1" x14ac:dyDescent="0.35">
      <c r="A2488" s="28"/>
      <c r="B2488" s="189">
        <f>IF(J2488="",0,COUNTIF($J$7:J2488,J2488))</f>
        <v>0</v>
      </c>
      <c r="C2488" s="189" t="str">
        <f t="shared" si="158"/>
        <v>0</v>
      </c>
      <c r="D2488" s="192">
        <f t="shared" si="159"/>
        <v>46021</v>
      </c>
      <c r="E2488" s="189">
        <f t="shared" si="160"/>
        <v>227</v>
      </c>
      <c r="F2488" s="28"/>
      <c r="G2488" s="157"/>
      <c r="H2488" s="3"/>
      <c r="I2488" s="7"/>
      <c r="J2488" s="3"/>
      <c r="K2488" s="32" t="str">
        <f t="shared" si="161"/>
        <v/>
      </c>
      <c r="L2488" s="2"/>
      <c r="M2488" s="2"/>
      <c r="N2488" s="28"/>
      <c r="O2488" s="28"/>
    </row>
    <row r="2489" spans="1:15" ht="18.75" customHeight="1" x14ac:dyDescent="0.35">
      <c r="A2489" s="28"/>
      <c r="B2489" s="189">
        <f>IF(J2489="",0,COUNTIF($J$7:J2489,J2489))</f>
        <v>0</v>
      </c>
      <c r="C2489" s="189" t="str">
        <f t="shared" si="158"/>
        <v>0</v>
      </c>
      <c r="D2489" s="192">
        <f t="shared" si="159"/>
        <v>46021</v>
      </c>
      <c r="E2489" s="189">
        <f t="shared" si="160"/>
        <v>227</v>
      </c>
      <c r="F2489" s="28"/>
      <c r="G2489" s="157"/>
      <c r="H2489" s="3"/>
      <c r="I2489" s="7"/>
      <c r="J2489" s="3"/>
      <c r="K2489" s="32" t="str">
        <f t="shared" si="161"/>
        <v/>
      </c>
      <c r="L2489" s="2"/>
      <c r="M2489" s="2"/>
      <c r="N2489" s="28"/>
      <c r="O2489" s="28"/>
    </row>
    <row r="2490" spans="1:15" ht="18.75" customHeight="1" x14ac:dyDescent="0.35">
      <c r="A2490" s="28"/>
      <c r="B2490" s="189">
        <f>IF(J2490="",0,COUNTIF($J$7:J2490,J2490))</f>
        <v>0</v>
      </c>
      <c r="C2490" s="189" t="str">
        <f t="shared" si="158"/>
        <v>0</v>
      </c>
      <c r="D2490" s="192">
        <f t="shared" si="159"/>
        <v>46021</v>
      </c>
      <c r="E2490" s="189">
        <f t="shared" si="160"/>
        <v>227</v>
      </c>
      <c r="F2490" s="28"/>
      <c r="G2490" s="157"/>
      <c r="H2490" s="3"/>
      <c r="I2490" s="7"/>
      <c r="J2490" s="3"/>
      <c r="K2490" s="32" t="str">
        <f t="shared" si="161"/>
        <v/>
      </c>
      <c r="L2490" s="2"/>
      <c r="M2490" s="2"/>
      <c r="N2490" s="28"/>
      <c r="O2490" s="28"/>
    </row>
    <row r="2491" spans="1:15" ht="18.75" customHeight="1" x14ac:dyDescent="0.35">
      <c r="A2491" s="28"/>
      <c r="B2491" s="189">
        <f>IF(J2491="",0,COUNTIF($J$7:J2491,J2491))</f>
        <v>0</v>
      </c>
      <c r="C2491" s="189" t="str">
        <f t="shared" si="158"/>
        <v>0</v>
      </c>
      <c r="D2491" s="192">
        <f t="shared" si="159"/>
        <v>46021</v>
      </c>
      <c r="E2491" s="189">
        <f t="shared" si="160"/>
        <v>227</v>
      </c>
      <c r="F2491" s="28"/>
      <c r="G2491" s="157"/>
      <c r="H2491" s="3"/>
      <c r="I2491" s="7"/>
      <c r="J2491" s="3"/>
      <c r="K2491" s="32" t="str">
        <f t="shared" si="161"/>
        <v/>
      </c>
      <c r="L2491" s="2"/>
      <c r="M2491" s="2"/>
      <c r="N2491" s="28"/>
      <c r="O2491" s="28"/>
    </row>
    <row r="2492" spans="1:15" ht="18.75" customHeight="1" x14ac:dyDescent="0.35">
      <c r="A2492" s="28"/>
      <c r="B2492" s="189">
        <f>IF(J2492="",0,COUNTIF($J$7:J2492,J2492))</f>
        <v>0</v>
      </c>
      <c r="C2492" s="189" t="str">
        <f t="shared" si="158"/>
        <v>0</v>
      </c>
      <c r="D2492" s="192">
        <f t="shared" si="159"/>
        <v>46021</v>
      </c>
      <c r="E2492" s="189">
        <f t="shared" si="160"/>
        <v>227</v>
      </c>
      <c r="F2492" s="28"/>
      <c r="G2492" s="157"/>
      <c r="H2492" s="3"/>
      <c r="I2492" s="7"/>
      <c r="J2492" s="3"/>
      <c r="K2492" s="32" t="str">
        <f t="shared" si="161"/>
        <v/>
      </c>
      <c r="L2492" s="2"/>
      <c r="M2492" s="2"/>
      <c r="N2492" s="28"/>
      <c r="O2492" s="28"/>
    </row>
    <row r="2493" spans="1:15" ht="18.75" customHeight="1" x14ac:dyDescent="0.35">
      <c r="A2493" s="28"/>
      <c r="B2493" s="189">
        <f>IF(J2493="",0,COUNTIF($J$7:J2493,J2493))</f>
        <v>0</v>
      </c>
      <c r="C2493" s="189" t="str">
        <f t="shared" si="158"/>
        <v>0</v>
      </c>
      <c r="D2493" s="192">
        <f t="shared" si="159"/>
        <v>46021</v>
      </c>
      <c r="E2493" s="189">
        <f t="shared" si="160"/>
        <v>227</v>
      </c>
      <c r="F2493" s="28"/>
      <c r="G2493" s="157"/>
      <c r="H2493" s="3"/>
      <c r="I2493" s="7"/>
      <c r="J2493" s="3"/>
      <c r="K2493" s="32" t="str">
        <f t="shared" si="161"/>
        <v/>
      </c>
      <c r="L2493" s="2"/>
      <c r="M2493" s="2"/>
      <c r="N2493" s="28"/>
      <c r="O2493" s="28"/>
    </row>
    <row r="2494" spans="1:15" ht="18.75" customHeight="1" x14ac:dyDescent="0.35">
      <c r="A2494" s="28"/>
      <c r="B2494" s="189">
        <f>IF(J2494="",0,COUNTIF($J$7:J2494,J2494))</f>
        <v>0</v>
      </c>
      <c r="C2494" s="189" t="str">
        <f t="shared" si="158"/>
        <v>0</v>
      </c>
      <c r="D2494" s="192">
        <f t="shared" si="159"/>
        <v>46021</v>
      </c>
      <c r="E2494" s="189">
        <f t="shared" si="160"/>
        <v>227</v>
      </c>
      <c r="F2494" s="28"/>
      <c r="G2494" s="157"/>
      <c r="H2494" s="3"/>
      <c r="I2494" s="7"/>
      <c r="J2494" s="3"/>
      <c r="K2494" s="32" t="str">
        <f t="shared" si="161"/>
        <v/>
      </c>
      <c r="L2494" s="2"/>
      <c r="M2494" s="2"/>
      <c r="N2494" s="28"/>
      <c r="O2494" s="28"/>
    </row>
    <row r="2495" spans="1:15" ht="18.75" customHeight="1" x14ac:dyDescent="0.35">
      <c r="A2495" s="28"/>
      <c r="B2495" s="189">
        <f>IF(J2495="",0,COUNTIF($J$7:J2495,J2495))</f>
        <v>0</v>
      </c>
      <c r="C2495" s="189" t="str">
        <f t="shared" si="158"/>
        <v>0</v>
      </c>
      <c r="D2495" s="192">
        <f t="shared" si="159"/>
        <v>46021</v>
      </c>
      <c r="E2495" s="189">
        <f t="shared" si="160"/>
        <v>227</v>
      </c>
      <c r="F2495" s="28"/>
      <c r="G2495" s="157"/>
      <c r="H2495" s="3"/>
      <c r="I2495" s="7"/>
      <c r="J2495" s="3"/>
      <c r="K2495" s="32" t="str">
        <f t="shared" si="161"/>
        <v/>
      </c>
      <c r="L2495" s="2"/>
      <c r="M2495" s="2"/>
      <c r="N2495" s="28"/>
      <c r="O2495" s="28"/>
    </row>
    <row r="2496" spans="1:15" ht="18.75" customHeight="1" x14ac:dyDescent="0.35">
      <c r="A2496" s="28"/>
      <c r="B2496" s="189">
        <f>IF(J2496="",0,COUNTIF($J$7:J2496,J2496))</f>
        <v>0</v>
      </c>
      <c r="C2496" s="189" t="str">
        <f t="shared" si="158"/>
        <v>0</v>
      </c>
      <c r="D2496" s="192">
        <f t="shared" si="159"/>
        <v>46021</v>
      </c>
      <c r="E2496" s="189">
        <f t="shared" si="160"/>
        <v>227</v>
      </c>
      <c r="F2496" s="28"/>
      <c r="G2496" s="157"/>
      <c r="H2496" s="3"/>
      <c r="I2496" s="7"/>
      <c r="J2496" s="3"/>
      <c r="K2496" s="32" t="str">
        <f t="shared" si="161"/>
        <v/>
      </c>
      <c r="L2496" s="2"/>
      <c r="M2496" s="2"/>
      <c r="N2496" s="28"/>
      <c r="O2496" s="28"/>
    </row>
    <row r="2497" spans="1:15" ht="18.75" customHeight="1" x14ac:dyDescent="0.35">
      <c r="A2497" s="28"/>
      <c r="B2497" s="189">
        <f>IF(J2497="",0,COUNTIF($J$7:J2497,J2497))</f>
        <v>0</v>
      </c>
      <c r="C2497" s="189" t="str">
        <f t="shared" si="158"/>
        <v>0</v>
      </c>
      <c r="D2497" s="192">
        <f t="shared" si="159"/>
        <v>46021</v>
      </c>
      <c r="E2497" s="189">
        <f t="shared" si="160"/>
        <v>227</v>
      </c>
      <c r="F2497" s="28"/>
      <c r="G2497" s="157"/>
      <c r="H2497" s="3"/>
      <c r="I2497" s="7"/>
      <c r="J2497" s="3"/>
      <c r="K2497" s="32" t="str">
        <f t="shared" si="161"/>
        <v/>
      </c>
      <c r="L2497" s="2"/>
      <c r="M2497" s="2"/>
      <c r="N2497" s="28"/>
      <c r="O2497" s="28"/>
    </row>
    <row r="2498" spans="1:15" ht="18.75" customHeight="1" x14ac:dyDescent="0.35">
      <c r="A2498" s="28"/>
      <c r="B2498" s="189">
        <f>IF(J2498="",0,COUNTIF($J$7:J2498,J2498))</f>
        <v>0</v>
      </c>
      <c r="C2498" s="189" t="str">
        <f t="shared" si="158"/>
        <v>0</v>
      </c>
      <c r="D2498" s="192">
        <f t="shared" si="159"/>
        <v>46021</v>
      </c>
      <c r="E2498" s="189">
        <f t="shared" si="160"/>
        <v>227</v>
      </c>
      <c r="F2498" s="28"/>
      <c r="G2498" s="157"/>
      <c r="H2498" s="3"/>
      <c r="I2498" s="7"/>
      <c r="J2498" s="3"/>
      <c r="K2498" s="32" t="str">
        <f t="shared" si="161"/>
        <v/>
      </c>
      <c r="L2498" s="2"/>
      <c r="M2498" s="2"/>
      <c r="N2498" s="28"/>
      <c r="O2498" s="28"/>
    </row>
    <row r="2499" spans="1:15" ht="18.75" customHeight="1" x14ac:dyDescent="0.35">
      <c r="A2499" s="28"/>
      <c r="B2499" s="189">
        <f>IF(J2499="",0,COUNTIF($J$7:J2499,J2499))</f>
        <v>0</v>
      </c>
      <c r="C2499" s="189" t="str">
        <f t="shared" si="158"/>
        <v>0</v>
      </c>
      <c r="D2499" s="192">
        <f t="shared" si="159"/>
        <v>46021</v>
      </c>
      <c r="E2499" s="189">
        <f t="shared" si="160"/>
        <v>227</v>
      </c>
      <c r="F2499" s="28"/>
      <c r="G2499" s="157"/>
      <c r="H2499" s="3"/>
      <c r="I2499" s="7"/>
      <c r="J2499" s="3"/>
      <c r="K2499" s="32" t="str">
        <f t="shared" si="161"/>
        <v/>
      </c>
      <c r="L2499" s="2"/>
      <c r="M2499" s="2"/>
      <c r="N2499" s="28"/>
      <c r="O2499" s="28"/>
    </row>
    <row r="2500" spans="1:15" ht="18.75" customHeight="1" x14ac:dyDescent="0.35">
      <c r="A2500" s="28"/>
      <c r="B2500" s="189">
        <f>IF(J2500="",0,COUNTIF($J$7:J2500,J2500))</f>
        <v>0</v>
      </c>
      <c r="C2500" s="189" t="str">
        <f t="shared" si="158"/>
        <v>0</v>
      </c>
      <c r="D2500" s="192">
        <f t="shared" si="159"/>
        <v>46021</v>
      </c>
      <c r="E2500" s="189">
        <f t="shared" si="160"/>
        <v>227</v>
      </c>
      <c r="F2500" s="28"/>
      <c r="G2500" s="157"/>
      <c r="H2500" s="3"/>
      <c r="I2500" s="7"/>
      <c r="J2500" s="3"/>
      <c r="K2500" s="32" t="str">
        <f t="shared" si="161"/>
        <v/>
      </c>
      <c r="L2500" s="2"/>
      <c r="M2500" s="2"/>
      <c r="N2500" s="28"/>
      <c r="O2500" s="28"/>
    </row>
    <row r="2501" spans="1:15" ht="18.75" customHeight="1" x14ac:dyDescent="0.35">
      <c r="A2501" s="28"/>
      <c r="B2501" s="189">
        <f>IF(J2501="",0,COUNTIF($J$7:J2501,J2501))</f>
        <v>0</v>
      </c>
      <c r="C2501" s="189" t="str">
        <f t="shared" si="158"/>
        <v>0</v>
      </c>
      <c r="D2501" s="192">
        <f t="shared" si="159"/>
        <v>46021</v>
      </c>
      <c r="E2501" s="189">
        <f t="shared" si="160"/>
        <v>227</v>
      </c>
      <c r="F2501" s="28"/>
      <c r="G2501" s="157"/>
      <c r="H2501" s="3"/>
      <c r="I2501" s="7"/>
      <c r="J2501" s="3"/>
      <c r="K2501" s="32" t="str">
        <f t="shared" si="161"/>
        <v/>
      </c>
      <c r="L2501" s="2"/>
      <c r="M2501" s="2"/>
      <c r="N2501" s="28"/>
      <c r="O2501" s="28"/>
    </row>
    <row r="2502" spans="1:15" ht="18.75" customHeight="1" x14ac:dyDescent="0.35">
      <c r="A2502" s="28"/>
      <c r="B2502" s="189">
        <f>IF(J2502="",0,COUNTIF($J$7:J2502,J2502))</f>
        <v>0</v>
      </c>
      <c r="C2502" s="189" t="str">
        <f t="shared" si="158"/>
        <v>0</v>
      </c>
      <c r="D2502" s="192">
        <f t="shared" si="159"/>
        <v>46021</v>
      </c>
      <c r="E2502" s="189">
        <f t="shared" si="160"/>
        <v>227</v>
      </c>
      <c r="F2502" s="28"/>
      <c r="G2502" s="157"/>
      <c r="H2502" s="3"/>
      <c r="I2502" s="7"/>
      <c r="J2502" s="3"/>
      <c r="K2502" s="32" t="str">
        <f t="shared" si="161"/>
        <v/>
      </c>
      <c r="L2502" s="2"/>
      <c r="M2502" s="2"/>
      <c r="N2502" s="28"/>
      <c r="O2502" s="28"/>
    </row>
    <row r="2503" spans="1:15" ht="18.75" customHeight="1" x14ac:dyDescent="0.35">
      <c r="A2503" s="28"/>
      <c r="B2503" s="189">
        <f>IF(J2503="",0,COUNTIF($J$7:J2503,J2503))</f>
        <v>0</v>
      </c>
      <c r="C2503" s="189" t="str">
        <f t="shared" si="158"/>
        <v>0</v>
      </c>
      <c r="D2503" s="192">
        <f t="shared" si="159"/>
        <v>46021</v>
      </c>
      <c r="E2503" s="189">
        <f t="shared" si="160"/>
        <v>227</v>
      </c>
      <c r="F2503" s="28"/>
      <c r="G2503" s="157"/>
      <c r="H2503" s="3"/>
      <c r="I2503" s="7"/>
      <c r="J2503" s="3"/>
      <c r="K2503" s="32" t="str">
        <f t="shared" si="161"/>
        <v/>
      </c>
      <c r="L2503" s="2"/>
      <c r="M2503" s="2"/>
      <c r="N2503" s="28"/>
      <c r="O2503" s="28"/>
    </row>
    <row r="2504" spans="1:15" ht="18.75" customHeight="1" x14ac:dyDescent="0.35">
      <c r="A2504" s="28"/>
      <c r="B2504" s="189">
        <f>IF(J2504="",0,COUNTIF($J$7:J2504,J2504))</f>
        <v>0</v>
      </c>
      <c r="C2504" s="189" t="str">
        <f t="shared" si="158"/>
        <v>0</v>
      </c>
      <c r="D2504" s="192">
        <f t="shared" si="159"/>
        <v>46021</v>
      </c>
      <c r="E2504" s="189">
        <f t="shared" si="160"/>
        <v>227</v>
      </c>
      <c r="F2504" s="28"/>
      <c r="G2504" s="157"/>
      <c r="H2504" s="3"/>
      <c r="I2504" s="7"/>
      <c r="J2504" s="3"/>
      <c r="K2504" s="32" t="str">
        <f t="shared" si="161"/>
        <v/>
      </c>
      <c r="L2504" s="2"/>
      <c r="M2504" s="2"/>
      <c r="N2504" s="28"/>
      <c r="O2504" s="28"/>
    </row>
    <row r="2505" spans="1:15" ht="18.75" customHeight="1" x14ac:dyDescent="0.35">
      <c r="A2505" s="28"/>
      <c r="B2505" s="189">
        <f>IF(J2505="",0,COUNTIF($J$7:J2505,J2505))</f>
        <v>0</v>
      </c>
      <c r="C2505" s="189" t="str">
        <f t="shared" si="158"/>
        <v>0</v>
      </c>
      <c r="D2505" s="192">
        <f t="shared" si="159"/>
        <v>46021</v>
      </c>
      <c r="E2505" s="189">
        <f t="shared" si="160"/>
        <v>227</v>
      </c>
      <c r="F2505" s="28"/>
      <c r="G2505" s="157"/>
      <c r="H2505" s="3"/>
      <c r="I2505" s="7"/>
      <c r="J2505" s="3"/>
      <c r="K2505" s="32" t="str">
        <f t="shared" si="161"/>
        <v/>
      </c>
      <c r="L2505" s="2"/>
      <c r="M2505" s="2"/>
      <c r="N2505" s="28"/>
      <c r="O2505" s="28"/>
    </row>
    <row r="2506" spans="1:15" ht="18.75" customHeight="1" x14ac:dyDescent="0.35">
      <c r="A2506" s="28"/>
      <c r="B2506" s="189">
        <f>IF(J2506="",0,COUNTIF($J$7:J2506,J2506))</f>
        <v>0</v>
      </c>
      <c r="C2506" s="189" t="str">
        <f t="shared" si="158"/>
        <v>0</v>
      </c>
      <c r="D2506" s="192">
        <f t="shared" si="159"/>
        <v>46021</v>
      </c>
      <c r="E2506" s="189">
        <f t="shared" si="160"/>
        <v>227</v>
      </c>
      <c r="F2506" s="28"/>
      <c r="G2506" s="157"/>
      <c r="H2506" s="3"/>
      <c r="I2506" s="7"/>
      <c r="J2506" s="3"/>
      <c r="K2506" s="32" t="str">
        <f t="shared" si="161"/>
        <v/>
      </c>
      <c r="L2506" s="2"/>
      <c r="M2506" s="2"/>
      <c r="N2506" s="28"/>
      <c r="O2506" s="28"/>
    </row>
    <row r="2507" spans="1:15" ht="18.75" customHeight="1" x14ac:dyDescent="0.35">
      <c r="A2507" s="28"/>
      <c r="B2507" s="189">
        <f>IF(J2507="",0,COUNTIF($J$7:J2507,J2507))</f>
        <v>0</v>
      </c>
      <c r="C2507" s="189" t="str">
        <f t="shared" si="158"/>
        <v>0</v>
      </c>
      <c r="D2507" s="192">
        <f t="shared" si="159"/>
        <v>46021</v>
      </c>
      <c r="E2507" s="189">
        <f t="shared" si="160"/>
        <v>227</v>
      </c>
      <c r="F2507" s="28"/>
      <c r="G2507" s="157"/>
      <c r="H2507" s="3"/>
      <c r="I2507" s="7"/>
      <c r="J2507" s="3"/>
      <c r="K2507" s="32" t="str">
        <f t="shared" si="161"/>
        <v/>
      </c>
      <c r="L2507" s="2"/>
      <c r="M2507" s="2"/>
      <c r="N2507" s="28"/>
      <c r="O2507" s="28"/>
    </row>
    <row r="2508" spans="1:15" ht="18.75" customHeight="1" x14ac:dyDescent="0.35">
      <c r="A2508" s="28"/>
      <c r="B2508" s="189">
        <f>IF(J2508="",0,COUNTIF($J$7:J2508,J2508))</f>
        <v>0</v>
      </c>
      <c r="C2508" s="189" t="str">
        <f t="shared" si="158"/>
        <v>0</v>
      </c>
      <c r="D2508" s="192">
        <f t="shared" si="159"/>
        <v>46021</v>
      </c>
      <c r="E2508" s="189">
        <f t="shared" si="160"/>
        <v>227</v>
      </c>
      <c r="F2508" s="28"/>
      <c r="G2508" s="157"/>
      <c r="H2508" s="3"/>
      <c r="I2508" s="7"/>
      <c r="J2508" s="3"/>
      <c r="K2508" s="32" t="str">
        <f t="shared" si="161"/>
        <v/>
      </c>
      <c r="L2508" s="2"/>
      <c r="M2508" s="2"/>
      <c r="N2508" s="28"/>
      <c r="O2508" s="28"/>
    </row>
    <row r="2509" spans="1:15" ht="18.75" customHeight="1" x14ac:dyDescent="0.35">
      <c r="A2509" s="28"/>
      <c r="B2509" s="189">
        <f>IF(J2509="",0,COUNTIF($J$7:J2509,J2509))</f>
        <v>0</v>
      </c>
      <c r="C2509" s="189" t="str">
        <f t="shared" si="158"/>
        <v>0</v>
      </c>
      <c r="D2509" s="192">
        <f t="shared" si="159"/>
        <v>46021</v>
      </c>
      <c r="E2509" s="189">
        <f t="shared" si="160"/>
        <v>227</v>
      </c>
      <c r="F2509" s="28"/>
      <c r="G2509" s="157"/>
      <c r="H2509" s="3"/>
      <c r="I2509" s="7"/>
      <c r="J2509" s="3"/>
      <c r="K2509" s="32" t="str">
        <f t="shared" si="161"/>
        <v/>
      </c>
      <c r="L2509" s="2"/>
      <c r="M2509" s="2"/>
      <c r="N2509" s="28"/>
      <c r="O2509" s="28"/>
    </row>
    <row r="2510" spans="1:15" ht="18.75" customHeight="1" x14ac:dyDescent="0.35">
      <c r="A2510" s="28"/>
      <c r="B2510" s="189">
        <f>IF(J2510="",0,COUNTIF($J$7:J2510,J2510))</f>
        <v>0</v>
      </c>
      <c r="C2510" s="189" t="str">
        <f t="shared" si="158"/>
        <v>0</v>
      </c>
      <c r="D2510" s="192">
        <f t="shared" si="159"/>
        <v>46021</v>
      </c>
      <c r="E2510" s="189">
        <f t="shared" si="160"/>
        <v>227</v>
      </c>
      <c r="F2510" s="28"/>
      <c r="G2510" s="157"/>
      <c r="H2510" s="3"/>
      <c r="I2510" s="7"/>
      <c r="J2510" s="3"/>
      <c r="K2510" s="32" t="str">
        <f t="shared" si="161"/>
        <v/>
      </c>
      <c r="L2510" s="2"/>
      <c r="M2510" s="2"/>
      <c r="N2510" s="28"/>
      <c r="O2510" s="28"/>
    </row>
    <row r="2511" spans="1:15" ht="18.75" customHeight="1" x14ac:dyDescent="0.35">
      <c r="A2511" s="28"/>
      <c r="B2511" s="189">
        <f>IF(J2511="",0,COUNTIF($J$7:J2511,J2511))</f>
        <v>0</v>
      </c>
      <c r="C2511" s="189" t="str">
        <f t="shared" si="158"/>
        <v>0</v>
      </c>
      <c r="D2511" s="192">
        <f t="shared" si="159"/>
        <v>46021</v>
      </c>
      <c r="E2511" s="189">
        <f t="shared" si="160"/>
        <v>227</v>
      </c>
      <c r="F2511" s="28"/>
      <c r="G2511" s="157"/>
      <c r="H2511" s="3"/>
      <c r="I2511" s="7"/>
      <c r="J2511" s="3"/>
      <c r="K2511" s="32" t="str">
        <f t="shared" si="161"/>
        <v/>
      </c>
      <c r="L2511" s="2"/>
      <c r="M2511" s="2"/>
      <c r="N2511" s="28"/>
      <c r="O2511" s="28"/>
    </row>
    <row r="2512" spans="1:15" ht="18.75" customHeight="1" x14ac:dyDescent="0.35">
      <c r="A2512" s="28"/>
      <c r="B2512" s="189">
        <f>IF(J2512="",0,COUNTIF($J$7:J2512,J2512))</f>
        <v>0</v>
      </c>
      <c r="C2512" s="189" t="str">
        <f t="shared" si="158"/>
        <v>0</v>
      </c>
      <c r="D2512" s="192">
        <f t="shared" si="159"/>
        <v>46021</v>
      </c>
      <c r="E2512" s="189">
        <f t="shared" si="160"/>
        <v>227</v>
      </c>
      <c r="F2512" s="28"/>
      <c r="G2512" s="157"/>
      <c r="H2512" s="3"/>
      <c r="I2512" s="7"/>
      <c r="J2512" s="3"/>
      <c r="K2512" s="32" t="str">
        <f t="shared" si="161"/>
        <v/>
      </c>
      <c r="L2512" s="2"/>
      <c r="M2512" s="2"/>
      <c r="N2512" s="28"/>
      <c r="O2512" s="28"/>
    </row>
    <row r="2513" spans="1:15" ht="18.75" customHeight="1" x14ac:dyDescent="0.35">
      <c r="A2513" s="28"/>
      <c r="B2513" s="189">
        <f>IF(J2513="",0,COUNTIF($J$7:J2513,J2513))</f>
        <v>0</v>
      </c>
      <c r="C2513" s="189" t="str">
        <f t="shared" si="158"/>
        <v>0</v>
      </c>
      <c r="D2513" s="192">
        <f t="shared" si="159"/>
        <v>46021</v>
      </c>
      <c r="E2513" s="189">
        <f t="shared" si="160"/>
        <v>227</v>
      </c>
      <c r="F2513" s="28"/>
      <c r="G2513" s="157"/>
      <c r="H2513" s="3"/>
      <c r="I2513" s="7"/>
      <c r="J2513" s="3"/>
      <c r="K2513" s="32" t="str">
        <f t="shared" si="161"/>
        <v/>
      </c>
      <c r="L2513" s="2"/>
      <c r="M2513" s="2"/>
      <c r="N2513" s="28"/>
      <c r="O2513" s="28"/>
    </row>
    <row r="2514" spans="1:15" ht="18.75" customHeight="1" x14ac:dyDescent="0.35">
      <c r="A2514" s="28"/>
      <c r="B2514" s="189">
        <f>IF(J2514="",0,COUNTIF($J$7:J2514,J2514))</f>
        <v>0</v>
      </c>
      <c r="C2514" s="189" t="str">
        <f t="shared" si="158"/>
        <v>0</v>
      </c>
      <c r="D2514" s="192">
        <f t="shared" si="159"/>
        <v>46021</v>
      </c>
      <c r="E2514" s="189">
        <f t="shared" si="160"/>
        <v>227</v>
      </c>
      <c r="F2514" s="28"/>
      <c r="G2514" s="157"/>
      <c r="H2514" s="3"/>
      <c r="I2514" s="7"/>
      <c r="J2514" s="3"/>
      <c r="K2514" s="32" t="str">
        <f t="shared" si="161"/>
        <v/>
      </c>
      <c r="L2514" s="2"/>
      <c r="M2514" s="2"/>
      <c r="N2514" s="28"/>
      <c r="O2514" s="28"/>
    </row>
    <row r="2515" spans="1:15" ht="18.75" customHeight="1" x14ac:dyDescent="0.35">
      <c r="A2515" s="28"/>
      <c r="B2515" s="189">
        <f>IF(J2515="",0,COUNTIF($J$7:J2515,J2515))</f>
        <v>0</v>
      </c>
      <c r="C2515" s="189" t="str">
        <f t="shared" si="158"/>
        <v>0</v>
      </c>
      <c r="D2515" s="192">
        <f t="shared" si="159"/>
        <v>46021</v>
      </c>
      <c r="E2515" s="189">
        <f t="shared" si="160"/>
        <v>227</v>
      </c>
      <c r="F2515" s="28"/>
      <c r="G2515" s="157"/>
      <c r="H2515" s="3"/>
      <c r="I2515" s="7"/>
      <c r="J2515" s="3"/>
      <c r="K2515" s="32" t="str">
        <f t="shared" si="161"/>
        <v/>
      </c>
      <c r="L2515" s="2"/>
      <c r="M2515" s="2"/>
      <c r="N2515" s="28"/>
      <c r="O2515" s="28"/>
    </row>
    <row r="2516" spans="1:15" ht="18.75" customHeight="1" x14ac:dyDescent="0.35">
      <c r="A2516" s="28"/>
      <c r="B2516" s="189">
        <f>IF(J2516="",0,COUNTIF($J$7:J2516,J2516))</f>
        <v>0</v>
      </c>
      <c r="C2516" s="189" t="str">
        <f t="shared" si="158"/>
        <v>0</v>
      </c>
      <c r="D2516" s="192">
        <f t="shared" si="159"/>
        <v>46021</v>
      </c>
      <c r="E2516" s="189">
        <f t="shared" si="160"/>
        <v>227</v>
      </c>
      <c r="F2516" s="28"/>
      <c r="G2516" s="157"/>
      <c r="H2516" s="3"/>
      <c r="I2516" s="7"/>
      <c r="J2516" s="3"/>
      <c r="K2516" s="32" t="str">
        <f t="shared" si="161"/>
        <v/>
      </c>
      <c r="L2516" s="2"/>
      <c r="M2516" s="2"/>
      <c r="N2516" s="28"/>
      <c r="O2516" s="28"/>
    </row>
    <row r="2517" spans="1:15" ht="18.75" customHeight="1" x14ac:dyDescent="0.35">
      <c r="A2517" s="28"/>
      <c r="B2517" s="189">
        <f>IF(J2517="",0,COUNTIF($J$7:J2517,J2517))</f>
        <v>0</v>
      </c>
      <c r="C2517" s="189" t="str">
        <f t="shared" si="158"/>
        <v>0</v>
      </c>
      <c r="D2517" s="192">
        <f t="shared" si="159"/>
        <v>46021</v>
      </c>
      <c r="E2517" s="189">
        <f t="shared" si="160"/>
        <v>227</v>
      </c>
      <c r="F2517" s="28"/>
      <c r="G2517" s="157"/>
      <c r="H2517" s="3"/>
      <c r="I2517" s="7"/>
      <c r="J2517" s="3"/>
      <c r="K2517" s="32" t="str">
        <f t="shared" si="161"/>
        <v/>
      </c>
      <c r="L2517" s="2"/>
      <c r="M2517" s="2"/>
      <c r="N2517" s="28"/>
      <c r="O2517" s="28"/>
    </row>
    <row r="2518" spans="1:15" ht="18.75" customHeight="1" x14ac:dyDescent="0.35">
      <c r="A2518" s="28"/>
      <c r="B2518" s="189">
        <f>IF(J2518="",0,COUNTIF($J$7:J2518,J2518))</f>
        <v>0</v>
      </c>
      <c r="C2518" s="189" t="str">
        <f t="shared" si="158"/>
        <v>0</v>
      </c>
      <c r="D2518" s="192">
        <f t="shared" si="159"/>
        <v>46021</v>
      </c>
      <c r="E2518" s="189">
        <f t="shared" si="160"/>
        <v>227</v>
      </c>
      <c r="F2518" s="28"/>
      <c r="G2518" s="157"/>
      <c r="H2518" s="3"/>
      <c r="I2518" s="7"/>
      <c r="J2518" s="3"/>
      <c r="K2518" s="32" t="str">
        <f t="shared" si="161"/>
        <v/>
      </c>
      <c r="L2518" s="2"/>
      <c r="M2518" s="2"/>
      <c r="N2518" s="28"/>
      <c r="O2518" s="28"/>
    </row>
    <row r="2519" spans="1:15" ht="18.75" customHeight="1" x14ac:dyDescent="0.35">
      <c r="A2519" s="28"/>
      <c r="B2519" s="189">
        <f>IF(J2519="",0,COUNTIF($J$7:J2519,J2519))</f>
        <v>0</v>
      </c>
      <c r="C2519" s="189" t="str">
        <f t="shared" si="158"/>
        <v>0</v>
      </c>
      <c r="D2519" s="192">
        <f t="shared" si="159"/>
        <v>46021</v>
      </c>
      <c r="E2519" s="189">
        <f t="shared" si="160"/>
        <v>227</v>
      </c>
      <c r="F2519" s="28"/>
      <c r="G2519" s="157"/>
      <c r="H2519" s="3"/>
      <c r="I2519" s="7"/>
      <c r="J2519" s="3"/>
      <c r="K2519" s="32" t="str">
        <f t="shared" si="161"/>
        <v/>
      </c>
      <c r="L2519" s="2"/>
      <c r="M2519" s="2"/>
      <c r="N2519" s="28"/>
      <c r="O2519" s="28"/>
    </row>
    <row r="2520" spans="1:15" ht="18.75" customHeight="1" x14ac:dyDescent="0.35">
      <c r="A2520" s="28"/>
      <c r="B2520" s="189">
        <f>IF(J2520="",0,COUNTIF($J$7:J2520,J2520))</f>
        <v>0</v>
      </c>
      <c r="C2520" s="189" t="str">
        <f t="shared" si="158"/>
        <v>0</v>
      </c>
      <c r="D2520" s="192">
        <f t="shared" si="159"/>
        <v>46021</v>
      </c>
      <c r="E2520" s="189">
        <f t="shared" si="160"/>
        <v>227</v>
      </c>
      <c r="F2520" s="28"/>
      <c r="G2520" s="157"/>
      <c r="H2520" s="3"/>
      <c r="I2520" s="7"/>
      <c r="J2520" s="3"/>
      <c r="K2520" s="32" t="str">
        <f t="shared" si="161"/>
        <v/>
      </c>
      <c r="L2520" s="2"/>
      <c r="M2520" s="2"/>
      <c r="N2520" s="28"/>
      <c r="O2520" s="28"/>
    </row>
    <row r="2521" spans="1:15" ht="18.75" customHeight="1" x14ac:dyDescent="0.35">
      <c r="A2521" s="28"/>
      <c r="B2521" s="189">
        <f>IF(J2521="",0,COUNTIF($J$7:J2521,J2521))</f>
        <v>0</v>
      </c>
      <c r="C2521" s="189" t="str">
        <f t="shared" si="158"/>
        <v>0</v>
      </c>
      <c r="D2521" s="192">
        <f t="shared" si="159"/>
        <v>46021</v>
      </c>
      <c r="E2521" s="189">
        <f t="shared" si="160"/>
        <v>227</v>
      </c>
      <c r="F2521" s="28"/>
      <c r="G2521" s="157"/>
      <c r="H2521" s="3"/>
      <c r="I2521" s="7"/>
      <c r="J2521" s="3"/>
      <c r="K2521" s="32" t="str">
        <f t="shared" si="161"/>
        <v/>
      </c>
      <c r="L2521" s="2"/>
      <c r="M2521" s="2"/>
      <c r="N2521" s="28"/>
      <c r="O2521" s="28"/>
    </row>
    <row r="2522" spans="1:15" ht="18.75" customHeight="1" x14ac:dyDescent="0.35">
      <c r="A2522" s="28"/>
      <c r="B2522" s="189">
        <f>IF(J2522="",0,COUNTIF($J$7:J2522,J2522))</f>
        <v>0</v>
      </c>
      <c r="C2522" s="189" t="str">
        <f t="shared" si="158"/>
        <v>0</v>
      </c>
      <c r="D2522" s="192">
        <f t="shared" si="159"/>
        <v>46021</v>
      </c>
      <c r="E2522" s="189">
        <f t="shared" si="160"/>
        <v>227</v>
      </c>
      <c r="F2522" s="28"/>
      <c r="G2522" s="157"/>
      <c r="H2522" s="3"/>
      <c r="I2522" s="7"/>
      <c r="J2522" s="3"/>
      <c r="K2522" s="32" t="str">
        <f t="shared" si="161"/>
        <v/>
      </c>
      <c r="L2522" s="2"/>
      <c r="M2522" s="2"/>
      <c r="N2522" s="28"/>
      <c r="O2522" s="28"/>
    </row>
    <row r="2523" spans="1:15" ht="18.75" customHeight="1" x14ac:dyDescent="0.35">
      <c r="A2523" s="28"/>
      <c r="B2523" s="189">
        <f>IF(J2523="",0,COUNTIF($J$7:J2523,J2523))</f>
        <v>0</v>
      </c>
      <c r="C2523" s="189" t="str">
        <f t="shared" si="158"/>
        <v>0</v>
      </c>
      <c r="D2523" s="192">
        <f t="shared" si="159"/>
        <v>46021</v>
      </c>
      <c r="E2523" s="189">
        <f t="shared" si="160"/>
        <v>227</v>
      </c>
      <c r="F2523" s="28"/>
      <c r="G2523" s="157"/>
      <c r="H2523" s="3"/>
      <c r="I2523" s="7"/>
      <c r="J2523" s="3"/>
      <c r="K2523" s="32" t="str">
        <f t="shared" si="161"/>
        <v/>
      </c>
      <c r="L2523" s="2"/>
      <c r="M2523" s="2"/>
      <c r="N2523" s="28"/>
      <c r="O2523" s="28"/>
    </row>
    <row r="2524" spans="1:15" ht="18.75" customHeight="1" x14ac:dyDescent="0.35">
      <c r="A2524" s="28"/>
      <c r="B2524" s="189">
        <f>IF(J2524="",0,COUNTIF($J$7:J2524,J2524))</f>
        <v>0</v>
      </c>
      <c r="C2524" s="189" t="str">
        <f t="shared" si="158"/>
        <v>0</v>
      </c>
      <c r="D2524" s="192">
        <f t="shared" si="159"/>
        <v>46021</v>
      </c>
      <c r="E2524" s="189">
        <f t="shared" si="160"/>
        <v>227</v>
      </c>
      <c r="F2524" s="28"/>
      <c r="G2524" s="157"/>
      <c r="H2524" s="3"/>
      <c r="I2524" s="7"/>
      <c r="J2524" s="3"/>
      <c r="K2524" s="32" t="str">
        <f t="shared" si="161"/>
        <v/>
      </c>
      <c r="L2524" s="2"/>
      <c r="M2524" s="2"/>
      <c r="N2524" s="28"/>
      <c r="O2524" s="28"/>
    </row>
    <row r="2525" spans="1:15" ht="18.75" customHeight="1" x14ac:dyDescent="0.35">
      <c r="A2525" s="28"/>
      <c r="B2525" s="189">
        <f>IF(J2525="",0,COUNTIF($J$7:J2525,J2525))</f>
        <v>0</v>
      </c>
      <c r="C2525" s="189" t="str">
        <f t="shared" si="158"/>
        <v>0</v>
      </c>
      <c r="D2525" s="192">
        <f t="shared" si="159"/>
        <v>46021</v>
      </c>
      <c r="E2525" s="189">
        <f t="shared" si="160"/>
        <v>227</v>
      </c>
      <c r="F2525" s="28"/>
      <c r="G2525" s="157"/>
      <c r="H2525" s="3"/>
      <c r="I2525" s="7"/>
      <c r="J2525" s="3"/>
      <c r="K2525" s="32" t="str">
        <f t="shared" si="161"/>
        <v/>
      </c>
      <c r="L2525" s="2"/>
      <c r="M2525" s="2"/>
      <c r="N2525" s="28"/>
      <c r="O2525" s="28"/>
    </row>
    <row r="2526" spans="1:15" ht="18.75" customHeight="1" x14ac:dyDescent="0.35">
      <c r="A2526" s="28"/>
      <c r="B2526" s="189">
        <f>IF(J2526="",0,COUNTIF($J$7:J2526,J2526))</f>
        <v>0</v>
      </c>
      <c r="C2526" s="189" t="str">
        <f t="shared" si="158"/>
        <v>0</v>
      </c>
      <c r="D2526" s="192">
        <f t="shared" si="159"/>
        <v>46021</v>
      </c>
      <c r="E2526" s="189">
        <f t="shared" si="160"/>
        <v>227</v>
      </c>
      <c r="F2526" s="28"/>
      <c r="G2526" s="157"/>
      <c r="H2526" s="3"/>
      <c r="I2526" s="7"/>
      <c r="J2526" s="3"/>
      <c r="K2526" s="32" t="str">
        <f t="shared" si="161"/>
        <v/>
      </c>
      <c r="L2526" s="2"/>
      <c r="M2526" s="2"/>
      <c r="N2526" s="28"/>
      <c r="O2526" s="28"/>
    </row>
    <row r="2527" spans="1:15" ht="18.75" customHeight="1" x14ac:dyDescent="0.35">
      <c r="A2527" s="28"/>
      <c r="B2527" s="189">
        <f>IF(J2527="",0,COUNTIF($J$7:J2527,J2527))</f>
        <v>0</v>
      </c>
      <c r="C2527" s="189" t="str">
        <f t="shared" si="158"/>
        <v>0</v>
      </c>
      <c r="D2527" s="192">
        <f t="shared" si="159"/>
        <v>46021</v>
      </c>
      <c r="E2527" s="189">
        <f t="shared" si="160"/>
        <v>227</v>
      </c>
      <c r="F2527" s="28"/>
      <c r="G2527" s="157"/>
      <c r="H2527" s="3"/>
      <c r="I2527" s="7"/>
      <c r="J2527" s="3"/>
      <c r="K2527" s="32" t="str">
        <f t="shared" si="161"/>
        <v/>
      </c>
      <c r="L2527" s="2"/>
      <c r="M2527" s="2"/>
      <c r="N2527" s="28"/>
      <c r="O2527" s="28"/>
    </row>
    <row r="2528" spans="1:15" ht="18.75" customHeight="1" x14ac:dyDescent="0.35">
      <c r="A2528" s="28"/>
      <c r="B2528" s="189">
        <f>IF(J2528="",0,COUNTIF($J$7:J2528,J2528))</f>
        <v>0</v>
      </c>
      <c r="C2528" s="189" t="str">
        <f t="shared" si="158"/>
        <v>0</v>
      </c>
      <c r="D2528" s="192">
        <f t="shared" si="159"/>
        <v>46021</v>
      </c>
      <c r="E2528" s="189">
        <f t="shared" si="160"/>
        <v>227</v>
      </c>
      <c r="F2528" s="28"/>
      <c r="G2528" s="157"/>
      <c r="H2528" s="3"/>
      <c r="I2528" s="7"/>
      <c r="J2528" s="3"/>
      <c r="K2528" s="32" t="str">
        <f t="shared" si="161"/>
        <v/>
      </c>
      <c r="L2528" s="2"/>
      <c r="M2528" s="2"/>
      <c r="N2528" s="28"/>
      <c r="O2528" s="28"/>
    </row>
    <row r="2529" spans="1:15" ht="18.75" customHeight="1" x14ac:dyDescent="0.35">
      <c r="A2529" s="28"/>
      <c r="B2529" s="189">
        <f>IF(J2529="",0,COUNTIF($J$7:J2529,J2529))</f>
        <v>0</v>
      </c>
      <c r="C2529" s="189" t="str">
        <f t="shared" si="158"/>
        <v>0</v>
      </c>
      <c r="D2529" s="192">
        <f t="shared" si="159"/>
        <v>46021</v>
      </c>
      <c r="E2529" s="189">
        <f t="shared" si="160"/>
        <v>227</v>
      </c>
      <c r="F2529" s="28"/>
      <c r="G2529" s="157"/>
      <c r="H2529" s="3"/>
      <c r="I2529" s="7"/>
      <c r="J2529" s="3"/>
      <c r="K2529" s="32" t="str">
        <f t="shared" si="161"/>
        <v/>
      </c>
      <c r="L2529" s="2"/>
      <c r="M2529" s="2"/>
      <c r="N2529" s="28"/>
      <c r="O2529" s="28"/>
    </row>
    <row r="2530" spans="1:15" ht="18.75" customHeight="1" x14ac:dyDescent="0.35">
      <c r="A2530" s="28"/>
      <c r="B2530" s="189">
        <f>IF(J2530="",0,COUNTIF($J$7:J2530,J2530))</f>
        <v>0</v>
      </c>
      <c r="C2530" s="189" t="str">
        <f t="shared" si="158"/>
        <v>0</v>
      </c>
      <c r="D2530" s="192">
        <f t="shared" si="159"/>
        <v>46021</v>
      </c>
      <c r="E2530" s="189">
        <f t="shared" si="160"/>
        <v>227</v>
      </c>
      <c r="F2530" s="28"/>
      <c r="G2530" s="157"/>
      <c r="H2530" s="3"/>
      <c r="I2530" s="7"/>
      <c r="J2530" s="3"/>
      <c r="K2530" s="32" t="str">
        <f t="shared" si="161"/>
        <v/>
      </c>
      <c r="L2530" s="2"/>
      <c r="M2530" s="2"/>
      <c r="N2530" s="28"/>
      <c r="O2530" s="28"/>
    </row>
    <row r="2531" spans="1:15" ht="18.75" customHeight="1" x14ac:dyDescent="0.35">
      <c r="A2531" s="28"/>
      <c r="B2531" s="189">
        <f>IF(J2531="",0,COUNTIF($J$7:J2531,J2531))</f>
        <v>0</v>
      </c>
      <c r="C2531" s="189" t="str">
        <f t="shared" si="158"/>
        <v>0</v>
      </c>
      <c r="D2531" s="192">
        <f t="shared" si="159"/>
        <v>46021</v>
      </c>
      <c r="E2531" s="189">
        <f t="shared" si="160"/>
        <v>227</v>
      </c>
      <c r="F2531" s="28"/>
      <c r="G2531" s="157"/>
      <c r="H2531" s="3"/>
      <c r="I2531" s="7"/>
      <c r="J2531" s="3"/>
      <c r="K2531" s="32" t="str">
        <f t="shared" si="161"/>
        <v/>
      </c>
      <c r="L2531" s="2"/>
      <c r="M2531" s="2"/>
      <c r="N2531" s="28"/>
      <c r="O2531" s="28"/>
    </row>
    <row r="2532" spans="1:15" ht="18.75" customHeight="1" x14ac:dyDescent="0.35">
      <c r="A2532" s="28"/>
      <c r="B2532" s="189">
        <f>IF(J2532="",0,COUNTIF($J$7:J2532,J2532))</f>
        <v>0</v>
      </c>
      <c r="C2532" s="189" t="str">
        <f t="shared" si="158"/>
        <v>0</v>
      </c>
      <c r="D2532" s="192">
        <f t="shared" si="159"/>
        <v>46021</v>
      </c>
      <c r="E2532" s="189">
        <f t="shared" si="160"/>
        <v>227</v>
      </c>
      <c r="F2532" s="28"/>
      <c r="G2532" s="157"/>
      <c r="H2532" s="3"/>
      <c r="I2532" s="7"/>
      <c r="J2532" s="3"/>
      <c r="K2532" s="32" t="str">
        <f t="shared" si="161"/>
        <v/>
      </c>
      <c r="L2532" s="2"/>
      <c r="M2532" s="2"/>
      <c r="N2532" s="28"/>
      <c r="O2532" s="28"/>
    </row>
    <row r="2533" spans="1:15" ht="18.75" customHeight="1" x14ac:dyDescent="0.35">
      <c r="A2533" s="28"/>
      <c r="B2533" s="189">
        <f>IF(J2533="",0,COUNTIF($J$7:J2533,J2533))</f>
        <v>0</v>
      </c>
      <c r="C2533" s="189" t="str">
        <f t="shared" si="158"/>
        <v>0</v>
      </c>
      <c r="D2533" s="192">
        <f t="shared" si="159"/>
        <v>46021</v>
      </c>
      <c r="E2533" s="189">
        <f t="shared" si="160"/>
        <v>227</v>
      </c>
      <c r="F2533" s="28"/>
      <c r="G2533" s="157"/>
      <c r="H2533" s="3"/>
      <c r="I2533" s="7"/>
      <c r="J2533" s="3"/>
      <c r="K2533" s="32" t="str">
        <f t="shared" si="161"/>
        <v/>
      </c>
      <c r="L2533" s="2"/>
      <c r="M2533" s="2"/>
      <c r="N2533" s="28"/>
      <c r="O2533" s="28"/>
    </row>
    <row r="2534" spans="1:15" ht="18.75" customHeight="1" x14ac:dyDescent="0.35">
      <c r="A2534" s="28"/>
      <c r="B2534" s="189">
        <f>IF(J2534="",0,COUNTIF($J$7:J2534,J2534))</f>
        <v>0</v>
      </c>
      <c r="C2534" s="189" t="str">
        <f t="shared" si="158"/>
        <v>0</v>
      </c>
      <c r="D2534" s="192">
        <f t="shared" si="159"/>
        <v>46021</v>
      </c>
      <c r="E2534" s="189">
        <f t="shared" si="160"/>
        <v>227</v>
      </c>
      <c r="F2534" s="28"/>
      <c r="G2534" s="157"/>
      <c r="H2534" s="3"/>
      <c r="I2534" s="7"/>
      <c r="J2534" s="3"/>
      <c r="K2534" s="32" t="str">
        <f t="shared" si="161"/>
        <v/>
      </c>
      <c r="L2534" s="2"/>
      <c r="M2534" s="2"/>
      <c r="N2534" s="28"/>
      <c r="O2534" s="28"/>
    </row>
    <row r="2535" spans="1:15" ht="18.75" customHeight="1" x14ac:dyDescent="0.35">
      <c r="A2535" s="28"/>
      <c r="B2535" s="189">
        <f>IF(J2535="",0,COUNTIF($J$7:J2535,J2535))</f>
        <v>0</v>
      </c>
      <c r="C2535" s="189" t="str">
        <f t="shared" si="158"/>
        <v>0</v>
      </c>
      <c r="D2535" s="192">
        <f t="shared" si="159"/>
        <v>46021</v>
      </c>
      <c r="E2535" s="189">
        <f t="shared" si="160"/>
        <v>227</v>
      </c>
      <c r="F2535" s="28"/>
      <c r="G2535" s="157"/>
      <c r="H2535" s="3"/>
      <c r="I2535" s="7"/>
      <c r="J2535" s="3"/>
      <c r="K2535" s="32" t="str">
        <f t="shared" si="161"/>
        <v/>
      </c>
      <c r="L2535" s="2"/>
      <c r="M2535" s="2"/>
      <c r="N2535" s="28"/>
      <c r="O2535" s="28"/>
    </row>
    <row r="2536" spans="1:15" ht="18.75" customHeight="1" x14ac:dyDescent="0.35">
      <c r="A2536" s="28"/>
      <c r="B2536" s="189">
        <f>IF(J2536="",0,COUNTIF($J$7:J2536,J2536))</f>
        <v>0</v>
      </c>
      <c r="C2536" s="189" t="str">
        <f t="shared" si="158"/>
        <v>0</v>
      </c>
      <c r="D2536" s="192">
        <f t="shared" si="159"/>
        <v>46021</v>
      </c>
      <c r="E2536" s="189">
        <f t="shared" si="160"/>
        <v>227</v>
      </c>
      <c r="F2536" s="28"/>
      <c r="G2536" s="157"/>
      <c r="H2536" s="3"/>
      <c r="I2536" s="7"/>
      <c r="J2536" s="3"/>
      <c r="K2536" s="32" t="str">
        <f t="shared" si="161"/>
        <v/>
      </c>
      <c r="L2536" s="2"/>
      <c r="M2536" s="2"/>
      <c r="N2536" s="28"/>
      <c r="O2536" s="28"/>
    </row>
    <row r="2537" spans="1:15" ht="18.75" customHeight="1" x14ac:dyDescent="0.35">
      <c r="A2537" s="28"/>
      <c r="B2537" s="189">
        <f>IF(J2537="",0,COUNTIF($J$7:J2537,J2537))</f>
        <v>0</v>
      </c>
      <c r="C2537" s="189" t="str">
        <f t="shared" si="158"/>
        <v>0</v>
      </c>
      <c r="D2537" s="192">
        <f t="shared" si="159"/>
        <v>46021</v>
      </c>
      <c r="E2537" s="189">
        <f t="shared" si="160"/>
        <v>227</v>
      </c>
      <c r="F2537" s="28"/>
      <c r="G2537" s="157"/>
      <c r="H2537" s="3"/>
      <c r="I2537" s="7"/>
      <c r="J2537" s="3"/>
      <c r="K2537" s="32" t="str">
        <f t="shared" si="161"/>
        <v/>
      </c>
      <c r="L2537" s="2"/>
      <c r="M2537" s="2"/>
      <c r="N2537" s="28"/>
      <c r="O2537" s="28"/>
    </row>
    <row r="2538" spans="1:15" ht="18.75" customHeight="1" x14ac:dyDescent="0.35">
      <c r="A2538" s="28"/>
      <c r="B2538" s="189">
        <f>IF(J2538="",0,COUNTIF($J$7:J2538,J2538))</f>
        <v>0</v>
      </c>
      <c r="C2538" s="189" t="str">
        <f t="shared" si="158"/>
        <v>0</v>
      </c>
      <c r="D2538" s="192">
        <f t="shared" si="159"/>
        <v>46021</v>
      </c>
      <c r="E2538" s="189">
        <f t="shared" si="160"/>
        <v>227</v>
      </c>
      <c r="F2538" s="28"/>
      <c r="G2538" s="157"/>
      <c r="H2538" s="3"/>
      <c r="I2538" s="7"/>
      <c r="J2538" s="3"/>
      <c r="K2538" s="32" t="str">
        <f t="shared" si="161"/>
        <v/>
      </c>
      <c r="L2538" s="2"/>
      <c r="M2538" s="2"/>
      <c r="N2538" s="28"/>
      <c r="O2538" s="28"/>
    </row>
    <row r="2539" spans="1:15" ht="18.75" customHeight="1" x14ac:dyDescent="0.35">
      <c r="A2539" s="28"/>
      <c r="B2539" s="189">
        <f>IF(J2539="",0,COUNTIF($J$7:J2539,J2539))</f>
        <v>0</v>
      </c>
      <c r="C2539" s="189" t="str">
        <f t="shared" si="158"/>
        <v>0</v>
      </c>
      <c r="D2539" s="192">
        <f t="shared" si="159"/>
        <v>46021</v>
      </c>
      <c r="E2539" s="189">
        <f t="shared" si="160"/>
        <v>227</v>
      </c>
      <c r="F2539" s="28"/>
      <c r="G2539" s="157"/>
      <c r="H2539" s="3"/>
      <c r="I2539" s="7"/>
      <c r="J2539" s="3"/>
      <c r="K2539" s="32" t="str">
        <f t="shared" si="161"/>
        <v/>
      </c>
      <c r="L2539" s="2"/>
      <c r="M2539" s="2"/>
      <c r="N2539" s="28"/>
      <c r="O2539" s="28"/>
    </row>
    <row r="2540" spans="1:15" ht="18.75" customHeight="1" x14ac:dyDescent="0.35">
      <c r="A2540" s="28"/>
      <c r="B2540" s="189">
        <f>IF(J2540="",0,COUNTIF($J$7:J2540,J2540))</f>
        <v>0</v>
      </c>
      <c r="C2540" s="189" t="str">
        <f t="shared" si="158"/>
        <v>0</v>
      </c>
      <c r="D2540" s="192">
        <f t="shared" si="159"/>
        <v>46021</v>
      </c>
      <c r="E2540" s="189">
        <f t="shared" si="160"/>
        <v>227</v>
      </c>
      <c r="F2540" s="28"/>
      <c r="G2540" s="157"/>
      <c r="H2540" s="3"/>
      <c r="I2540" s="7"/>
      <c r="J2540" s="3"/>
      <c r="K2540" s="32" t="str">
        <f t="shared" si="161"/>
        <v/>
      </c>
      <c r="L2540" s="2"/>
      <c r="M2540" s="2"/>
      <c r="N2540" s="28"/>
      <c r="O2540" s="28"/>
    </row>
    <row r="2541" spans="1:15" ht="18.75" customHeight="1" x14ac:dyDescent="0.35">
      <c r="A2541" s="28"/>
      <c r="B2541" s="189">
        <f>IF(J2541="",0,COUNTIF($J$7:J2541,J2541))</f>
        <v>0</v>
      </c>
      <c r="C2541" s="189" t="str">
        <f t="shared" si="158"/>
        <v>0</v>
      </c>
      <c r="D2541" s="192">
        <f t="shared" si="159"/>
        <v>46021</v>
      </c>
      <c r="E2541" s="189">
        <f t="shared" si="160"/>
        <v>227</v>
      </c>
      <c r="F2541" s="28"/>
      <c r="G2541" s="157"/>
      <c r="H2541" s="3"/>
      <c r="I2541" s="7"/>
      <c r="J2541" s="3"/>
      <c r="K2541" s="32" t="str">
        <f t="shared" si="161"/>
        <v/>
      </c>
      <c r="L2541" s="2"/>
      <c r="M2541" s="2"/>
      <c r="N2541" s="28"/>
      <c r="O2541" s="28"/>
    </row>
    <row r="2542" spans="1:15" ht="18.75" customHeight="1" x14ac:dyDescent="0.35">
      <c r="A2542" s="28"/>
      <c r="B2542" s="189">
        <f>IF(J2542="",0,COUNTIF($J$7:J2542,J2542))</f>
        <v>0</v>
      </c>
      <c r="C2542" s="189" t="str">
        <f t="shared" si="158"/>
        <v>0</v>
      </c>
      <c r="D2542" s="192">
        <f t="shared" si="159"/>
        <v>46021</v>
      </c>
      <c r="E2542" s="189">
        <f t="shared" si="160"/>
        <v>227</v>
      </c>
      <c r="F2542" s="28"/>
      <c r="G2542" s="157"/>
      <c r="H2542" s="3"/>
      <c r="I2542" s="7"/>
      <c r="J2542" s="3"/>
      <c r="K2542" s="32" t="str">
        <f t="shared" si="161"/>
        <v/>
      </c>
      <c r="L2542" s="2"/>
      <c r="M2542" s="2"/>
      <c r="N2542" s="28"/>
      <c r="O2542" s="28"/>
    </row>
    <row r="2543" spans="1:15" ht="18.75" customHeight="1" x14ac:dyDescent="0.35">
      <c r="A2543" s="28"/>
      <c r="B2543" s="189">
        <f>IF(J2543="",0,COUNTIF($J$7:J2543,J2543))</f>
        <v>0</v>
      </c>
      <c r="C2543" s="189" t="str">
        <f t="shared" si="158"/>
        <v>0</v>
      </c>
      <c r="D2543" s="192">
        <f t="shared" si="159"/>
        <v>46021</v>
      </c>
      <c r="E2543" s="189">
        <f t="shared" si="160"/>
        <v>227</v>
      </c>
      <c r="F2543" s="28"/>
      <c r="G2543" s="157"/>
      <c r="H2543" s="3"/>
      <c r="I2543" s="7"/>
      <c r="J2543" s="3"/>
      <c r="K2543" s="32" t="str">
        <f t="shared" si="161"/>
        <v/>
      </c>
      <c r="L2543" s="2"/>
      <c r="M2543" s="2"/>
      <c r="N2543" s="28"/>
      <c r="O2543" s="28"/>
    </row>
    <row r="2544" spans="1:15" ht="18.75" customHeight="1" x14ac:dyDescent="0.35">
      <c r="A2544" s="28"/>
      <c r="B2544" s="189">
        <f>IF(J2544="",0,COUNTIF($J$7:J2544,J2544))</f>
        <v>0</v>
      </c>
      <c r="C2544" s="189" t="str">
        <f t="shared" si="158"/>
        <v>0</v>
      </c>
      <c r="D2544" s="192">
        <f t="shared" si="159"/>
        <v>46021</v>
      </c>
      <c r="E2544" s="189">
        <f t="shared" si="160"/>
        <v>227</v>
      </c>
      <c r="F2544" s="28"/>
      <c r="G2544" s="157"/>
      <c r="H2544" s="3"/>
      <c r="I2544" s="7"/>
      <c r="J2544" s="3"/>
      <c r="K2544" s="32" t="str">
        <f t="shared" si="161"/>
        <v/>
      </c>
      <c r="L2544" s="2"/>
      <c r="M2544" s="2"/>
      <c r="N2544" s="28"/>
      <c r="O2544" s="28"/>
    </row>
    <row r="2545" spans="1:15" ht="18.75" customHeight="1" x14ac:dyDescent="0.35">
      <c r="A2545" s="28"/>
      <c r="B2545" s="189">
        <f>IF(J2545="",0,COUNTIF($J$7:J2545,J2545))</f>
        <v>0</v>
      </c>
      <c r="C2545" s="189" t="str">
        <f t="shared" si="158"/>
        <v>0</v>
      </c>
      <c r="D2545" s="192">
        <f t="shared" si="159"/>
        <v>46021</v>
      </c>
      <c r="E2545" s="189">
        <f t="shared" si="160"/>
        <v>227</v>
      </c>
      <c r="F2545" s="28"/>
      <c r="G2545" s="157"/>
      <c r="H2545" s="3"/>
      <c r="I2545" s="7"/>
      <c r="J2545" s="3"/>
      <c r="K2545" s="32" t="str">
        <f t="shared" si="161"/>
        <v/>
      </c>
      <c r="L2545" s="2"/>
      <c r="M2545" s="2"/>
      <c r="N2545" s="28"/>
      <c r="O2545" s="28"/>
    </row>
    <row r="2546" spans="1:15" ht="18.75" customHeight="1" x14ac:dyDescent="0.35">
      <c r="A2546" s="28"/>
      <c r="B2546" s="189">
        <f>IF(J2546="",0,COUNTIF($J$7:J2546,J2546))</f>
        <v>0</v>
      </c>
      <c r="C2546" s="189" t="str">
        <f t="shared" si="158"/>
        <v>0</v>
      </c>
      <c r="D2546" s="192">
        <f t="shared" si="159"/>
        <v>46021</v>
      </c>
      <c r="E2546" s="189">
        <f t="shared" si="160"/>
        <v>227</v>
      </c>
      <c r="F2546" s="28"/>
      <c r="G2546" s="157"/>
      <c r="H2546" s="3"/>
      <c r="I2546" s="7"/>
      <c r="J2546" s="3"/>
      <c r="K2546" s="32" t="str">
        <f t="shared" si="161"/>
        <v/>
      </c>
      <c r="L2546" s="2"/>
      <c r="M2546" s="2"/>
      <c r="N2546" s="28"/>
      <c r="O2546" s="28"/>
    </row>
    <row r="2547" spans="1:15" ht="18.75" customHeight="1" x14ac:dyDescent="0.35">
      <c r="A2547" s="28"/>
      <c r="B2547" s="189">
        <f>IF(J2547="",0,COUNTIF($J$7:J2547,J2547))</f>
        <v>0</v>
      </c>
      <c r="C2547" s="189" t="str">
        <f t="shared" si="158"/>
        <v>0</v>
      </c>
      <c r="D2547" s="192">
        <f t="shared" si="159"/>
        <v>46021</v>
      </c>
      <c r="E2547" s="189">
        <f t="shared" si="160"/>
        <v>227</v>
      </c>
      <c r="F2547" s="28"/>
      <c r="G2547" s="157"/>
      <c r="H2547" s="3"/>
      <c r="I2547" s="7"/>
      <c r="J2547" s="3"/>
      <c r="K2547" s="32" t="str">
        <f t="shared" si="161"/>
        <v/>
      </c>
      <c r="L2547" s="2"/>
      <c r="M2547" s="2"/>
      <c r="N2547" s="28"/>
      <c r="O2547" s="28"/>
    </row>
    <row r="2548" spans="1:15" ht="18.75" customHeight="1" x14ac:dyDescent="0.35">
      <c r="A2548" s="28"/>
      <c r="B2548" s="189">
        <f>IF(J2548="",0,COUNTIF($J$7:J2548,J2548))</f>
        <v>0</v>
      </c>
      <c r="C2548" s="189" t="str">
        <f t="shared" si="158"/>
        <v>0</v>
      </c>
      <c r="D2548" s="192">
        <f t="shared" si="159"/>
        <v>46021</v>
      </c>
      <c r="E2548" s="189">
        <f t="shared" si="160"/>
        <v>227</v>
      </c>
      <c r="F2548" s="28"/>
      <c r="G2548" s="157"/>
      <c r="H2548" s="3"/>
      <c r="I2548" s="7"/>
      <c r="J2548" s="3"/>
      <c r="K2548" s="32" t="str">
        <f t="shared" si="161"/>
        <v/>
      </c>
      <c r="L2548" s="2"/>
      <c r="M2548" s="2"/>
      <c r="N2548" s="28"/>
      <c r="O2548" s="28"/>
    </row>
    <row r="2549" spans="1:15" ht="18.75" customHeight="1" x14ac:dyDescent="0.35">
      <c r="A2549" s="28"/>
      <c r="B2549" s="189">
        <f>IF(J2549="",0,COUNTIF($J$7:J2549,J2549))</f>
        <v>0</v>
      </c>
      <c r="C2549" s="189" t="str">
        <f t="shared" si="158"/>
        <v>0</v>
      </c>
      <c r="D2549" s="192">
        <f t="shared" si="159"/>
        <v>46021</v>
      </c>
      <c r="E2549" s="189">
        <f t="shared" si="160"/>
        <v>227</v>
      </c>
      <c r="F2549" s="28"/>
      <c r="G2549" s="157"/>
      <c r="H2549" s="3"/>
      <c r="I2549" s="7"/>
      <c r="J2549" s="3"/>
      <c r="K2549" s="32" t="str">
        <f t="shared" si="161"/>
        <v/>
      </c>
      <c r="L2549" s="2"/>
      <c r="M2549" s="2"/>
      <c r="N2549" s="28"/>
      <c r="O2549" s="28"/>
    </row>
    <row r="2550" spans="1:15" ht="18.75" customHeight="1" x14ac:dyDescent="0.35">
      <c r="A2550" s="28"/>
      <c r="B2550" s="189">
        <f>IF(J2550="",0,COUNTIF($J$7:J2550,J2550))</f>
        <v>0</v>
      </c>
      <c r="C2550" s="189" t="str">
        <f t="shared" si="158"/>
        <v>0</v>
      </c>
      <c r="D2550" s="192">
        <f t="shared" si="159"/>
        <v>46021</v>
      </c>
      <c r="E2550" s="189">
        <f t="shared" si="160"/>
        <v>227</v>
      </c>
      <c r="F2550" s="28"/>
      <c r="G2550" s="157"/>
      <c r="H2550" s="3"/>
      <c r="I2550" s="7"/>
      <c r="J2550" s="3"/>
      <c r="K2550" s="32" t="str">
        <f t="shared" si="161"/>
        <v/>
      </c>
      <c r="L2550" s="2"/>
      <c r="M2550" s="2"/>
      <c r="N2550" s="28"/>
      <c r="O2550" s="28"/>
    </row>
    <row r="2551" spans="1:15" ht="18.75" customHeight="1" x14ac:dyDescent="0.35">
      <c r="A2551" s="28"/>
      <c r="B2551" s="189">
        <f>IF(J2551="",0,COUNTIF($J$7:J2551,J2551))</f>
        <v>0</v>
      </c>
      <c r="C2551" s="189" t="str">
        <f t="shared" ref="C2551:C2614" si="162">B2551&amp;J2551</f>
        <v>0</v>
      </c>
      <c r="D2551" s="192">
        <f t="shared" ref="D2551:D2614" si="163">IF(G2551&lt;&gt;"",G2551,D2550)</f>
        <v>46021</v>
      </c>
      <c r="E2551" s="189">
        <f t="shared" ref="E2551:E2614" si="164">IF(H2551&lt;&gt;"",H2551,E2550)</f>
        <v>227</v>
      </c>
      <c r="F2551" s="28"/>
      <c r="G2551" s="157"/>
      <c r="H2551" s="3"/>
      <c r="I2551" s="7"/>
      <c r="J2551" s="3"/>
      <c r="K2551" s="32" t="str">
        <f t="shared" ref="K2551:K2614" si="165">IF(J2551&lt;&gt;"",VLOOKUP(J2551,DA,2,FALSE),"")</f>
        <v/>
      </c>
      <c r="L2551" s="2"/>
      <c r="M2551" s="2"/>
      <c r="N2551" s="28"/>
      <c r="O2551" s="28"/>
    </row>
    <row r="2552" spans="1:15" ht="18.75" customHeight="1" x14ac:dyDescent="0.35">
      <c r="A2552" s="28"/>
      <c r="B2552" s="189">
        <f>IF(J2552="",0,COUNTIF($J$7:J2552,J2552))</f>
        <v>0</v>
      </c>
      <c r="C2552" s="189" t="str">
        <f t="shared" si="162"/>
        <v>0</v>
      </c>
      <c r="D2552" s="192">
        <f t="shared" si="163"/>
        <v>46021</v>
      </c>
      <c r="E2552" s="189">
        <f t="shared" si="164"/>
        <v>227</v>
      </c>
      <c r="F2552" s="28"/>
      <c r="G2552" s="157"/>
      <c r="H2552" s="3"/>
      <c r="I2552" s="7"/>
      <c r="J2552" s="3"/>
      <c r="K2552" s="32" t="str">
        <f t="shared" si="165"/>
        <v/>
      </c>
      <c r="L2552" s="2"/>
      <c r="M2552" s="2"/>
      <c r="N2552" s="28"/>
      <c r="O2552" s="28"/>
    </row>
    <row r="2553" spans="1:15" ht="18.75" customHeight="1" x14ac:dyDescent="0.35">
      <c r="A2553" s="28"/>
      <c r="B2553" s="189">
        <f>IF(J2553="",0,COUNTIF($J$7:J2553,J2553))</f>
        <v>0</v>
      </c>
      <c r="C2553" s="189" t="str">
        <f t="shared" si="162"/>
        <v>0</v>
      </c>
      <c r="D2553" s="192">
        <f t="shared" si="163"/>
        <v>46021</v>
      </c>
      <c r="E2553" s="189">
        <f t="shared" si="164"/>
        <v>227</v>
      </c>
      <c r="F2553" s="28"/>
      <c r="G2553" s="157"/>
      <c r="H2553" s="3"/>
      <c r="I2553" s="7"/>
      <c r="J2553" s="3"/>
      <c r="K2553" s="32" t="str">
        <f t="shared" si="165"/>
        <v/>
      </c>
      <c r="L2553" s="2"/>
      <c r="M2553" s="2"/>
      <c r="N2553" s="28"/>
      <c r="O2553" s="28"/>
    </row>
    <row r="2554" spans="1:15" ht="18.75" customHeight="1" x14ac:dyDescent="0.35">
      <c r="A2554" s="28"/>
      <c r="B2554" s="189">
        <f>IF(J2554="",0,COUNTIF($J$7:J2554,J2554))</f>
        <v>0</v>
      </c>
      <c r="C2554" s="189" t="str">
        <f t="shared" si="162"/>
        <v>0</v>
      </c>
      <c r="D2554" s="192">
        <f t="shared" si="163"/>
        <v>46021</v>
      </c>
      <c r="E2554" s="189">
        <f t="shared" si="164"/>
        <v>227</v>
      </c>
      <c r="F2554" s="28"/>
      <c r="G2554" s="157"/>
      <c r="H2554" s="3"/>
      <c r="I2554" s="7"/>
      <c r="J2554" s="3"/>
      <c r="K2554" s="32" t="str">
        <f t="shared" si="165"/>
        <v/>
      </c>
      <c r="L2554" s="2"/>
      <c r="M2554" s="2"/>
      <c r="N2554" s="28"/>
      <c r="O2554" s="28"/>
    </row>
    <row r="2555" spans="1:15" ht="18.75" customHeight="1" x14ac:dyDescent="0.35">
      <c r="A2555" s="28"/>
      <c r="B2555" s="189">
        <f>IF(J2555="",0,COUNTIF($J$7:J2555,J2555))</f>
        <v>0</v>
      </c>
      <c r="C2555" s="189" t="str">
        <f t="shared" si="162"/>
        <v>0</v>
      </c>
      <c r="D2555" s="192">
        <f t="shared" si="163"/>
        <v>46021</v>
      </c>
      <c r="E2555" s="189">
        <f t="shared" si="164"/>
        <v>227</v>
      </c>
      <c r="F2555" s="28"/>
      <c r="G2555" s="157"/>
      <c r="H2555" s="3"/>
      <c r="I2555" s="7"/>
      <c r="J2555" s="3"/>
      <c r="K2555" s="32" t="str">
        <f t="shared" si="165"/>
        <v/>
      </c>
      <c r="L2555" s="2"/>
      <c r="M2555" s="2"/>
      <c r="N2555" s="28"/>
      <c r="O2555" s="28"/>
    </row>
    <row r="2556" spans="1:15" ht="18.75" customHeight="1" x14ac:dyDescent="0.35">
      <c r="A2556" s="28"/>
      <c r="B2556" s="189">
        <f>IF(J2556="",0,COUNTIF($J$7:J2556,J2556))</f>
        <v>0</v>
      </c>
      <c r="C2556" s="189" t="str">
        <f t="shared" si="162"/>
        <v>0</v>
      </c>
      <c r="D2556" s="192">
        <f t="shared" si="163"/>
        <v>46021</v>
      </c>
      <c r="E2556" s="189">
        <f t="shared" si="164"/>
        <v>227</v>
      </c>
      <c r="F2556" s="28"/>
      <c r="G2556" s="157"/>
      <c r="H2556" s="3"/>
      <c r="I2556" s="7"/>
      <c r="J2556" s="3"/>
      <c r="K2556" s="32" t="str">
        <f t="shared" si="165"/>
        <v/>
      </c>
      <c r="L2556" s="2"/>
      <c r="M2556" s="2"/>
      <c r="N2556" s="28"/>
      <c r="O2556" s="28"/>
    </row>
    <row r="2557" spans="1:15" ht="18.75" customHeight="1" x14ac:dyDescent="0.35">
      <c r="A2557" s="28"/>
      <c r="B2557" s="189">
        <f>IF(J2557="",0,COUNTIF($J$7:J2557,J2557))</f>
        <v>0</v>
      </c>
      <c r="C2557" s="189" t="str">
        <f t="shared" si="162"/>
        <v>0</v>
      </c>
      <c r="D2557" s="192">
        <f t="shared" si="163"/>
        <v>46021</v>
      </c>
      <c r="E2557" s="189">
        <f t="shared" si="164"/>
        <v>227</v>
      </c>
      <c r="F2557" s="28"/>
      <c r="G2557" s="157"/>
      <c r="H2557" s="3"/>
      <c r="I2557" s="7"/>
      <c r="J2557" s="3"/>
      <c r="K2557" s="32" t="str">
        <f t="shared" si="165"/>
        <v/>
      </c>
      <c r="L2557" s="2"/>
      <c r="M2557" s="2"/>
      <c r="N2557" s="28"/>
      <c r="O2557" s="28"/>
    </row>
    <row r="2558" spans="1:15" ht="18.75" customHeight="1" x14ac:dyDescent="0.35">
      <c r="A2558" s="28"/>
      <c r="B2558" s="189">
        <f>IF(J2558="",0,COUNTIF($J$7:J2558,J2558))</f>
        <v>0</v>
      </c>
      <c r="C2558" s="189" t="str">
        <f t="shared" si="162"/>
        <v>0</v>
      </c>
      <c r="D2558" s="192">
        <f t="shared" si="163"/>
        <v>46021</v>
      </c>
      <c r="E2558" s="189">
        <f t="shared" si="164"/>
        <v>227</v>
      </c>
      <c r="F2558" s="28"/>
      <c r="G2558" s="157"/>
      <c r="H2558" s="3"/>
      <c r="I2558" s="7"/>
      <c r="J2558" s="3"/>
      <c r="K2558" s="32" t="str">
        <f t="shared" si="165"/>
        <v/>
      </c>
      <c r="L2558" s="2"/>
      <c r="M2558" s="2"/>
      <c r="N2558" s="28"/>
      <c r="O2558" s="28"/>
    </row>
    <row r="2559" spans="1:15" ht="18.75" customHeight="1" x14ac:dyDescent="0.35">
      <c r="A2559" s="28"/>
      <c r="B2559" s="189">
        <f>IF(J2559="",0,COUNTIF($J$7:J2559,J2559))</f>
        <v>0</v>
      </c>
      <c r="C2559" s="189" t="str">
        <f t="shared" si="162"/>
        <v>0</v>
      </c>
      <c r="D2559" s="192">
        <f t="shared" si="163"/>
        <v>46021</v>
      </c>
      <c r="E2559" s="189">
        <f t="shared" si="164"/>
        <v>227</v>
      </c>
      <c r="F2559" s="28"/>
      <c r="G2559" s="157"/>
      <c r="H2559" s="3"/>
      <c r="I2559" s="7"/>
      <c r="J2559" s="3"/>
      <c r="K2559" s="32" t="str">
        <f t="shared" si="165"/>
        <v/>
      </c>
      <c r="L2559" s="2"/>
      <c r="M2559" s="2"/>
      <c r="N2559" s="28"/>
      <c r="O2559" s="28"/>
    </row>
    <row r="2560" spans="1:15" ht="18.75" customHeight="1" x14ac:dyDescent="0.35">
      <c r="A2560" s="28"/>
      <c r="B2560" s="189">
        <f>IF(J2560="",0,COUNTIF($J$7:J2560,J2560))</f>
        <v>0</v>
      </c>
      <c r="C2560" s="189" t="str">
        <f t="shared" si="162"/>
        <v>0</v>
      </c>
      <c r="D2560" s="192">
        <f t="shared" si="163"/>
        <v>46021</v>
      </c>
      <c r="E2560" s="189">
        <f t="shared" si="164"/>
        <v>227</v>
      </c>
      <c r="F2560" s="28"/>
      <c r="G2560" s="157"/>
      <c r="H2560" s="3"/>
      <c r="I2560" s="7"/>
      <c r="J2560" s="3"/>
      <c r="K2560" s="32" t="str">
        <f t="shared" si="165"/>
        <v/>
      </c>
      <c r="L2560" s="2"/>
      <c r="M2560" s="2"/>
      <c r="N2560" s="28"/>
      <c r="O2560" s="28"/>
    </row>
    <row r="2561" spans="1:15" ht="18.75" customHeight="1" x14ac:dyDescent="0.35">
      <c r="A2561" s="28"/>
      <c r="B2561" s="189">
        <f>IF(J2561="",0,COUNTIF($J$7:J2561,J2561))</f>
        <v>0</v>
      </c>
      <c r="C2561" s="189" t="str">
        <f t="shared" si="162"/>
        <v>0</v>
      </c>
      <c r="D2561" s="192">
        <f t="shared" si="163"/>
        <v>46021</v>
      </c>
      <c r="E2561" s="189">
        <f t="shared" si="164"/>
        <v>227</v>
      </c>
      <c r="F2561" s="28"/>
      <c r="G2561" s="157"/>
      <c r="H2561" s="3"/>
      <c r="I2561" s="7"/>
      <c r="J2561" s="3"/>
      <c r="K2561" s="32" t="str">
        <f t="shared" si="165"/>
        <v/>
      </c>
      <c r="L2561" s="2"/>
      <c r="M2561" s="2"/>
      <c r="N2561" s="28"/>
      <c r="O2561" s="28"/>
    </row>
    <row r="2562" spans="1:15" ht="18.75" customHeight="1" x14ac:dyDescent="0.35">
      <c r="A2562" s="28"/>
      <c r="B2562" s="189">
        <f>IF(J2562="",0,COUNTIF($J$7:J2562,J2562))</f>
        <v>0</v>
      </c>
      <c r="C2562" s="189" t="str">
        <f t="shared" si="162"/>
        <v>0</v>
      </c>
      <c r="D2562" s="192">
        <f t="shared" si="163"/>
        <v>46021</v>
      </c>
      <c r="E2562" s="189">
        <f t="shared" si="164"/>
        <v>227</v>
      </c>
      <c r="F2562" s="28"/>
      <c r="G2562" s="157"/>
      <c r="H2562" s="3"/>
      <c r="I2562" s="7"/>
      <c r="J2562" s="3"/>
      <c r="K2562" s="32" t="str">
        <f t="shared" si="165"/>
        <v/>
      </c>
      <c r="L2562" s="2"/>
      <c r="M2562" s="2"/>
      <c r="N2562" s="28"/>
      <c r="O2562" s="28"/>
    </row>
    <row r="2563" spans="1:15" ht="18.75" customHeight="1" x14ac:dyDescent="0.35">
      <c r="A2563" s="28"/>
      <c r="B2563" s="189">
        <f>IF(J2563="",0,COUNTIF($J$7:J2563,J2563))</f>
        <v>0</v>
      </c>
      <c r="C2563" s="189" t="str">
        <f t="shared" si="162"/>
        <v>0</v>
      </c>
      <c r="D2563" s="192">
        <f t="shared" si="163"/>
        <v>46021</v>
      </c>
      <c r="E2563" s="189">
        <f t="shared" si="164"/>
        <v>227</v>
      </c>
      <c r="F2563" s="28"/>
      <c r="G2563" s="157"/>
      <c r="H2563" s="3"/>
      <c r="I2563" s="7"/>
      <c r="J2563" s="3"/>
      <c r="K2563" s="32" t="str">
        <f t="shared" si="165"/>
        <v/>
      </c>
      <c r="L2563" s="2"/>
      <c r="M2563" s="2"/>
      <c r="N2563" s="28"/>
      <c r="O2563" s="28"/>
    </row>
    <row r="2564" spans="1:15" ht="18.75" customHeight="1" x14ac:dyDescent="0.35">
      <c r="A2564" s="28"/>
      <c r="B2564" s="189">
        <f>IF(J2564="",0,COUNTIF($J$7:J2564,J2564))</f>
        <v>0</v>
      </c>
      <c r="C2564" s="189" t="str">
        <f t="shared" si="162"/>
        <v>0</v>
      </c>
      <c r="D2564" s="192">
        <f t="shared" si="163"/>
        <v>46021</v>
      </c>
      <c r="E2564" s="189">
        <f t="shared" si="164"/>
        <v>227</v>
      </c>
      <c r="F2564" s="28"/>
      <c r="G2564" s="157"/>
      <c r="H2564" s="3"/>
      <c r="I2564" s="7"/>
      <c r="J2564" s="3"/>
      <c r="K2564" s="32" t="str">
        <f t="shared" si="165"/>
        <v/>
      </c>
      <c r="L2564" s="2"/>
      <c r="M2564" s="2"/>
      <c r="N2564" s="28"/>
      <c r="O2564" s="28"/>
    </row>
    <row r="2565" spans="1:15" ht="18.75" customHeight="1" x14ac:dyDescent="0.35">
      <c r="A2565" s="28"/>
      <c r="B2565" s="189">
        <f>IF(J2565="",0,COUNTIF($J$7:J2565,J2565))</f>
        <v>0</v>
      </c>
      <c r="C2565" s="189" t="str">
        <f t="shared" si="162"/>
        <v>0</v>
      </c>
      <c r="D2565" s="192">
        <f t="shared" si="163"/>
        <v>46021</v>
      </c>
      <c r="E2565" s="189">
        <f t="shared" si="164"/>
        <v>227</v>
      </c>
      <c r="F2565" s="28"/>
      <c r="G2565" s="157"/>
      <c r="H2565" s="3"/>
      <c r="I2565" s="7"/>
      <c r="J2565" s="3"/>
      <c r="K2565" s="32" t="str">
        <f t="shared" si="165"/>
        <v/>
      </c>
      <c r="L2565" s="2"/>
      <c r="M2565" s="2"/>
      <c r="N2565" s="28"/>
      <c r="O2565" s="28"/>
    </row>
    <row r="2566" spans="1:15" ht="18.75" customHeight="1" x14ac:dyDescent="0.35">
      <c r="A2566" s="28"/>
      <c r="B2566" s="189">
        <f>IF(J2566="",0,COUNTIF($J$7:J2566,J2566))</f>
        <v>0</v>
      </c>
      <c r="C2566" s="189" t="str">
        <f t="shared" si="162"/>
        <v>0</v>
      </c>
      <c r="D2566" s="192">
        <f t="shared" si="163"/>
        <v>46021</v>
      </c>
      <c r="E2566" s="189">
        <f t="shared" si="164"/>
        <v>227</v>
      </c>
      <c r="F2566" s="28"/>
      <c r="G2566" s="157"/>
      <c r="H2566" s="3"/>
      <c r="I2566" s="7"/>
      <c r="J2566" s="3"/>
      <c r="K2566" s="32" t="str">
        <f t="shared" si="165"/>
        <v/>
      </c>
      <c r="L2566" s="2"/>
      <c r="M2566" s="2"/>
      <c r="N2566" s="28"/>
      <c r="O2566" s="28"/>
    </row>
    <row r="2567" spans="1:15" ht="18.75" customHeight="1" x14ac:dyDescent="0.35">
      <c r="A2567" s="28"/>
      <c r="B2567" s="189">
        <f>IF(J2567="",0,COUNTIF($J$7:J2567,J2567))</f>
        <v>0</v>
      </c>
      <c r="C2567" s="189" t="str">
        <f t="shared" si="162"/>
        <v>0</v>
      </c>
      <c r="D2567" s="192">
        <f t="shared" si="163"/>
        <v>46021</v>
      </c>
      <c r="E2567" s="189">
        <f t="shared" si="164"/>
        <v>227</v>
      </c>
      <c r="F2567" s="28"/>
      <c r="G2567" s="157"/>
      <c r="H2567" s="3"/>
      <c r="I2567" s="7"/>
      <c r="J2567" s="3"/>
      <c r="K2567" s="32" t="str">
        <f t="shared" si="165"/>
        <v/>
      </c>
      <c r="L2567" s="2"/>
      <c r="M2567" s="2"/>
      <c r="N2567" s="28"/>
      <c r="O2567" s="28"/>
    </row>
    <row r="2568" spans="1:15" ht="18.75" customHeight="1" x14ac:dyDescent="0.35">
      <c r="A2568" s="28"/>
      <c r="B2568" s="189">
        <f>IF(J2568="",0,COUNTIF($J$7:J2568,J2568))</f>
        <v>0</v>
      </c>
      <c r="C2568" s="189" t="str">
        <f t="shared" si="162"/>
        <v>0</v>
      </c>
      <c r="D2568" s="192">
        <f t="shared" si="163"/>
        <v>46021</v>
      </c>
      <c r="E2568" s="189">
        <f t="shared" si="164"/>
        <v>227</v>
      </c>
      <c r="F2568" s="28"/>
      <c r="G2568" s="157"/>
      <c r="H2568" s="3"/>
      <c r="I2568" s="7"/>
      <c r="J2568" s="3"/>
      <c r="K2568" s="32" t="str">
        <f t="shared" si="165"/>
        <v/>
      </c>
      <c r="L2568" s="2"/>
      <c r="M2568" s="2"/>
      <c r="N2568" s="28"/>
      <c r="O2568" s="28"/>
    </row>
    <row r="2569" spans="1:15" ht="18.75" customHeight="1" x14ac:dyDescent="0.35">
      <c r="A2569" s="28"/>
      <c r="B2569" s="189">
        <f>IF(J2569="",0,COUNTIF($J$7:J2569,J2569))</f>
        <v>0</v>
      </c>
      <c r="C2569" s="189" t="str">
        <f t="shared" si="162"/>
        <v>0</v>
      </c>
      <c r="D2569" s="192">
        <f t="shared" si="163"/>
        <v>46021</v>
      </c>
      <c r="E2569" s="189">
        <f t="shared" si="164"/>
        <v>227</v>
      </c>
      <c r="F2569" s="28"/>
      <c r="G2569" s="157"/>
      <c r="H2569" s="3"/>
      <c r="I2569" s="7"/>
      <c r="J2569" s="3"/>
      <c r="K2569" s="32" t="str">
        <f t="shared" si="165"/>
        <v/>
      </c>
      <c r="L2569" s="2"/>
      <c r="M2569" s="2"/>
      <c r="N2569" s="28"/>
      <c r="O2569" s="28"/>
    </row>
    <row r="2570" spans="1:15" ht="18.75" customHeight="1" x14ac:dyDescent="0.35">
      <c r="A2570" s="28"/>
      <c r="B2570" s="189">
        <f>IF(J2570="",0,COUNTIF($J$7:J2570,J2570))</f>
        <v>0</v>
      </c>
      <c r="C2570" s="189" t="str">
        <f t="shared" si="162"/>
        <v>0</v>
      </c>
      <c r="D2570" s="192">
        <f t="shared" si="163"/>
        <v>46021</v>
      </c>
      <c r="E2570" s="189">
        <f t="shared" si="164"/>
        <v>227</v>
      </c>
      <c r="F2570" s="28"/>
      <c r="G2570" s="157"/>
      <c r="H2570" s="3"/>
      <c r="I2570" s="7"/>
      <c r="J2570" s="3"/>
      <c r="K2570" s="32" t="str">
        <f t="shared" si="165"/>
        <v/>
      </c>
      <c r="L2570" s="2"/>
      <c r="M2570" s="2"/>
      <c r="N2570" s="28"/>
      <c r="O2570" s="28"/>
    </row>
    <row r="2571" spans="1:15" ht="18.75" customHeight="1" x14ac:dyDescent="0.35">
      <c r="A2571" s="28"/>
      <c r="B2571" s="189">
        <f>IF(J2571="",0,COUNTIF($J$7:J2571,J2571))</f>
        <v>0</v>
      </c>
      <c r="C2571" s="189" t="str">
        <f t="shared" si="162"/>
        <v>0</v>
      </c>
      <c r="D2571" s="192">
        <f t="shared" si="163"/>
        <v>46021</v>
      </c>
      <c r="E2571" s="189">
        <f t="shared" si="164"/>
        <v>227</v>
      </c>
      <c r="F2571" s="28"/>
      <c r="G2571" s="157"/>
      <c r="H2571" s="3"/>
      <c r="I2571" s="7"/>
      <c r="J2571" s="3"/>
      <c r="K2571" s="32" t="str">
        <f t="shared" si="165"/>
        <v/>
      </c>
      <c r="L2571" s="2"/>
      <c r="M2571" s="2"/>
      <c r="N2571" s="28"/>
      <c r="O2571" s="28"/>
    </row>
    <row r="2572" spans="1:15" ht="18.75" customHeight="1" x14ac:dyDescent="0.35">
      <c r="A2572" s="28"/>
      <c r="B2572" s="189">
        <f>IF(J2572="",0,COUNTIF($J$7:J2572,J2572))</f>
        <v>0</v>
      </c>
      <c r="C2572" s="189" t="str">
        <f t="shared" si="162"/>
        <v>0</v>
      </c>
      <c r="D2572" s="192">
        <f t="shared" si="163"/>
        <v>46021</v>
      </c>
      <c r="E2572" s="189">
        <f t="shared" si="164"/>
        <v>227</v>
      </c>
      <c r="F2572" s="28"/>
      <c r="G2572" s="157"/>
      <c r="H2572" s="3"/>
      <c r="I2572" s="7"/>
      <c r="J2572" s="3"/>
      <c r="K2572" s="32" t="str">
        <f t="shared" si="165"/>
        <v/>
      </c>
      <c r="L2572" s="2"/>
      <c r="M2572" s="2"/>
      <c r="N2572" s="28"/>
      <c r="O2572" s="28"/>
    </row>
    <row r="2573" spans="1:15" ht="18.75" customHeight="1" x14ac:dyDescent="0.35">
      <c r="A2573" s="28"/>
      <c r="B2573" s="189">
        <f>IF(J2573="",0,COUNTIF($J$7:J2573,J2573))</f>
        <v>0</v>
      </c>
      <c r="C2573" s="189" t="str">
        <f t="shared" si="162"/>
        <v>0</v>
      </c>
      <c r="D2573" s="192">
        <f t="shared" si="163"/>
        <v>46021</v>
      </c>
      <c r="E2573" s="189">
        <f t="shared" si="164"/>
        <v>227</v>
      </c>
      <c r="F2573" s="28"/>
      <c r="G2573" s="157"/>
      <c r="H2573" s="3"/>
      <c r="I2573" s="7"/>
      <c r="J2573" s="3"/>
      <c r="K2573" s="32" t="str">
        <f t="shared" si="165"/>
        <v/>
      </c>
      <c r="L2573" s="2"/>
      <c r="M2573" s="2"/>
      <c r="N2573" s="28"/>
      <c r="O2573" s="28"/>
    </row>
    <row r="2574" spans="1:15" ht="18.75" customHeight="1" x14ac:dyDescent="0.35">
      <c r="A2574" s="28"/>
      <c r="B2574" s="189">
        <f>IF(J2574="",0,COUNTIF($J$7:J2574,J2574))</f>
        <v>0</v>
      </c>
      <c r="C2574" s="189" t="str">
        <f t="shared" si="162"/>
        <v>0</v>
      </c>
      <c r="D2574" s="192">
        <f t="shared" si="163"/>
        <v>46021</v>
      </c>
      <c r="E2574" s="189">
        <f t="shared" si="164"/>
        <v>227</v>
      </c>
      <c r="F2574" s="28"/>
      <c r="G2574" s="157"/>
      <c r="H2574" s="3"/>
      <c r="I2574" s="7"/>
      <c r="J2574" s="3"/>
      <c r="K2574" s="32" t="str">
        <f t="shared" si="165"/>
        <v/>
      </c>
      <c r="L2574" s="2"/>
      <c r="M2574" s="2"/>
      <c r="N2574" s="28"/>
      <c r="O2574" s="28"/>
    </row>
    <row r="2575" spans="1:15" ht="18.75" customHeight="1" x14ac:dyDescent="0.35">
      <c r="A2575" s="28"/>
      <c r="B2575" s="189">
        <f>IF(J2575="",0,COUNTIF($J$7:J2575,J2575))</f>
        <v>0</v>
      </c>
      <c r="C2575" s="189" t="str">
        <f t="shared" si="162"/>
        <v>0</v>
      </c>
      <c r="D2575" s="192">
        <f t="shared" si="163"/>
        <v>46021</v>
      </c>
      <c r="E2575" s="189">
        <f t="shared" si="164"/>
        <v>227</v>
      </c>
      <c r="F2575" s="28"/>
      <c r="G2575" s="157"/>
      <c r="H2575" s="3"/>
      <c r="I2575" s="7"/>
      <c r="J2575" s="3"/>
      <c r="K2575" s="32" t="str">
        <f t="shared" si="165"/>
        <v/>
      </c>
      <c r="L2575" s="2"/>
      <c r="M2575" s="2"/>
      <c r="N2575" s="28"/>
      <c r="O2575" s="28"/>
    </row>
    <row r="2576" spans="1:15" ht="18.75" customHeight="1" x14ac:dyDescent="0.35">
      <c r="A2576" s="28"/>
      <c r="B2576" s="189">
        <f>IF(J2576="",0,COUNTIF($J$7:J2576,J2576))</f>
        <v>0</v>
      </c>
      <c r="C2576" s="189" t="str">
        <f t="shared" si="162"/>
        <v>0</v>
      </c>
      <c r="D2576" s="192">
        <f t="shared" si="163"/>
        <v>46021</v>
      </c>
      <c r="E2576" s="189">
        <f t="shared" si="164"/>
        <v>227</v>
      </c>
      <c r="F2576" s="28"/>
      <c r="G2576" s="157"/>
      <c r="H2576" s="3"/>
      <c r="I2576" s="7"/>
      <c r="J2576" s="3"/>
      <c r="K2576" s="32" t="str">
        <f t="shared" si="165"/>
        <v/>
      </c>
      <c r="L2576" s="2"/>
      <c r="M2576" s="2"/>
      <c r="N2576" s="28"/>
      <c r="O2576" s="28"/>
    </row>
    <row r="2577" spans="1:15" ht="18.75" customHeight="1" x14ac:dyDescent="0.35">
      <c r="A2577" s="28"/>
      <c r="B2577" s="189">
        <f>IF(J2577="",0,COUNTIF($J$7:J2577,J2577))</f>
        <v>0</v>
      </c>
      <c r="C2577" s="189" t="str">
        <f t="shared" si="162"/>
        <v>0</v>
      </c>
      <c r="D2577" s="192">
        <f t="shared" si="163"/>
        <v>46021</v>
      </c>
      <c r="E2577" s="189">
        <f t="shared" si="164"/>
        <v>227</v>
      </c>
      <c r="F2577" s="28"/>
      <c r="G2577" s="157"/>
      <c r="H2577" s="3"/>
      <c r="I2577" s="7"/>
      <c r="J2577" s="3"/>
      <c r="K2577" s="32" t="str">
        <f t="shared" si="165"/>
        <v/>
      </c>
      <c r="L2577" s="2"/>
      <c r="M2577" s="2"/>
      <c r="N2577" s="28"/>
      <c r="O2577" s="28"/>
    </row>
    <row r="2578" spans="1:15" ht="18.75" customHeight="1" x14ac:dyDescent="0.35">
      <c r="A2578" s="28"/>
      <c r="B2578" s="189">
        <f>IF(J2578="",0,COUNTIF($J$7:J2578,J2578))</f>
        <v>0</v>
      </c>
      <c r="C2578" s="189" t="str">
        <f t="shared" si="162"/>
        <v>0</v>
      </c>
      <c r="D2578" s="192">
        <f t="shared" si="163"/>
        <v>46021</v>
      </c>
      <c r="E2578" s="189">
        <f t="shared" si="164"/>
        <v>227</v>
      </c>
      <c r="F2578" s="28"/>
      <c r="G2578" s="157"/>
      <c r="H2578" s="3"/>
      <c r="I2578" s="7"/>
      <c r="J2578" s="3"/>
      <c r="K2578" s="32" t="str">
        <f t="shared" si="165"/>
        <v/>
      </c>
      <c r="L2578" s="2"/>
      <c r="M2578" s="2"/>
      <c r="N2578" s="28"/>
      <c r="O2578" s="28"/>
    </row>
    <row r="2579" spans="1:15" ht="18.75" customHeight="1" x14ac:dyDescent="0.35">
      <c r="A2579" s="28"/>
      <c r="B2579" s="189">
        <f>IF(J2579="",0,COUNTIF($J$7:J2579,J2579))</f>
        <v>0</v>
      </c>
      <c r="C2579" s="189" t="str">
        <f t="shared" si="162"/>
        <v>0</v>
      </c>
      <c r="D2579" s="192">
        <f t="shared" si="163"/>
        <v>46021</v>
      </c>
      <c r="E2579" s="189">
        <f t="shared" si="164"/>
        <v>227</v>
      </c>
      <c r="F2579" s="28"/>
      <c r="G2579" s="157"/>
      <c r="H2579" s="3"/>
      <c r="I2579" s="7"/>
      <c r="J2579" s="3"/>
      <c r="K2579" s="32" t="str">
        <f t="shared" si="165"/>
        <v/>
      </c>
      <c r="L2579" s="2"/>
      <c r="M2579" s="2"/>
      <c r="N2579" s="28"/>
      <c r="O2579" s="28"/>
    </row>
    <row r="2580" spans="1:15" ht="18.75" customHeight="1" x14ac:dyDescent="0.35">
      <c r="A2580" s="28"/>
      <c r="B2580" s="189">
        <f>IF(J2580="",0,COUNTIF($J$7:J2580,J2580))</f>
        <v>0</v>
      </c>
      <c r="C2580" s="189" t="str">
        <f t="shared" si="162"/>
        <v>0</v>
      </c>
      <c r="D2580" s="192">
        <f t="shared" si="163"/>
        <v>46021</v>
      </c>
      <c r="E2580" s="189">
        <f t="shared" si="164"/>
        <v>227</v>
      </c>
      <c r="F2580" s="28"/>
      <c r="G2580" s="157"/>
      <c r="H2580" s="3"/>
      <c r="I2580" s="7"/>
      <c r="J2580" s="3"/>
      <c r="K2580" s="32" t="str">
        <f t="shared" si="165"/>
        <v/>
      </c>
      <c r="L2580" s="2"/>
      <c r="M2580" s="2"/>
      <c r="N2580" s="28"/>
      <c r="O2580" s="28"/>
    </row>
    <row r="2581" spans="1:15" ht="18.75" customHeight="1" x14ac:dyDescent="0.35">
      <c r="A2581" s="28"/>
      <c r="B2581" s="189">
        <f>IF(J2581="",0,COUNTIF($J$7:J2581,J2581))</f>
        <v>0</v>
      </c>
      <c r="C2581" s="189" t="str">
        <f t="shared" si="162"/>
        <v>0</v>
      </c>
      <c r="D2581" s="192">
        <f t="shared" si="163"/>
        <v>46021</v>
      </c>
      <c r="E2581" s="189">
        <f t="shared" si="164"/>
        <v>227</v>
      </c>
      <c r="F2581" s="28"/>
      <c r="G2581" s="157"/>
      <c r="H2581" s="3"/>
      <c r="I2581" s="7"/>
      <c r="J2581" s="3"/>
      <c r="K2581" s="32" t="str">
        <f t="shared" si="165"/>
        <v/>
      </c>
      <c r="L2581" s="2"/>
      <c r="M2581" s="2"/>
      <c r="N2581" s="28"/>
      <c r="O2581" s="28"/>
    </row>
    <row r="2582" spans="1:15" ht="18.75" customHeight="1" x14ac:dyDescent="0.35">
      <c r="A2582" s="28"/>
      <c r="B2582" s="189">
        <f>IF(J2582="",0,COUNTIF($J$7:J2582,J2582))</f>
        <v>0</v>
      </c>
      <c r="C2582" s="189" t="str">
        <f t="shared" si="162"/>
        <v>0</v>
      </c>
      <c r="D2582" s="192">
        <f t="shared" si="163"/>
        <v>46021</v>
      </c>
      <c r="E2582" s="189">
        <f t="shared" si="164"/>
        <v>227</v>
      </c>
      <c r="F2582" s="28"/>
      <c r="G2582" s="157"/>
      <c r="H2582" s="3"/>
      <c r="I2582" s="7"/>
      <c r="J2582" s="3"/>
      <c r="K2582" s="32" t="str">
        <f t="shared" si="165"/>
        <v/>
      </c>
      <c r="L2582" s="2"/>
      <c r="M2582" s="2"/>
      <c r="N2582" s="28"/>
      <c r="O2582" s="28"/>
    </row>
    <row r="2583" spans="1:15" ht="18.75" customHeight="1" x14ac:dyDescent="0.35">
      <c r="A2583" s="28"/>
      <c r="B2583" s="189">
        <f>IF(J2583="",0,COUNTIF($J$7:J2583,J2583))</f>
        <v>0</v>
      </c>
      <c r="C2583" s="189" t="str">
        <f t="shared" si="162"/>
        <v>0</v>
      </c>
      <c r="D2583" s="192">
        <f t="shared" si="163"/>
        <v>46021</v>
      </c>
      <c r="E2583" s="189">
        <f t="shared" si="164"/>
        <v>227</v>
      </c>
      <c r="F2583" s="28"/>
      <c r="G2583" s="157"/>
      <c r="H2583" s="3"/>
      <c r="I2583" s="7"/>
      <c r="J2583" s="3"/>
      <c r="K2583" s="32" t="str">
        <f t="shared" si="165"/>
        <v/>
      </c>
      <c r="L2583" s="2"/>
      <c r="M2583" s="2"/>
      <c r="N2583" s="28"/>
      <c r="O2583" s="28"/>
    </row>
    <row r="2584" spans="1:15" ht="18.75" customHeight="1" x14ac:dyDescent="0.35">
      <c r="A2584" s="28"/>
      <c r="B2584" s="189">
        <f>IF(J2584="",0,COUNTIF($J$7:J2584,J2584))</f>
        <v>0</v>
      </c>
      <c r="C2584" s="189" t="str">
        <f t="shared" si="162"/>
        <v>0</v>
      </c>
      <c r="D2584" s="192">
        <f t="shared" si="163"/>
        <v>46021</v>
      </c>
      <c r="E2584" s="189">
        <f t="shared" si="164"/>
        <v>227</v>
      </c>
      <c r="F2584" s="28"/>
      <c r="G2584" s="157"/>
      <c r="H2584" s="3"/>
      <c r="I2584" s="7"/>
      <c r="J2584" s="3"/>
      <c r="K2584" s="32" t="str">
        <f t="shared" si="165"/>
        <v/>
      </c>
      <c r="L2584" s="2"/>
      <c r="M2584" s="2"/>
      <c r="N2584" s="28"/>
      <c r="O2584" s="28"/>
    </row>
    <row r="2585" spans="1:15" ht="18.75" customHeight="1" x14ac:dyDescent="0.35">
      <c r="A2585" s="28"/>
      <c r="B2585" s="189">
        <f>IF(J2585="",0,COUNTIF($J$7:J2585,J2585))</f>
        <v>0</v>
      </c>
      <c r="C2585" s="189" t="str">
        <f t="shared" si="162"/>
        <v>0</v>
      </c>
      <c r="D2585" s="192">
        <f t="shared" si="163"/>
        <v>46021</v>
      </c>
      <c r="E2585" s="189">
        <f t="shared" si="164"/>
        <v>227</v>
      </c>
      <c r="F2585" s="28"/>
      <c r="G2585" s="157"/>
      <c r="H2585" s="3"/>
      <c r="I2585" s="7"/>
      <c r="J2585" s="3"/>
      <c r="K2585" s="32" t="str">
        <f t="shared" si="165"/>
        <v/>
      </c>
      <c r="L2585" s="2"/>
      <c r="M2585" s="2"/>
      <c r="N2585" s="28"/>
      <c r="O2585" s="28"/>
    </row>
    <row r="2586" spans="1:15" ht="18.75" customHeight="1" x14ac:dyDescent="0.35">
      <c r="A2586" s="28"/>
      <c r="B2586" s="189">
        <f>IF(J2586="",0,COUNTIF($J$7:J2586,J2586))</f>
        <v>0</v>
      </c>
      <c r="C2586" s="189" t="str">
        <f t="shared" si="162"/>
        <v>0</v>
      </c>
      <c r="D2586" s="192">
        <f t="shared" si="163"/>
        <v>46021</v>
      </c>
      <c r="E2586" s="189">
        <f t="shared" si="164"/>
        <v>227</v>
      </c>
      <c r="F2586" s="28"/>
      <c r="G2586" s="157"/>
      <c r="H2586" s="3"/>
      <c r="I2586" s="7"/>
      <c r="J2586" s="3"/>
      <c r="K2586" s="32" t="str">
        <f t="shared" si="165"/>
        <v/>
      </c>
      <c r="L2586" s="2"/>
      <c r="M2586" s="2"/>
      <c r="N2586" s="28"/>
      <c r="O2586" s="28"/>
    </row>
    <row r="2587" spans="1:15" ht="18.75" customHeight="1" x14ac:dyDescent="0.35">
      <c r="A2587" s="28"/>
      <c r="B2587" s="189">
        <f>IF(J2587="",0,COUNTIF($J$7:J2587,J2587))</f>
        <v>0</v>
      </c>
      <c r="C2587" s="189" t="str">
        <f t="shared" si="162"/>
        <v>0</v>
      </c>
      <c r="D2587" s="192">
        <f t="shared" si="163"/>
        <v>46021</v>
      </c>
      <c r="E2587" s="189">
        <f t="shared" si="164"/>
        <v>227</v>
      </c>
      <c r="F2587" s="28"/>
      <c r="G2587" s="157"/>
      <c r="H2587" s="3"/>
      <c r="I2587" s="7"/>
      <c r="J2587" s="3"/>
      <c r="K2587" s="32" t="str">
        <f t="shared" si="165"/>
        <v/>
      </c>
      <c r="L2587" s="2"/>
      <c r="M2587" s="2"/>
      <c r="N2587" s="28"/>
      <c r="O2587" s="28"/>
    </row>
    <row r="2588" spans="1:15" ht="18.75" customHeight="1" x14ac:dyDescent="0.35">
      <c r="A2588" s="28"/>
      <c r="B2588" s="189">
        <f>IF(J2588="",0,COUNTIF($J$7:J2588,J2588))</f>
        <v>0</v>
      </c>
      <c r="C2588" s="189" t="str">
        <f t="shared" si="162"/>
        <v>0</v>
      </c>
      <c r="D2588" s="192">
        <f t="shared" si="163"/>
        <v>46021</v>
      </c>
      <c r="E2588" s="189">
        <f t="shared" si="164"/>
        <v>227</v>
      </c>
      <c r="F2588" s="28"/>
      <c r="G2588" s="157"/>
      <c r="H2588" s="3"/>
      <c r="I2588" s="7"/>
      <c r="J2588" s="3"/>
      <c r="K2588" s="32" t="str">
        <f t="shared" si="165"/>
        <v/>
      </c>
      <c r="L2588" s="2"/>
      <c r="M2588" s="2"/>
      <c r="N2588" s="28"/>
      <c r="O2588" s="28"/>
    </row>
    <row r="2589" spans="1:15" ht="18.75" customHeight="1" x14ac:dyDescent="0.35">
      <c r="A2589" s="28"/>
      <c r="B2589" s="189">
        <f>IF(J2589="",0,COUNTIF($J$7:J2589,J2589))</f>
        <v>0</v>
      </c>
      <c r="C2589" s="189" t="str">
        <f t="shared" si="162"/>
        <v>0</v>
      </c>
      <c r="D2589" s="192">
        <f t="shared" si="163"/>
        <v>46021</v>
      </c>
      <c r="E2589" s="189">
        <f t="shared" si="164"/>
        <v>227</v>
      </c>
      <c r="F2589" s="28"/>
      <c r="G2589" s="157"/>
      <c r="H2589" s="3"/>
      <c r="I2589" s="7"/>
      <c r="J2589" s="3"/>
      <c r="K2589" s="32" t="str">
        <f t="shared" si="165"/>
        <v/>
      </c>
      <c r="L2589" s="2"/>
      <c r="M2589" s="2"/>
      <c r="N2589" s="28"/>
      <c r="O2589" s="28"/>
    </row>
    <row r="2590" spans="1:15" ht="18.75" customHeight="1" x14ac:dyDescent="0.35">
      <c r="A2590" s="28"/>
      <c r="B2590" s="189">
        <f>IF(J2590="",0,COUNTIF($J$7:J2590,J2590))</f>
        <v>0</v>
      </c>
      <c r="C2590" s="189" t="str">
        <f t="shared" si="162"/>
        <v>0</v>
      </c>
      <c r="D2590" s="192">
        <f t="shared" si="163"/>
        <v>46021</v>
      </c>
      <c r="E2590" s="189">
        <f t="shared" si="164"/>
        <v>227</v>
      </c>
      <c r="F2590" s="28"/>
      <c r="G2590" s="157"/>
      <c r="H2590" s="3"/>
      <c r="I2590" s="7"/>
      <c r="J2590" s="3"/>
      <c r="K2590" s="32" t="str">
        <f t="shared" si="165"/>
        <v/>
      </c>
      <c r="L2590" s="2"/>
      <c r="M2590" s="2"/>
      <c r="N2590" s="28"/>
      <c r="O2590" s="28"/>
    </row>
    <row r="2591" spans="1:15" ht="18.75" customHeight="1" x14ac:dyDescent="0.35">
      <c r="A2591" s="28"/>
      <c r="B2591" s="189">
        <f>IF(J2591="",0,COUNTIF($J$7:J2591,J2591))</f>
        <v>0</v>
      </c>
      <c r="C2591" s="189" t="str">
        <f t="shared" si="162"/>
        <v>0</v>
      </c>
      <c r="D2591" s="192">
        <f t="shared" si="163"/>
        <v>46021</v>
      </c>
      <c r="E2591" s="189">
        <f t="shared" si="164"/>
        <v>227</v>
      </c>
      <c r="F2591" s="28"/>
      <c r="G2591" s="157"/>
      <c r="H2591" s="3"/>
      <c r="I2591" s="7"/>
      <c r="J2591" s="3"/>
      <c r="K2591" s="32" t="str">
        <f t="shared" si="165"/>
        <v/>
      </c>
      <c r="L2591" s="2"/>
      <c r="M2591" s="2"/>
      <c r="N2591" s="28"/>
      <c r="O2591" s="28"/>
    </row>
    <row r="2592" spans="1:15" ht="18.75" customHeight="1" x14ac:dyDescent="0.35">
      <c r="A2592" s="28"/>
      <c r="B2592" s="189">
        <f>IF(J2592="",0,COUNTIF($J$7:J2592,J2592))</f>
        <v>0</v>
      </c>
      <c r="C2592" s="189" t="str">
        <f t="shared" si="162"/>
        <v>0</v>
      </c>
      <c r="D2592" s="192">
        <f t="shared" si="163"/>
        <v>46021</v>
      </c>
      <c r="E2592" s="189">
        <f t="shared" si="164"/>
        <v>227</v>
      </c>
      <c r="F2592" s="28"/>
      <c r="G2592" s="157"/>
      <c r="H2592" s="3"/>
      <c r="I2592" s="7"/>
      <c r="J2592" s="3"/>
      <c r="K2592" s="32" t="str">
        <f t="shared" si="165"/>
        <v/>
      </c>
      <c r="L2592" s="2"/>
      <c r="M2592" s="2"/>
      <c r="N2592" s="28"/>
      <c r="O2592" s="28"/>
    </row>
    <row r="2593" spans="1:15" ht="18.75" customHeight="1" x14ac:dyDescent="0.35">
      <c r="A2593" s="28"/>
      <c r="B2593" s="189">
        <f>IF(J2593="",0,COUNTIF($J$7:J2593,J2593))</f>
        <v>0</v>
      </c>
      <c r="C2593" s="189" t="str">
        <f t="shared" si="162"/>
        <v>0</v>
      </c>
      <c r="D2593" s="192">
        <f t="shared" si="163"/>
        <v>46021</v>
      </c>
      <c r="E2593" s="189">
        <f t="shared" si="164"/>
        <v>227</v>
      </c>
      <c r="F2593" s="28"/>
      <c r="G2593" s="157"/>
      <c r="H2593" s="3"/>
      <c r="I2593" s="7"/>
      <c r="J2593" s="3"/>
      <c r="K2593" s="32" t="str">
        <f t="shared" si="165"/>
        <v/>
      </c>
      <c r="L2593" s="2"/>
      <c r="M2593" s="2"/>
      <c r="N2593" s="28"/>
      <c r="O2593" s="28"/>
    </row>
    <row r="2594" spans="1:15" ht="18.75" customHeight="1" x14ac:dyDescent="0.35">
      <c r="A2594" s="28"/>
      <c r="B2594" s="189">
        <f>IF(J2594="",0,COUNTIF($J$7:J2594,J2594))</f>
        <v>0</v>
      </c>
      <c r="C2594" s="189" t="str">
        <f t="shared" si="162"/>
        <v>0</v>
      </c>
      <c r="D2594" s="192">
        <f t="shared" si="163"/>
        <v>46021</v>
      </c>
      <c r="E2594" s="189">
        <f t="shared" si="164"/>
        <v>227</v>
      </c>
      <c r="F2594" s="28"/>
      <c r="G2594" s="157"/>
      <c r="H2594" s="3"/>
      <c r="I2594" s="7"/>
      <c r="J2594" s="3"/>
      <c r="K2594" s="32" t="str">
        <f t="shared" si="165"/>
        <v/>
      </c>
      <c r="L2594" s="2"/>
      <c r="M2594" s="2"/>
      <c r="N2594" s="28"/>
      <c r="O2594" s="28"/>
    </row>
    <row r="2595" spans="1:15" ht="18.75" customHeight="1" x14ac:dyDescent="0.35">
      <c r="A2595" s="28"/>
      <c r="B2595" s="189">
        <f>IF(J2595="",0,COUNTIF($J$7:J2595,J2595))</f>
        <v>0</v>
      </c>
      <c r="C2595" s="189" t="str">
        <f t="shared" si="162"/>
        <v>0</v>
      </c>
      <c r="D2595" s="192">
        <f t="shared" si="163"/>
        <v>46021</v>
      </c>
      <c r="E2595" s="189">
        <f t="shared" si="164"/>
        <v>227</v>
      </c>
      <c r="F2595" s="28"/>
      <c r="G2595" s="157"/>
      <c r="H2595" s="3"/>
      <c r="I2595" s="7"/>
      <c r="J2595" s="3"/>
      <c r="K2595" s="32" t="str">
        <f t="shared" si="165"/>
        <v/>
      </c>
      <c r="L2595" s="2"/>
      <c r="M2595" s="2"/>
      <c r="N2595" s="28"/>
      <c r="O2595" s="28"/>
    </row>
    <row r="2596" spans="1:15" ht="18.75" customHeight="1" x14ac:dyDescent="0.35">
      <c r="A2596" s="28"/>
      <c r="B2596" s="189">
        <f>IF(J2596="",0,COUNTIF($J$7:J2596,J2596))</f>
        <v>0</v>
      </c>
      <c r="C2596" s="189" t="str">
        <f t="shared" si="162"/>
        <v>0</v>
      </c>
      <c r="D2596" s="192">
        <f t="shared" si="163"/>
        <v>46021</v>
      </c>
      <c r="E2596" s="189">
        <f t="shared" si="164"/>
        <v>227</v>
      </c>
      <c r="F2596" s="28"/>
      <c r="G2596" s="157"/>
      <c r="H2596" s="3"/>
      <c r="I2596" s="7"/>
      <c r="J2596" s="3"/>
      <c r="K2596" s="32" t="str">
        <f t="shared" si="165"/>
        <v/>
      </c>
      <c r="L2596" s="2"/>
      <c r="M2596" s="2"/>
      <c r="N2596" s="28"/>
      <c r="O2596" s="28"/>
    </row>
    <row r="2597" spans="1:15" ht="18.75" customHeight="1" x14ac:dyDescent="0.35">
      <c r="A2597" s="28"/>
      <c r="B2597" s="189">
        <f>IF(J2597="",0,COUNTIF($J$7:J2597,J2597))</f>
        <v>0</v>
      </c>
      <c r="C2597" s="189" t="str">
        <f t="shared" si="162"/>
        <v>0</v>
      </c>
      <c r="D2597" s="192">
        <f t="shared" si="163"/>
        <v>46021</v>
      </c>
      <c r="E2597" s="189">
        <f t="shared" si="164"/>
        <v>227</v>
      </c>
      <c r="F2597" s="28"/>
      <c r="G2597" s="157"/>
      <c r="H2597" s="3"/>
      <c r="I2597" s="7"/>
      <c r="J2597" s="3"/>
      <c r="K2597" s="32" t="str">
        <f t="shared" si="165"/>
        <v/>
      </c>
      <c r="L2597" s="2"/>
      <c r="M2597" s="2"/>
      <c r="N2597" s="28"/>
      <c r="O2597" s="28"/>
    </row>
    <row r="2598" spans="1:15" ht="18.75" customHeight="1" x14ac:dyDescent="0.35">
      <c r="A2598" s="28"/>
      <c r="B2598" s="189">
        <f>IF(J2598="",0,COUNTIF($J$7:J2598,J2598))</f>
        <v>0</v>
      </c>
      <c r="C2598" s="189" t="str">
        <f t="shared" si="162"/>
        <v>0</v>
      </c>
      <c r="D2598" s="192">
        <f t="shared" si="163"/>
        <v>46021</v>
      </c>
      <c r="E2598" s="189">
        <f t="shared" si="164"/>
        <v>227</v>
      </c>
      <c r="F2598" s="28"/>
      <c r="G2598" s="157"/>
      <c r="H2598" s="3"/>
      <c r="I2598" s="7"/>
      <c r="J2598" s="3"/>
      <c r="K2598" s="32" t="str">
        <f t="shared" si="165"/>
        <v/>
      </c>
      <c r="L2598" s="2"/>
      <c r="M2598" s="2"/>
      <c r="N2598" s="28"/>
      <c r="O2598" s="28"/>
    </row>
    <row r="2599" spans="1:15" ht="18.75" customHeight="1" x14ac:dyDescent="0.35">
      <c r="A2599" s="28"/>
      <c r="B2599" s="189">
        <f>IF(J2599="",0,COUNTIF($J$7:J2599,J2599))</f>
        <v>0</v>
      </c>
      <c r="C2599" s="189" t="str">
        <f t="shared" si="162"/>
        <v>0</v>
      </c>
      <c r="D2599" s="192">
        <f t="shared" si="163"/>
        <v>46021</v>
      </c>
      <c r="E2599" s="189">
        <f t="shared" si="164"/>
        <v>227</v>
      </c>
      <c r="F2599" s="28"/>
      <c r="G2599" s="157"/>
      <c r="H2599" s="3"/>
      <c r="I2599" s="7"/>
      <c r="J2599" s="3"/>
      <c r="K2599" s="32" t="str">
        <f t="shared" si="165"/>
        <v/>
      </c>
      <c r="L2599" s="2"/>
      <c r="M2599" s="2"/>
      <c r="N2599" s="28"/>
      <c r="O2599" s="28"/>
    </row>
    <row r="2600" spans="1:15" ht="18.75" customHeight="1" x14ac:dyDescent="0.35">
      <c r="A2600" s="28"/>
      <c r="B2600" s="189">
        <f>IF(J2600="",0,COUNTIF($J$7:J2600,J2600))</f>
        <v>0</v>
      </c>
      <c r="C2600" s="189" t="str">
        <f t="shared" si="162"/>
        <v>0</v>
      </c>
      <c r="D2600" s="192">
        <f t="shared" si="163"/>
        <v>46021</v>
      </c>
      <c r="E2600" s="189">
        <f t="shared" si="164"/>
        <v>227</v>
      </c>
      <c r="F2600" s="28"/>
      <c r="G2600" s="157"/>
      <c r="H2600" s="3"/>
      <c r="I2600" s="7"/>
      <c r="J2600" s="3"/>
      <c r="K2600" s="32" t="str">
        <f t="shared" si="165"/>
        <v/>
      </c>
      <c r="L2600" s="2"/>
      <c r="M2600" s="2"/>
      <c r="N2600" s="28"/>
      <c r="O2600" s="28"/>
    </row>
    <row r="2601" spans="1:15" ht="18.75" customHeight="1" x14ac:dyDescent="0.35">
      <c r="A2601" s="28"/>
      <c r="B2601" s="189">
        <f>IF(J2601="",0,COUNTIF($J$7:J2601,J2601))</f>
        <v>0</v>
      </c>
      <c r="C2601" s="189" t="str">
        <f t="shared" si="162"/>
        <v>0</v>
      </c>
      <c r="D2601" s="192">
        <f t="shared" si="163"/>
        <v>46021</v>
      </c>
      <c r="E2601" s="189">
        <f t="shared" si="164"/>
        <v>227</v>
      </c>
      <c r="F2601" s="28"/>
      <c r="G2601" s="157"/>
      <c r="H2601" s="3"/>
      <c r="I2601" s="7"/>
      <c r="J2601" s="3"/>
      <c r="K2601" s="32" t="str">
        <f t="shared" si="165"/>
        <v/>
      </c>
      <c r="L2601" s="2"/>
      <c r="M2601" s="2"/>
      <c r="N2601" s="28"/>
      <c r="O2601" s="28"/>
    </row>
    <row r="2602" spans="1:15" ht="18.75" customHeight="1" x14ac:dyDescent="0.35">
      <c r="A2602" s="28"/>
      <c r="B2602" s="189">
        <f>IF(J2602="",0,COUNTIF($J$7:J2602,J2602))</f>
        <v>0</v>
      </c>
      <c r="C2602" s="189" t="str">
        <f t="shared" si="162"/>
        <v>0</v>
      </c>
      <c r="D2602" s="192">
        <f t="shared" si="163"/>
        <v>46021</v>
      </c>
      <c r="E2602" s="189">
        <f t="shared" si="164"/>
        <v>227</v>
      </c>
      <c r="F2602" s="28"/>
      <c r="G2602" s="157"/>
      <c r="H2602" s="3"/>
      <c r="I2602" s="7"/>
      <c r="J2602" s="3"/>
      <c r="K2602" s="32" t="str">
        <f t="shared" si="165"/>
        <v/>
      </c>
      <c r="L2602" s="2"/>
      <c r="M2602" s="2"/>
      <c r="N2602" s="28"/>
      <c r="O2602" s="28"/>
    </row>
    <row r="2603" spans="1:15" ht="18.75" customHeight="1" x14ac:dyDescent="0.35">
      <c r="A2603" s="28"/>
      <c r="B2603" s="189">
        <f>IF(J2603="",0,COUNTIF($J$7:J2603,J2603))</f>
        <v>0</v>
      </c>
      <c r="C2603" s="189" t="str">
        <f t="shared" si="162"/>
        <v>0</v>
      </c>
      <c r="D2603" s="192">
        <f t="shared" si="163"/>
        <v>46021</v>
      </c>
      <c r="E2603" s="189">
        <f t="shared" si="164"/>
        <v>227</v>
      </c>
      <c r="F2603" s="28"/>
      <c r="G2603" s="157"/>
      <c r="H2603" s="3"/>
      <c r="I2603" s="7"/>
      <c r="J2603" s="3"/>
      <c r="K2603" s="32" t="str">
        <f t="shared" si="165"/>
        <v/>
      </c>
      <c r="L2603" s="2"/>
      <c r="M2603" s="2"/>
      <c r="N2603" s="28"/>
      <c r="O2603" s="28"/>
    </row>
    <row r="2604" spans="1:15" ht="18.75" customHeight="1" x14ac:dyDescent="0.35">
      <c r="A2604" s="28"/>
      <c r="B2604" s="189">
        <f>IF(J2604="",0,COUNTIF($J$7:J2604,J2604))</f>
        <v>0</v>
      </c>
      <c r="C2604" s="189" t="str">
        <f t="shared" si="162"/>
        <v>0</v>
      </c>
      <c r="D2604" s="192">
        <f t="shared" si="163"/>
        <v>46021</v>
      </c>
      <c r="E2604" s="189">
        <f t="shared" si="164"/>
        <v>227</v>
      </c>
      <c r="F2604" s="28"/>
      <c r="G2604" s="157"/>
      <c r="H2604" s="3"/>
      <c r="I2604" s="7"/>
      <c r="J2604" s="3"/>
      <c r="K2604" s="32" t="str">
        <f t="shared" si="165"/>
        <v/>
      </c>
      <c r="L2604" s="2"/>
      <c r="M2604" s="2"/>
      <c r="N2604" s="28"/>
      <c r="O2604" s="28"/>
    </row>
    <row r="2605" spans="1:15" ht="18.75" customHeight="1" x14ac:dyDescent="0.35">
      <c r="A2605" s="28"/>
      <c r="B2605" s="189">
        <f>IF(J2605="",0,COUNTIF($J$7:J2605,J2605))</f>
        <v>0</v>
      </c>
      <c r="C2605" s="189" t="str">
        <f t="shared" si="162"/>
        <v>0</v>
      </c>
      <c r="D2605" s="192">
        <f t="shared" si="163"/>
        <v>46021</v>
      </c>
      <c r="E2605" s="189">
        <f t="shared" si="164"/>
        <v>227</v>
      </c>
      <c r="F2605" s="28"/>
      <c r="G2605" s="157"/>
      <c r="H2605" s="3"/>
      <c r="I2605" s="7"/>
      <c r="J2605" s="3"/>
      <c r="K2605" s="32" t="str">
        <f t="shared" si="165"/>
        <v/>
      </c>
      <c r="L2605" s="2"/>
      <c r="M2605" s="2"/>
      <c r="N2605" s="28"/>
      <c r="O2605" s="28"/>
    </row>
    <row r="2606" spans="1:15" ht="18.75" customHeight="1" x14ac:dyDescent="0.35">
      <c r="A2606" s="28"/>
      <c r="B2606" s="189">
        <f>IF(J2606="",0,COUNTIF($J$7:J2606,J2606))</f>
        <v>0</v>
      </c>
      <c r="C2606" s="189" t="str">
        <f t="shared" si="162"/>
        <v>0</v>
      </c>
      <c r="D2606" s="192">
        <f t="shared" si="163"/>
        <v>46021</v>
      </c>
      <c r="E2606" s="189">
        <f t="shared" si="164"/>
        <v>227</v>
      </c>
      <c r="F2606" s="28"/>
      <c r="G2606" s="157"/>
      <c r="H2606" s="3"/>
      <c r="I2606" s="7"/>
      <c r="J2606" s="3"/>
      <c r="K2606" s="32" t="str">
        <f t="shared" si="165"/>
        <v/>
      </c>
      <c r="L2606" s="2"/>
      <c r="M2606" s="2"/>
      <c r="N2606" s="28"/>
      <c r="O2606" s="28"/>
    </row>
    <row r="2607" spans="1:15" ht="18.75" customHeight="1" x14ac:dyDescent="0.35">
      <c r="A2607" s="28"/>
      <c r="B2607" s="189">
        <f>IF(J2607="",0,COUNTIF($J$7:J2607,J2607))</f>
        <v>0</v>
      </c>
      <c r="C2607" s="189" t="str">
        <f t="shared" si="162"/>
        <v>0</v>
      </c>
      <c r="D2607" s="192">
        <f t="shared" si="163"/>
        <v>46021</v>
      </c>
      <c r="E2607" s="189">
        <f t="shared" si="164"/>
        <v>227</v>
      </c>
      <c r="F2607" s="28"/>
      <c r="G2607" s="157"/>
      <c r="H2607" s="3"/>
      <c r="I2607" s="7"/>
      <c r="J2607" s="3"/>
      <c r="K2607" s="32" t="str">
        <f t="shared" si="165"/>
        <v/>
      </c>
      <c r="L2607" s="2"/>
      <c r="M2607" s="2"/>
      <c r="N2607" s="28"/>
      <c r="O2607" s="28"/>
    </row>
    <row r="2608" spans="1:15" ht="18.75" customHeight="1" x14ac:dyDescent="0.35">
      <c r="A2608" s="28"/>
      <c r="B2608" s="189">
        <f>IF(J2608="",0,COUNTIF($J$7:J2608,J2608))</f>
        <v>0</v>
      </c>
      <c r="C2608" s="189" t="str">
        <f t="shared" si="162"/>
        <v>0</v>
      </c>
      <c r="D2608" s="192">
        <f t="shared" si="163"/>
        <v>46021</v>
      </c>
      <c r="E2608" s="189">
        <f t="shared" si="164"/>
        <v>227</v>
      </c>
      <c r="F2608" s="28"/>
      <c r="G2608" s="157"/>
      <c r="H2608" s="3"/>
      <c r="I2608" s="7"/>
      <c r="J2608" s="3"/>
      <c r="K2608" s="32" t="str">
        <f t="shared" si="165"/>
        <v/>
      </c>
      <c r="L2608" s="2"/>
      <c r="M2608" s="2"/>
      <c r="N2608" s="28"/>
      <c r="O2608" s="28"/>
    </row>
    <row r="2609" spans="1:15" ht="18.75" customHeight="1" x14ac:dyDescent="0.35">
      <c r="A2609" s="28"/>
      <c r="B2609" s="189">
        <f>IF(J2609="",0,COUNTIF($J$7:J2609,J2609))</f>
        <v>0</v>
      </c>
      <c r="C2609" s="189" t="str">
        <f t="shared" si="162"/>
        <v>0</v>
      </c>
      <c r="D2609" s="192">
        <f t="shared" si="163"/>
        <v>46021</v>
      </c>
      <c r="E2609" s="189">
        <f t="shared" si="164"/>
        <v>227</v>
      </c>
      <c r="F2609" s="28"/>
      <c r="G2609" s="157"/>
      <c r="H2609" s="3"/>
      <c r="I2609" s="7"/>
      <c r="J2609" s="3"/>
      <c r="K2609" s="32" t="str">
        <f t="shared" si="165"/>
        <v/>
      </c>
      <c r="L2609" s="2"/>
      <c r="M2609" s="2"/>
      <c r="N2609" s="28"/>
      <c r="O2609" s="28"/>
    </row>
    <row r="2610" spans="1:15" ht="18.75" customHeight="1" x14ac:dyDescent="0.35">
      <c r="A2610" s="28"/>
      <c r="B2610" s="189">
        <f>IF(J2610="",0,COUNTIF($J$7:J2610,J2610))</f>
        <v>0</v>
      </c>
      <c r="C2610" s="189" t="str">
        <f t="shared" si="162"/>
        <v>0</v>
      </c>
      <c r="D2610" s="192">
        <f t="shared" si="163"/>
        <v>46021</v>
      </c>
      <c r="E2610" s="189">
        <f t="shared" si="164"/>
        <v>227</v>
      </c>
      <c r="F2610" s="28"/>
      <c r="G2610" s="157"/>
      <c r="H2610" s="3"/>
      <c r="I2610" s="7"/>
      <c r="J2610" s="3"/>
      <c r="K2610" s="32" t="str">
        <f t="shared" si="165"/>
        <v/>
      </c>
      <c r="L2610" s="2"/>
      <c r="M2610" s="2"/>
      <c r="N2610" s="28"/>
      <c r="O2610" s="28"/>
    </row>
    <row r="2611" spans="1:15" ht="18.75" customHeight="1" x14ac:dyDescent="0.35">
      <c r="A2611" s="28"/>
      <c r="B2611" s="189">
        <f>IF(J2611="",0,COUNTIF($J$7:J2611,J2611))</f>
        <v>0</v>
      </c>
      <c r="C2611" s="189" t="str">
        <f t="shared" si="162"/>
        <v>0</v>
      </c>
      <c r="D2611" s="192">
        <f t="shared" si="163"/>
        <v>46021</v>
      </c>
      <c r="E2611" s="189">
        <f t="shared" si="164"/>
        <v>227</v>
      </c>
      <c r="F2611" s="28"/>
      <c r="G2611" s="157"/>
      <c r="H2611" s="3"/>
      <c r="I2611" s="7"/>
      <c r="J2611" s="3"/>
      <c r="K2611" s="32" t="str">
        <f t="shared" si="165"/>
        <v/>
      </c>
      <c r="L2611" s="2"/>
      <c r="M2611" s="2"/>
      <c r="N2611" s="28"/>
      <c r="O2611" s="28"/>
    </row>
    <row r="2612" spans="1:15" ht="18.75" customHeight="1" x14ac:dyDescent="0.35">
      <c r="A2612" s="28"/>
      <c r="B2612" s="189">
        <f>IF(J2612="",0,COUNTIF($J$7:J2612,J2612))</f>
        <v>0</v>
      </c>
      <c r="C2612" s="189" t="str">
        <f t="shared" si="162"/>
        <v>0</v>
      </c>
      <c r="D2612" s="192">
        <f t="shared" si="163"/>
        <v>46021</v>
      </c>
      <c r="E2612" s="189">
        <f t="shared" si="164"/>
        <v>227</v>
      </c>
      <c r="F2612" s="28"/>
      <c r="G2612" s="157"/>
      <c r="H2612" s="3"/>
      <c r="I2612" s="7"/>
      <c r="J2612" s="3"/>
      <c r="K2612" s="32" t="str">
        <f t="shared" si="165"/>
        <v/>
      </c>
      <c r="L2612" s="2"/>
      <c r="M2612" s="2"/>
      <c r="N2612" s="28"/>
      <c r="O2612" s="28"/>
    </row>
    <row r="2613" spans="1:15" ht="18.75" customHeight="1" x14ac:dyDescent="0.35">
      <c r="A2613" s="28"/>
      <c r="B2613" s="189">
        <f>IF(J2613="",0,COUNTIF($J$7:J2613,J2613))</f>
        <v>0</v>
      </c>
      <c r="C2613" s="189" t="str">
        <f t="shared" si="162"/>
        <v>0</v>
      </c>
      <c r="D2613" s="192">
        <f t="shared" si="163"/>
        <v>46021</v>
      </c>
      <c r="E2613" s="189">
        <f t="shared" si="164"/>
        <v>227</v>
      </c>
      <c r="F2613" s="28"/>
      <c r="G2613" s="157"/>
      <c r="H2613" s="3"/>
      <c r="I2613" s="7"/>
      <c r="J2613" s="3"/>
      <c r="K2613" s="32" t="str">
        <f t="shared" si="165"/>
        <v/>
      </c>
      <c r="L2613" s="2"/>
      <c r="M2613" s="2"/>
      <c r="N2613" s="28"/>
      <c r="O2613" s="28"/>
    </row>
    <row r="2614" spans="1:15" ht="18.75" customHeight="1" x14ac:dyDescent="0.35">
      <c r="A2614" s="28"/>
      <c r="B2614" s="189">
        <f>IF(J2614="",0,COUNTIF($J$7:J2614,J2614))</f>
        <v>0</v>
      </c>
      <c r="C2614" s="189" t="str">
        <f t="shared" si="162"/>
        <v>0</v>
      </c>
      <c r="D2614" s="192">
        <f t="shared" si="163"/>
        <v>46021</v>
      </c>
      <c r="E2614" s="189">
        <f t="shared" si="164"/>
        <v>227</v>
      </c>
      <c r="F2614" s="28"/>
      <c r="G2614" s="157"/>
      <c r="H2614" s="3"/>
      <c r="I2614" s="7"/>
      <c r="J2614" s="3"/>
      <c r="K2614" s="32" t="str">
        <f t="shared" si="165"/>
        <v/>
      </c>
      <c r="L2614" s="2"/>
      <c r="M2614" s="2"/>
      <c r="N2614" s="28"/>
      <c r="O2614" s="28"/>
    </row>
    <row r="2615" spans="1:15" ht="18.75" customHeight="1" x14ac:dyDescent="0.35">
      <c r="A2615" s="28"/>
      <c r="B2615" s="189">
        <f>IF(J2615="",0,COUNTIF($J$7:J2615,J2615))</f>
        <v>0</v>
      </c>
      <c r="C2615" s="189" t="str">
        <f t="shared" ref="C2615:C2678" si="166">B2615&amp;J2615</f>
        <v>0</v>
      </c>
      <c r="D2615" s="192">
        <f t="shared" ref="D2615:D2678" si="167">IF(G2615&lt;&gt;"",G2615,D2614)</f>
        <v>46021</v>
      </c>
      <c r="E2615" s="189">
        <f t="shared" ref="E2615:E2678" si="168">IF(H2615&lt;&gt;"",H2615,E2614)</f>
        <v>227</v>
      </c>
      <c r="F2615" s="28"/>
      <c r="G2615" s="157"/>
      <c r="H2615" s="3"/>
      <c r="I2615" s="7"/>
      <c r="J2615" s="3"/>
      <c r="K2615" s="32" t="str">
        <f t="shared" ref="K2615:K2678" si="169">IF(J2615&lt;&gt;"",VLOOKUP(J2615,DA,2,FALSE),"")</f>
        <v/>
      </c>
      <c r="L2615" s="2"/>
      <c r="M2615" s="2"/>
      <c r="N2615" s="28"/>
      <c r="O2615" s="28"/>
    </row>
    <row r="2616" spans="1:15" ht="18.75" customHeight="1" x14ac:dyDescent="0.35">
      <c r="A2616" s="28"/>
      <c r="B2616" s="189">
        <f>IF(J2616="",0,COUNTIF($J$7:J2616,J2616))</f>
        <v>0</v>
      </c>
      <c r="C2616" s="189" t="str">
        <f t="shared" si="166"/>
        <v>0</v>
      </c>
      <c r="D2616" s="192">
        <f t="shared" si="167"/>
        <v>46021</v>
      </c>
      <c r="E2616" s="189">
        <f t="shared" si="168"/>
        <v>227</v>
      </c>
      <c r="F2616" s="28"/>
      <c r="G2616" s="157"/>
      <c r="H2616" s="3"/>
      <c r="I2616" s="7"/>
      <c r="J2616" s="3"/>
      <c r="K2616" s="32" t="str">
        <f t="shared" si="169"/>
        <v/>
      </c>
      <c r="L2616" s="2"/>
      <c r="M2616" s="2"/>
      <c r="N2616" s="28"/>
      <c r="O2616" s="28"/>
    </row>
    <row r="2617" spans="1:15" ht="18.75" customHeight="1" x14ac:dyDescent="0.35">
      <c r="A2617" s="28"/>
      <c r="B2617" s="189">
        <f>IF(J2617="",0,COUNTIF($J$7:J2617,J2617))</f>
        <v>0</v>
      </c>
      <c r="C2617" s="189" t="str">
        <f t="shared" si="166"/>
        <v>0</v>
      </c>
      <c r="D2617" s="192">
        <f t="shared" si="167"/>
        <v>46021</v>
      </c>
      <c r="E2617" s="189">
        <f t="shared" si="168"/>
        <v>227</v>
      </c>
      <c r="F2617" s="28"/>
      <c r="G2617" s="157"/>
      <c r="H2617" s="3"/>
      <c r="I2617" s="7"/>
      <c r="J2617" s="3"/>
      <c r="K2617" s="32" t="str">
        <f t="shared" si="169"/>
        <v/>
      </c>
      <c r="L2617" s="2"/>
      <c r="M2617" s="2"/>
      <c r="N2617" s="28"/>
      <c r="O2617" s="28"/>
    </row>
    <row r="2618" spans="1:15" ht="18.75" customHeight="1" x14ac:dyDescent="0.35">
      <c r="A2618" s="28"/>
      <c r="B2618" s="189">
        <f>IF(J2618="",0,COUNTIF($J$7:J2618,J2618))</f>
        <v>0</v>
      </c>
      <c r="C2618" s="189" t="str">
        <f t="shared" si="166"/>
        <v>0</v>
      </c>
      <c r="D2618" s="192">
        <f t="shared" si="167"/>
        <v>46021</v>
      </c>
      <c r="E2618" s="189">
        <f t="shared" si="168"/>
        <v>227</v>
      </c>
      <c r="F2618" s="28"/>
      <c r="G2618" s="157"/>
      <c r="H2618" s="3"/>
      <c r="I2618" s="7"/>
      <c r="J2618" s="3"/>
      <c r="K2618" s="32" t="str">
        <f t="shared" si="169"/>
        <v/>
      </c>
      <c r="L2618" s="2"/>
      <c r="M2618" s="2"/>
      <c r="N2618" s="28"/>
      <c r="O2618" s="28"/>
    </row>
    <row r="2619" spans="1:15" ht="18.75" customHeight="1" x14ac:dyDescent="0.35">
      <c r="A2619" s="28"/>
      <c r="B2619" s="189">
        <f>IF(J2619="",0,COUNTIF($J$7:J2619,J2619))</f>
        <v>0</v>
      </c>
      <c r="C2619" s="189" t="str">
        <f t="shared" si="166"/>
        <v>0</v>
      </c>
      <c r="D2619" s="192">
        <f t="shared" si="167"/>
        <v>46021</v>
      </c>
      <c r="E2619" s="189">
        <f t="shared" si="168"/>
        <v>227</v>
      </c>
      <c r="F2619" s="28"/>
      <c r="G2619" s="157"/>
      <c r="H2619" s="3"/>
      <c r="I2619" s="7"/>
      <c r="J2619" s="3"/>
      <c r="K2619" s="32" t="str">
        <f t="shared" si="169"/>
        <v/>
      </c>
      <c r="L2619" s="2"/>
      <c r="M2619" s="2"/>
      <c r="N2619" s="28"/>
      <c r="O2619" s="28"/>
    </row>
    <row r="2620" spans="1:15" ht="18.75" customHeight="1" x14ac:dyDescent="0.35">
      <c r="A2620" s="28"/>
      <c r="B2620" s="189">
        <f>IF(J2620="",0,COUNTIF($J$7:J2620,J2620))</f>
        <v>0</v>
      </c>
      <c r="C2620" s="189" t="str">
        <f t="shared" si="166"/>
        <v>0</v>
      </c>
      <c r="D2620" s="192">
        <f t="shared" si="167"/>
        <v>46021</v>
      </c>
      <c r="E2620" s="189">
        <f t="shared" si="168"/>
        <v>227</v>
      </c>
      <c r="F2620" s="28"/>
      <c r="G2620" s="157"/>
      <c r="H2620" s="3"/>
      <c r="I2620" s="7"/>
      <c r="J2620" s="3"/>
      <c r="K2620" s="32" t="str">
        <f t="shared" si="169"/>
        <v/>
      </c>
      <c r="L2620" s="2"/>
      <c r="M2620" s="2"/>
      <c r="N2620" s="28"/>
      <c r="O2620" s="28"/>
    </row>
    <row r="2621" spans="1:15" ht="18.75" customHeight="1" x14ac:dyDescent="0.35">
      <c r="A2621" s="28"/>
      <c r="B2621" s="189">
        <f>IF(J2621="",0,COUNTIF($J$7:J2621,J2621))</f>
        <v>0</v>
      </c>
      <c r="C2621" s="189" t="str">
        <f t="shared" si="166"/>
        <v>0</v>
      </c>
      <c r="D2621" s="192">
        <f t="shared" si="167"/>
        <v>46021</v>
      </c>
      <c r="E2621" s="189">
        <f t="shared" si="168"/>
        <v>227</v>
      </c>
      <c r="F2621" s="28"/>
      <c r="G2621" s="157"/>
      <c r="H2621" s="3"/>
      <c r="I2621" s="7"/>
      <c r="J2621" s="3"/>
      <c r="K2621" s="32" t="str">
        <f t="shared" si="169"/>
        <v/>
      </c>
      <c r="L2621" s="2"/>
      <c r="M2621" s="2"/>
      <c r="N2621" s="28"/>
      <c r="O2621" s="28"/>
    </row>
    <row r="2622" spans="1:15" ht="18.75" customHeight="1" x14ac:dyDescent="0.35">
      <c r="A2622" s="28"/>
      <c r="B2622" s="189">
        <f>IF(J2622="",0,COUNTIF($J$7:J2622,J2622))</f>
        <v>0</v>
      </c>
      <c r="C2622" s="189" t="str">
        <f t="shared" si="166"/>
        <v>0</v>
      </c>
      <c r="D2622" s="192">
        <f t="shared" si="167"/>
        <v>46021</v>
      </c>
      <c r="E2622" s="189">
        <f t="shared" si="168"/>
        <v>227</v>
      </c>
      <c r="F2622" s="28"/>
      <c r="G2622" s="157"/>
      <c r="H2622" s="3"/>
      <c r="I2622" s="7"/>
      <c r="J2622" s="3"/>
      <c r="K2622" s="32" t="str">
        <f t="shared" si="169"/>
        <v/>
      </c>
      <c r="L2622" s="2"/>
      <c r="M2622" s="2"/>
      <c r="N2622" s="28"/>
      <c r="O2622" s="28"/>
    </row>
    <row r="2623" spans="1:15" ht="18.75" customHeight="1" x14ac:dyDescent="0.35">
      <c r="A2623" s="28"/>
      <c r="B2623" s="189">
        <f>IF(J2623="",0,COUNTIF($J$7:J2623,J2623))</f>
        <v>0</v>
      </c>
      <c r="C2623" s="189" t="str">
        <f t="shared" si="166"/>
        <v>0</v>
      </c>
      <c r="D2623" s="192">
        <f t="shared" si="167"/>
        <v>46021</v>
      </c>
      <c r="E2623" s="189">
        <f t="shared" si="168"/>
        <v>227</v>
      </c>
      <c r="F2623" s="28"/>
      <c r="G2623" s="157"/>
      <c r="H2623" s="3"/>
      <c r="I2623" s="7"/>
      <c r="J2623" s="3"/>
      <c r="K2623" s="32" t="str">
        <f t="shared" si="169"/>
        <v/>
      </c>
      <c r="L2623" s="2"/>
      <c r="M2623" s="2"/>
      <c r="N2623" s="28"/>
      <c r="O2623" s="28"/>
    </row>
    <row r="2624" spans="1:15" ht="18.75" customHeight="1" x14ac:dyDescent="0.35">
      <c r="A2624" s="28"/>
      <c r="B2624" s="189">
        <f>IF(J2624="",0,COUNTIF($J$7:J2624,J2624))</f>
        <v>0</v>
      </c>
      <c r="C2624" s="189" t="str">
        <f t="shared" si="166"/>
        <v>0</v>
      </c>
      <c r="D2624" s="192">
        <f t="shared" si="167"/>
        <v>46021</v>
      </c>
      <c r="E2624" s="189">
        <f t="shared" si="168"/>
        <v>227</v>
      </c>
      <c r="F2624" s="28"/>
      <c r="G2624" s="157"/>
      <c r="H2624" s="3"/>
      <c r="I2624" s="7"/>
      <c r="J2624" s="3"/>
      <c r="K2624" s="32" t="str">
        <f t="shared" si="169"/>
        <v/>
      </c>
      <c r="L2624" s="2"/>
      <c r="M2624" s="2"/>
      <c r="N2624" s="28"/>
      <c r="O2624" s="28"/>
    </row>
    <row r="2625" spans="1:15" ht="18.75" customHeight="1" x14ac:dyDescent="0.35">
      <c r="A2625" s="28"/>
      <c r="B2625" s="189">
        <f>IF(J2625="",0,COUNTIF($J$7:J2625,J2625))</f>
        <v>0</v>
      </c>
      <c r="C2625" s="189" t="str">
        <f t="shared" si="166"/>
        <v>0</v>
      </c>
      <c r="D2625" s="192">
        <f t="shared" si="167"/>
        <v>46021</v>
      </c>
      <c r="E2625" s="189">
        <f t="shared" si="168"/>
        <v>227</v>
      </c>
      <c r="F2625" s="28"/>
      <c r="G2625" s="157"/>
      <c r="H2625" s="3"/>
      <c r="I2625" s="7"/>
      <c r="J2625" s="3"/>
      <c r="K2625" s="32" t="str">
        <f t="shared" si="169"/>
        <v/>
      </c>
      <c r="L2625" s="2"/>
      <c r="M2625" s="2"/>
      <c r="N2625" s="28"/>
      <c r="O2625" s="28"/>
    </row>
    <row r="2626" spans="1:15" ht="18.75" customHeight="1" x14ac:dyDescent="0.35">
      <c r="A2626" s="28"/>
      <c r="B2626" s="189">
        <f>IF(J2626="",0,COUNTIF($J$7:J2626,J2626))</f>
        <v>0</v>
      </c>
      <c r="C2626" s="189" t="str">
        <f t="shared" si="166"/>
        <v>0</v>
      </c>
      <c r="D2626" s="192">
        <f t="shared" si="167"/>
        <v>46021</v>
      </c>
      <c r="E2626" s="189">
        <f t="shared" si="168"/>
        <v>227</v>
      </c>
      <c r="F2626" s="28"/>
      <c r="G2626" s="157"/>
      <c r="H2626" s="3"/>
      <c r="I2626" s="7"/>
      <c r="J2626" s="3"/>
      <c r="K2626" s="32" t="str">
        <f t="shared" si="169"/>
        <v/>
      </c>
      <c r="L2626" s="2"/>
      <c r="M2626" s="2"/>
      <c r="N2626" s="28"/>
      <c r="O2626" s="28"/>
    </row>
    <row r="2627" spans="1:15" ht="18.75" customHeight="1" x14ac:dyDescent="0.35">
      <c r="A2627" s="28"/>
      <c r="B2627" s="189">
        <f>IF(J2627="",0,COUNTIF($J$7:J2627,J2627))</f>
        <v>0</v>
      </c>
      <c r="C2627" s="189" t="str">
        <f t="shared" si="166"/>
        <v>0</v>
      </c>
      <c r="D2627" s="192">
        <f t="shared" si="167"/>
        <v>46021</v>
      </c>
      <c r="E2627" s="189">
        <f t="shared" si="168"/>
        <v>227</v>
      </c>
      <c r="F2627" s="28"/>
      <c r="G2627" s="157"/>
      <c r="H2627" s="3"/>
      <c r="I2627" s="7"/>
      <c r="J2627" s="3"/>
      <c r="K2627" s="32" t="str">
        <f t="shared" si="169"/>
        <v/>
      </c>
      <c r="L2627" s="2"/>
      <c r="M2627" s="2"/>
      <c r="N2627" s="28"/>
      <c r="O2627" s="28"/>
    </row>
    <row r="2628" spans="1:15" ht="18.75" customHeight="1" x14ac:dyDescent="0.35">
      <c r="A2628" s="28"/>
      <c r="B2628" s="189">
        <f>IF(J2628="",0,COUNTIF($J$7:J2628,J2628))</f>
        <v>0</v>
      </c>
      <c r="C2628" s="189" t="str">
        <f t="shared" si="166"/>
        <v>0</v>
      </c>
      <c r="D2628" s="192">
        <f t="shared" si="167"/>
        <v>46021</v>
      </c>
      <c r="E2628" s="189">
        <f t="shared" si="168"/>
        <v>227</v>
      </c>
      <c r="F2628" s="28"/>
      <c r="G2628" s="157"/>
      <c r="H2628" s="3"/>
      <c r="I2628" s="7"/>
      <c r="J2628" s="3"/>
      <c r="K2628" s="32" t="str">
        <f t="shared" si="169"/>
        <v/>
      </c>
      <c r="L2628" s="2"/>
      <c r="M2628" s="2"/>
      <c r="N2628" s="28"/>
      <c r="O2628" s="28"/>
    </row>
    <row r="2629" spans="1:15" ht="18.75" customHeight="1" x14ac:dyDescent="0.35">
      <c r="A2629" s="28"/>
      <c r="B2629" s="189">
        <f>IF(J2629="",0,COUNTIF($J$7:J2629,J2629))</f>
        <v>0</v>
      </c>
      <c r="C2629" s="189" t="str">
        <f t="shared" si="166"/>
        <v>0</v>
      </c>
      <c r="D2629" s="192">
        <f t="shared" si="167"/>
        <v>46021</v>
      </c>
      <c r="E2629" s="189">
        <f t="shared" si="168"/>
        <v>227</v>
      </c>
      <c r="F2629" s="28"/>
      <c r="G2629" s="157"/>
      <c r="H2629" s="3"/>
      <c r="I2629" s="7"/>
      <c r="J2629" s="3"/>
      <c r="K2629" s="32" t="str">
        <f t="shared" si="169"/>
        <v/>
      </c>
      <c r="L2629" s="2"/>
      <c r="M2629" s="2"/>
      <c r="N2629" s="28"/>
      <c r="O2629" s="28"/>
    </row>
    <row r="2630" spans="1:15" ht="18.75" customHeight="1" x14ac:dyDescent="0.35">
      <c r="A2630" s="28"/>
      <c r="B2630" s="189">
        <f>IF(J2630="",0,COUNTIF($J$7:J2630,J2630))</f>
        <v>0</v>
      </c>
      <c r="C2630" s="189" t="str">
        <f t="shared" si="166"/>
        <v>0</v>
      </c>
      <c r="D2630" s="192">
        <f t="shared" si="167"/>
        <v>46021</v>
      </c>
      <c r="E2630" s="189">
        <f t="shared" si="168"/>
        <v>227</v>
      </c>
      <c r="F2630" s="28"/>
      <c r="G2630" s="157"/>
      <c r="H2630" s="3"/>
      <c r="I2630" s="7"/>
      <c r="J2630" s="3"/>
      <c r="K2630" s="32" t="str">
        <f t="shared" si="169"/>
        <v/>
      </c>
      <c r="L2630" s="2"/>
      <c r="M2630" s="2"/>
      <c r="N2630" s="28"/>
      <c r="O2630" s="28"/>
    </row>
    <row r="2631" spans="1:15" ht="18.75" customHeight="1" x14ac:dyDescent="0.35">
      <c r="A2631" s="28"/>
      <c r="B2631" s="189">
        <f>IF(J2631="",0,COUNTIF($J$7:J2631,J2631))</f>
        <v>0</v>
      </c>
      <c r="C2631" s="189" t="str">
        <f t="shared" si="166"/>
        <v>0</v>
      </c>
      <c r="D2631" s="192">
        <f t="shared" si="167"/>
        <v>46021</v>
      </c>
      <c r="E2631" s="189">
        <f t="shared" si="168"/>
        <v>227</v>
      </c>
      <c r="F2631" s="28"/>
      <c r="G2631" s="157"/>
      <c r="H2631" s="3"/>
      <c r="I2631" s="7"/>
      <c r="J2631" s="3"/>
      <c r="K2631" s="32" t="str">
        <f t="shared" si="169"/>
        <v/>
      </c>
      <c r="L2631" s="2"/>
      <c r="M2631" s="2"/>
      <c r="N2631" s="28"/>
      <c r="O2631" s="28"/>
    </row>
    <row r="2632" spans="1:15" ht="18.75" customHeight="1" x14ac:dyDescent="0.35">
      <c r="A2632" s="28"/>
      <c r="B2632" s="189">
        <f>IF(J2632="",0,COUNTIF($J$7:J2632,J2632))</f>
        <v>0</v>
      </c>
      <c r="C2632" s="189" t="str">
        <f t="shared" si="166"/>
        <v>0</v>
      </c>
      <c r="D2632" s="192">
        <f t="shared" si="167"/>
        <v>46021</v>
      </c>
      <c r="E2632" s="189">
        <f t="shared" si="168"/>
        <v>227</v>
      </c>
      <c r="F2632" s="28"/>
      <c r="G2632" s="157"/>
      <c r="H2632" s="3"/>
      <c r="I2632" s="7"/>
      <c r="J2632" s="3"/>
      <c r="K2632" s="32" t="str">
        <f t="shared" si="169"/>
        <v/>
      </c>
      <c r="L2632" s="2"/>
      <c r="M2632" s="2"/>
      <c r="N2632" s="28"/>
      <c r="O2632" s="28"/>
    </row>
    <row r="2633" spans="1:15" ht="18.75" customHeight="1" x14ac:dyDescent="0.35">
      <c r="A2633" s="28"/>
      <c r="B2633" s="189">
        <f>IF(J2633="",0,COUNTIF($J$7:J2633,J2633))</f>
        <v>0</v>
      </c>
      <c r="C2633" s="189" t="str">
        <f t="shared" si="166"/>
        <v>0</v>
      </c>
      <c r="D2633" s="192">
        <f t="shared" si="167"/>
        <v>46021</v>
      </c>
      <c r="E2633" s="189">
        <f t="shared" si="168"/>
        <v>227</v>
      </c>
      <c r="F2633" s="28"/>
      <c r="G2633" s="157"/>
      <c r="H2633" s="3"/>
      <c r="I2633" s="7"/>
      <c r="J2633" s="3"/>
      <c r="K2633" s="32" t="str">
        <f t="shared" si="169"/>
        <v/>
      </c>
      <c r="L2633" s="2"/>
      <c r="M2633" s="2"/>
      <c r="N2633" s="28"/>
      <c r="O2633" s="28"/>
    </row>
    <row r="2634" spans="1:15" ht="18.75" customHeight="1" x14ac:dyDescent="0.35">
      <c r="A2634" s="28"/>
      <c r="B2634" s="189">
        <f>IF(J2634="",0,COUNTIF($J$7:J2634,J2634))</f>
        <v>0</v>
      </c>
      <c r="C2634" s="189" t="str">
        <f t="shared" si="166"/>
        <v>0</v>
      </c>
      <c r="D2634" s="192">
        <f t="shared" si="167"/>
        <v>46021</v>
      </c>
      <c r="E2634" s="189">
        <f t="shared" si="168"/>
        <v>227</v>
      </c>
      <c r="F2634" s="28"/>
      <c r="G2634" s="157"/>
      <c r="H2634" s="3"/>
      <c r="I2634" s="7"/>
      <c r="J2634" s="3"/>
      <c r="K2634" s="32" t="str">
        <f t="shared" si="169"/>
        <v/>
      </c>
      <c r="L2634" s="2"/>
      <c r="M2634" s="2"/>
      <c r="N2634" s="28"/>
      <c r="O2634" s="28"/>
    </row>
    <row r="2635" spans="1:15" ht="18.75" customHeight="1" x14ac:dyDescent="0.35">
      <c r="A2635" s="28"/>
      <c r="B2635" s="189">
        <f>IF(J2635="",0,COUNTIF($J$7:J2635,J2635))</f>
        <v>0</v>
      </c>
      <c r="C2635" s="189" t="str">
        <f t="shared" si="166"/>
        <v>0</v>
      </c>
      <c r="D2635" s="192">
        <f t="shared" si="167"/>
        <v>46021</v>
      </c>
      <c r="E2635" s="189">
        <f t="shared" si="168"/>
        <v>227</v>
      </c>
      <c r="F2635" s="28"/>
      <c r="G2635" s="157"/>
      <c r="H2635" s="3"/>
      <c r="I2635" s="7"/>
      <c r="J2635" s="3"/>
      <c r="K2635" s="32" t="str">
        <f t="shared" si="169"/>
        <v/>
      </c>
      <c r="L2635" s="2"/>
      <c r="M2635" s="2"/>
      <c r="N2635" s="28"/>
      <c r="O2635" s="28"/>
    </row>
    <row r="2636" spans="1:15" ht="18.75" customHeight="1" x14ac:dyDescent="0.35">
      <c r="A2636" s="28"/>
      <c r="B2636" s="189">
        <f>IF(J2636="",0,COUNTIF($J$7:J2636,J2636))</f>
        <v>0</v>
      </c>
      <c r="C2636" s="189" t="str">
        <f t="shared" si="166"/>
        <v>0</v>
      </c>
      <c r="D2636" s="192">
        <f t="shared" si="167"/>
        <v>46021</v>
      </c>
      <c r="E2636" s="189">
        <f t="shared" si="168"/>
        <v>227</v>
      </c>
      <c r="F2636" s="28"/>
      <c r="G2636" s="157"/>
      <c r="H2636" s="3"/>
      <c r="I2636" s="7"/>
      <c r="J2636" s="3"/>
      <c r="K2636" s="32" t="str">
        <f t="shared" si="169"/>
        <v/>
      </c>
      <c r="L2636" s="2"/>
      <c r="M2636" s="2"/>
      <c r="N2636" s="28"/>
      <c r="O2636" s="28"/>
    </row>
    <row r="2637" spans="1:15" ht="18.75" customHeight="1" x14ac:dyDescent="0.35">
      <c r="A2637" s="28"/>
      <c r="B2637" s="189">
        <f>IF(J2637="",0,COUNTIF($J$7:J2637,J2637))</f>
        <v>0</v>
      </c>
      <c r="C2637" s="189" t="str">
        <f t="shared" si="166"/>
        <v>0</v>
      </c>
      <c r="D2637" s="192">
        <f t="shared" si="167"/>
        <v>46021</v>
      </c>
      <c r="E2637" s="189">
        <f t="shared" si="168"/>
        <v>227</v>
      </c>
      <c r="F2637" s="28"/>
      <c r="G2637" s="157"/>
      <c r="H2637" s="3"/>
      <c r="I2637" s="7"/>
      <c r="J2637" s="3"/>
      <c r="K2637" s="32" t="str">
        <f t="shared" si="169"/>
        <v/>
      </c>
      <c r="L2637" s="2"/>
      <c r="M2637" s="2"/>
      <c r="N2637" s="28"/>
      <c r="O2637" s="28"/>
    </row>
    <row r="2638" spans="1:15" ht="18.75" customHeight="1" x14ac:dyDescent="0.35">
      <c r="A2638" s="28"/>
      <c r="B2638" s="189">
        <f>IF(J2638="",0,COUNTIF($J$7:J2638,J2638))</f>
        <v>0</v>
      </c>
      <c r="C2638" s="189" t="str">
        <f t="shared" si="166"/>
        <v>0</v>
      </c>
      <c r="D2638" s="192">
        <f t="shared" si="167"/>
        <v>46021</v>
      </c>
      <c r="E2638" s="189">
        <f t="shared" si="168"/>
        <v>227</v>
      </c>
      <c r="F2638" s="28"/>
      <c r="G2638" s="157"/>
      <c r="H2638" s="3"/>
      <c r="I2638" s="7"/>
      <c r="J2638" s="3"/>
      <c r="K2638" s="32" t="str">
        <f t="shared" si="169"/>
        <v/>
      </c>
      <c r="L2638" s="2"/>
      <c r="M2638" s="2"/>
      <c r="N2638" s="28"/>
      <c r="O2638" s="28"/>
    </row>
    <row r="2639" spans="1:15" ht="18.75" customHeight="1" x14ac:dyDescent="0.35">
      <c r="A2639" s="28"/>
      <c r="B2639" s="189">
        <f>IF(J2639="",0,COUNTIF($J$7:J2639,J2639))</f>
        <v>0</v>
      </c>
      <c r="C2639" s="189" t="str">
        <f t="shared" si="166"/>
        <v>0</v>
      </c>
      <c r="D2639" s="192">
        <f t="shared" si="167"/>
        <v>46021</v>
      </c>
      <c r="E2639" s="189">
        <f t="shared" si="168"/>
        <v>227</v>
      </c>
      <c r="F2639" s="28"/>
      <c r="G2639" s="157"/>
      <c r="H2639" s="3"/>
      <c r="I2639" s="7"/>
      <c r="J2639" s="3"/>
      <c r="K2639" s="32" t="str">
        <f t="shared" si="169"/>
        <v/>
      </c>
      <c r="L2639" s="2"/>
      <c r="M2639" s="2"/>
      <c r="N2639" s="28"/>
      <c r="O2639" s="28"/>
    </row>
    <row r="2640" spans="1:15" ht="18.75" customHeight="1" x14ac:dyDescent="0.35">
      <c r="A2640" s="28"/>
      <c r="B2640" s="189">
        <f>IF(J2640="",0,COUNTIF($J$7:J2640,J2640))</f>
        <v>0</v>
      </c>
      <c r="C2640" s="189" t="str">
        <f t="shared" si="166"/>
        <v>0</v>
      </c>
      <c r="D2640" s="192">
        <f t="shared" si="167"/>
        <v>46021</v>
      </c>
      <c r="E2640" s="189">
        <f t="shared" si="168"/>
        <v>227</v>
      </c>
      <c r="F2640" s="28"/>
      <c r="G2640" s="157"/>
      <c r="H2640" s="3"/>
      <c r="I2640" s="7"/>
      <c r="J2640" s="3"/>
      <c r="K2640" s="32" t="str">
        <f t="shared" si="169"/>
        <v/>
      </c>
      <c r="L2640" s="2"/>
      <c r="M2640" s="2"/>
      <c r="N2640" s="28"/>
      <c r="O2640" s="28"/>
    </row>
    <row r="2641" spans="1:15" ht="18.75" customHeight="1" x14ac:dyDescent="0.35">
      <c r="A2641" s="28"/>
      <c r="B2641" s="189">
        <f>IF(J2641="",0,COUNTIF($J$7:J2641,J2641))</f>
        <v>0</v>
      </c>
      <c r="C2641" s="189" t="str">
        <f t="shared" si="166"/>
        <v>0</v>
      </c>
      <c r="D2641" s="192">
        <f t="shared" si="167"/>
        <v>46021</v>
      </c>
      <c r="E2641" s="189">
        <f t="shared" si="168"/>
        <v>227</v>
      </c>
      <c r="F2641" s="28"/>
      <c r="G2641" s="157"/>
      <c r="H2641" s="3"/>
      <c r="I2641" s="7"/>
      <c r="J2641" s="3"/>
      <c r="K2641" s="32" t="str">
        <f t="shared" si="169"/>
        <v/>
      </c>
      <c r="L2641" s="2"/>
      <c r="M2641" s="2"/>
      <c r="N2641" s="28"/>
      <c r="O2641" s="28"/>
    </row>
    <row r="2642" spans="1:15" ht="18.75" customHeight="1" x14ac:dyDescent="0.35">
      <c r="A2642" s="28"/>
      <c r="B2642" s="189">
        <f>IF(J2642="",0,COUNTIF($J$7:J2642,J2642))</f>
        <v>0</v>
      </c>
      <c r="C2642" s="189" t="str">
        <f t="shared" si="166"/>
        <v>0</v>
      </c>
      <c r="D2642" s="192">
        <f t="shared" si="167"/>
        <v>46021</v>
      </c>
      <c r="E2642" s="189">
        <f t="shared" si="168"/>
        <v>227</v>
      </c>
      <c r="F2642" s="28"/>
      <c r="G2642" s="157"/>
      <c r="H2642" s="3"/>
      <c r="I2642" s="7"/>
      <c r="J2642" s="3"/>
      <c r="K2642" s="32" t="str">
        <f t="shared" si="169"/>
        <v/>
      </c>
      <c r="L2642" s="2"/>
      <c r="M2642" s="2"/>
      <c r="N2642" s="28"/>
      <c r="O2642" s="28"/>
    </row>
    <row r="2643" spans="1:15" ht="18.75" customHeight="1" x14ac:dyDescent="0.35">
      <c r="A2643" s="28"/>
      <c r="B2643" s="189">
        <f>IF(J2643="",0,COUNTIF($J$7:J2643,J2643))</f>
        <v>0</v>
      </c>
      <c r="C2643" s="189" t="str">
        <f t="shared" si="166"/>
        <v>0</v>
      </c>
      <c r="D2643" s="192">
        <f t="shared" si="167"/>
        <v>46021</v>
      </c>
      <c r="E2643" s="189">
        <f t="shared" si="168"/>
        <v>227</v>
      </c>
      <c r="F2643" s="28"/>
      <c r="G2643" s="157"/>
      <c r="H2643" s="3"/>
      <c r="I2643" s="7"/>
      <c r="J2643" s="3"/>
      <c r="K2643" s="32" t="str">
        <f t="shared" si="169"/>
        <v/>
      </c>
      <c r="L2643" s="2"/>
      <c r="M2643" s="2"/>
      <c r="N2643" s="28"/>
      <c r="O2643" s="28"/>
    </row>
    <row r="2644" spans="1:15" ht="18.75" customHeight="1" x14ac:dyDescent="0.35">
      <c r="A2644" s="28"/>
      <c r="B2644" s="189">
        <f>IF(J2644="",0,COUNTIF($J$7:J2644,J2644))</f>
        <v>0</v>
      </c>
      <c r="C2644" s="189" t="str">
        <f t="shared" si="166"/>
        <v>0</v>
      </c>
      <c r="D2644" s="192">
        <f t="shared" si="167"/>
        <v>46021</v>
      </c>
      <c r="E2644" s="189">
        <f t="shared" si="168"/>
        <v>227</v>
      </c>
      <c r="F2644" s="28"/>
      <c r="G2644" s="157"/>
      <c r="H2644" s="3"/>
      <c r="I2644" s="7"/>
      <c r="J2644" s="3"/>
      <c r="K2644" s="32" t="str">
        <f t="shared" si="169"/>
        <v/>
      </c>
      <c r="L2644" s="2"/>
      <c r="M2644" s="2"/>
      <c r="N2644" s="28"/>
      <c r="O2644" s="28"/>
    </row>
    <row r="2645" spans="1:15" ht="18.75" customHeight="1" x14ac:dyDescent="0.35">
      <c r="A2645" s="28"/>
      <c r="B2645" s="189">
        <f>IF(J2645="",0,COUNTIF($J$7:J2645,J2645))</f>
        <v>0</v>
      </c>
      <c r="C2645" s="189" t="str">
        <f t="shared" si="166"/>
        <v>0</v>
      </c>
      <c r="D2645" s="192">
        <f t="shared" si="167"/>
        <v>46021</v>
      </c>
      <c r="E2645" s="189">
        <f t="shared" si="168"/>
        <v>227</v>
      </c>
      <c r="F2645" s="28"/>
      <c r="G2645" s="157"/>
      <c r="H2645" s="3"/>
      <c r="I2645" s="7"/>
      <c r="J2645" s="3"/>
      <c r="K2645" s="32" t="str">
        <f t="shared" si="169"/>
        <v/>
      </c>
      <c r="L2645" s="2"/>
      <c r="M2645" s="2"/>
      <c r="N2645" s="28"/>
      <c r="O2645" s="28"/>
    </row>
    <row r="2646" spans="1:15" ht="18.75" customHeight="1" x14ac:dyDescent="0.35">
      <c r="A2646" s="28"/>
      <c r="B2646" s="189">
        <f>IF(J2646="",0,COUNTIF($J$7:J2646,J2646))</f>
        <v>0</v>
      </c>
      <c r="C2646" s="189" t="str">
        <f t="shared" si="166"/>
        <v>0</v>
      </c>
      <c r="D2646" s="192">
        <f t="shared" si="167"/>
        <v>46021</v>
      </c>
      <c r="E2646" s="189">
        <f t="shared" si="168"/>
        <v>227</v>
      </c>
      <c r="F2646" s="28"/>
      <c r="G2646" s="157"/>
      <c r="H2646" s="3"/>
      <c r="I2646" s="7"/>
      <c r="J2646" s="3"/>
      <c r="K2646" s="32" t="str">
        <f t="shared" si="169"/>
        <v/>
      </c>
      <c r="L2646" s="2"/>
      <c r="M2646" s="2"/>
      <c r="N2646" s="28"/>
      <c r="O2646" s="28"/>
    </row>
    <row r="2647" spans="1:15" ht="18.75" customHeight="1" x14ac:dyDescent="0.35">
      <c r="A2647" s="28"/>
      <c r="B2647" s="189">
        <f>IF(J2647="",0,COUNTIF($J$7:J2647,J2647))</f>
        <v>0</v>
      </c>
      <c r="C2647" s="189" t="str">
        <f t="shared" si="166"/>
        <v>0</v>
      </c>
      <c r="D2647" s="192">
        <f t="shared" si="167"/>
        <v>46021</v>
      </c>
      <c r="E2647" s="189">
        <f t="shared" si="168"/>
        <v>227</v>
      </c>
      <c r="F2647" s="28"/>
      <c r="G2647" s="157"/>
      <c r="H2647" s="3"/>
      <c r="I2647" s="7"/>
      <c r="J2647" s="3"/>
      <c r="K2647" s="32" t="str">
        <f t="shared" si="169"/>
        <v/>
      </c>
      <c r="L2647" s="2"/>
      <c r="M2647" s="2"/>
      <c r="N2647" s="28"/>
      <c r="O2647" s="28"/>
    </row>
    <row r="2648" spans="1:15" ht="18.75" customHeight="1" x14ac:dyDescent="0.35">
      <c r="A2648" s="28"/>
      <c r="B2648" s="189">
        <f>IF(J2648="",0,COUNTIF($J$7:J2648,J2648))</f>
        <v>0</v>
      </c>
      <c r="C2648" s="189" t="str">
        <f t="shared" si="166"/>
        <v>0</v>
      </c>
      <c r="D2648" s="192">
        <f t="shared" si="167"/>
        <v>46021</v>
      </c>
      <c r="E2648" s="189">
        <f t="shared" si="168"/>
        <v>227</v>
      </c>
      <c r="F2648" s="28"/>
      <c r="G2648" s="157"/>
      <c r="H2648" s="3"/>
      <c r="I2648" s="7"/>
      <c r="J2648" s="3"/>
      <c r="K2648" s="32" t="str">
        <f t="shared" si="169"/>
        <v/>
      </c>
      <c r="L2648" s="2"/>
      <c r="M2648" s="2"/>
      <c r="N2648" s="28"/>
      <c r="O2648" s="28"/>
    </row>
    <row r="2649" spans="1:15" ht="18.75" customHeight="1" x14ac:dyDescent="0.35">
      <c r="A2649" s="28"/>
      <c r="B2649" s="189">
        <f>IF(J2649="",0,COUNTIF($J$7:J2649,J2649))</f>
        <v>0</v>
      </c>
      <c r="C2649" s="189" t="str">
        <f t="shared" si="166"/>
        <v>0</v>
      </c>
      <c r="D2649" s="192">
        <f t="shared" si="167"/>
        <v>46021</v>
      </c>
      <c r="E2649" s="189">
        <f t="shared" si="168"/>
        <v>227</v>
      </c>
      <c r="F2649" s="28"/>
      <c r="G2649" s="157"/>
      <c r="H2649" s="3"/>
      <c r="I2649" s="7"/>
      <c r="J2649" s="3"/>
      <c r="K2649" s="32" t="str">
        <f t="shared" si="169"/>
        <v/>
      </c>
      <c r="L2649" s="2"/>
      <c r="M2649" s="2"/>
      <c r="N2649" s="28"/>
      <c r="O2649" s="28"/>
    </row>
    <row r="2650" spans="1:15" ht="18.75" customHeight="1" x14ac:dyDescent="0.35">
      <c r="A2650" s="28"/>
      <c r="B2650" s="189">
        <f>IF(J2650="",0,COUNTIF($J$7:J2650,J2650))</f>
        <v>0</v>
      </c>
      <c r="C2650" s="189" t="str">
        <f t="shared" si="166"/>
        <v>0</v>
      </c>
      <c r="D2650" s="192">
        <f t="shared" si="167"/>
        <v>46021</v>
      </c>
      <c r="E2650" s="189">
        <f t="shared" si="168"/>
        <v>227</v>
      </c>
      <c r="F2650" s="28"/>
      <c r="G2650" s="157"/>
      <c r="H2650" s="3"/>
      <c r="I2650" s="7"/>
      <c r="J2650" s="3"/>
      <c r="K2650" s="32" t="str">
        <f t="shared" si="169"/>
        <v/>
      </c>
      <c r="L2650" s="2"/>
      <c r="M2650" s="2"/>
      <c r="N2650" s="28"/>
      <c r="O2650" s="28"/>
    </row>
    <row r="2651" spans="1:15" ht="18.75" customHeight="1" x14ac:dyDescent="0.35">
      <c r="A2651" s="28"/>
      <c r="B2651" s="189">
        <f>IF(J2651="",0,COUNTIF($J$7:J2651,J2651))</f>
        <v>0</v>
      </c>
      <c r="C2651" s="189" t="str">
        <f t="shared" si="166"/>
        <v>0</v>
      </c>
      <c r="D2651" s="192">
        <f t="shared" si="167"/>
        <v>46021</v>
      </c>
      <c r="E2651" s="189">
        <f t="shared" si="168"/>
        <v>227</v>
      </c>
      <c r="F2651" s="28"/>
      <c r="G2651" s="157"/>
      <c r="H2651" s="3"/>
      <c r="I2651" s="7"/>
      <c r="J2651" s="3"/>
      <c r="K2651" s="32" t="str">
        <f t="shared" si="169"/>
        <v/>
      </c>
      <c r="L2651" s="2"/>
      <c r="M2651" s="2"/>
      <c r="N2651" s="28"/>
      <c r="O2651" s="28"/>
    </row>
    <row r="2652" spans="1:15" ht="18.75" customHeight="1" x14ac:dyDescent="0.35">
      <c r="A2652" s="28"/>
      <c r="B2652" s="189">
        <f>IF(J2652="",0,COUNTIF($J$7:J2652,J2652))</f>
        <v>0</v>
      </c>
      <c r="C2652" s="189" t="str">
        <f t="shared" si="166"/>
        <v>0</v>
      </c>
      <c r="D2652" s="192">
        <f t="shared" si="167"/>
        <v>46021</v>
      </c>
      <c r="E2652" s="189">
        <f t="shared" si="168"/>
        <v>227</v>
      </c>
      <c r="F2652" s="28"/>
      <c r="G2652" s="157"/>
      <c r="H2652" s="3"/>
      <c r="I2652" s="7"/>
      <c r="J2652" s="3"/>
      <c r="K2652" s="32" t="str">
        <f t="shared" si="169"/>
        <v/>
      </c>
      <c r="L2652" s="2"/>
      <c r="M2652" s="2"/>
      <c r="N2652" s="28"/>
      <c r="O2652" s="28"/>
    </row>
    <row r="2653" spans="1:15" ht="18.75" customHeight="1" x14ac:dyDescent="0.35">
      <c r="A2653" s="28"/>
      <c r="B2653" s="189">
        <f>IF(J2653="",0,COUNTIF($J$7:J2653,J2653))</f>
        <v>0</v>
      </c>
      <c r="C2653" s="189" t="str">
        <f t="shared" si="166"/>
        <v>0</v>
      </c>
      <c r="D2653" s="192">
        <f t="shared" si="167"/>
        <v>46021</v>
      </c>
      <c r="E2653" s="189">
        <f t="shared" si="168"/>
        <v>227</v>
      </c>
      <c r="F2653" s="28"/>
      <c r="G2653" s="157"/>
      <c r="H2653" s="3"/>
      <c r="I2653" s="7"/>
      <c r="J2653" s="3"/>
      <c r="K2653" s="32" t="str">
        <f t="shared" si="169"/>
        <v/>
      </c>
      <c r="L2653" s="2"/>
      <c r="M2653" s="2"/>
      <c r="N2653" s="28"/>
      <c r="O2653" s="28"/>
    </row>
    <row r="2654" spans="1:15" ht="18.75" customHeight="1" x14ac:dyDescent="0.35">
      <c r="A2654" s="28"/>
      <c r="B2654" s="189">
        <f>IF(J2654="",0,COUNTIF($J$7:J2654,J2654))</f>
        <v>0</v>
      </c>
      <c r="C2654" s="189" t="str">
        <f t="shared" si="166"/>
        <v>0</v>
      </c>
      <c r="D2654" s="192">
        <f t="shared" si="167"/>
        <v>46021</v>
      </c>
      <c r="E2654" s="189">
        <f t="shared" si="168"/>
        <v>227</v>
      </c>
      <c r="F2654" s="28"/>
      <c r="G2654" s="157"/>
      <c r="H2654" s="3"/>
      <c r="I2654" s="7"/>
      <c r="J2654" s="3"/>
      <c r="K2654" s="32" t="str">
        <f t="shared" si="169"/>
        <v/>
      </c>
      <c r="L2654" s="2"/>
      <c r="M2654" s="2"/>
      <c r="N2654" s="28"/>
      <c r="O2654" s="28"/>
    </row>
    <row r="2655" spans="1:15" ht="18.75" customHeight="1" x14ac:dyDescent="0.35">
      <c r="A2655" s="28"/>
      <c r="B2655" s="189">
        <f>IF(J2655="",0,COUNTIF($J$7:J2655,J2655))</f>
        <v>0</v>
      </c>
      <c r="C2655" s="189" t="str">
        <f t="shared" si="166"/>
        <v>0</v>
      </c>
      <c r="D2655" s="192">
        <f t="shared" si="167"/>
        <v>46021</v>
      </c>
      <c r="E2655" s="189">
        <f t="shared" si="168"/>
        <v>227</v>
      </c>
      <c r="F2655" s="28"/>
      <c r="G2655" s="157"/>
      <c r="H2655" s="3"/>
      <c r="I2655" s="7"/>
      <c r="J2655" s="3"/>
      <c r="K2655" s="32" t="str">
        <f t="shared" si="169"/>
        <v/>
      </c>
      <c r="L2655" s="2"/>
      <c r="M2655" s="2"/>
      <c r="N2655" s="28"/>
      <c r="O2655" s="28"/>
    </row>
    <row r="2656" spans="1:15" ht="18.75" customHeight="1" x14ac:dyDescent="0.35">
      <c r="A2656" s="28"/>
      <c r="B2656" s="189">
        <f>IF(J2656="",0,COUNTIF($J$7:J2656,J2656))</f>
        <v>0</v>
      </c>
      <c r="C2656" s="189" t="str">
        <f t="shared" si="166"/>
        <v>0</v>
      </c>
      <c r="D2656" s="192">
        <f t="shared" si="167"/>
        <v>46021</v>
      </c>
      <c r="E2656" s="189">
        <f t="shared" si="168"/>
        <v>227</v>
      </c>
      <c r="F2656" s="28"/>
      <c r="G2656" s="157"/>
      <c r="H2656" s="3"/>
      <c r="I2656" s="7"/>
      <c r="J2656" s="3"/>
      <c r="K2656" s="32" t="str">
        <f t="shared" si="169"/>
        <v/>
      </c>
      <c r="L2656" s="2"/>
      <c r="M2656" s="2"/>
      <c r="N2656" s="28"/>
      <c r="O2656" s="28"/>
    </row>
    <row r="2657" spans="1:15" ht="18.75" customHeight="1" x14ac:dyDescent="0.35">
      <c r="A2657" s="28"/>
      <c r="B2657" s="189">
        <f>IF(J2657="",0,COUNTIF($J$7:J2657,J2657))</f>
        <v>0</v>
      </c>
      <c r="C2657" s="189" t="str">
        <f t="shared" si="166"/>
        <v>0</v>
      </c>
      <c r="D2657" s="192">
        <f t="shared" si="167"/>
        <v>46021</v>
      </c>
      <c r="E2657" s="189">
        <f t="shared" si="168"/>
        <v>227</v>
      </c>
      <c r="F2657" s="28"/>
      <c r="G2657" s="157"/>
      <c r="H2657" s="3"/>
      <c r="I2657" s="7"/>
      <c r="J2657" s="3"/>
      <c r="K2657" s="32" t="str">
        <f t="shared" si="169"/>
        <v/>
      </c>
      <c r="L2657" s="2"/>
      <c r="M2657" s="2"/>
      <c r="N2657" s="28"/>
      <c r="O2657" s="28"/>
    </row>
    <row r="2658" spans="1:15" ht="18.75" customHeight="1" x14ac:dyDescent="0.35">
      <c r="A2658" s="28"/>
      <c r="B2658" s="189">
        <f>IF(J2658="",0,COUNTIF($J$7:J2658,J2658))</f>
        <v>0</v>
      </c>
      <c r="C2658" s="189" t="str">
        <f t="shared" si="166"/>
        <v>0</v>
      </c>
      <c r="D2658" s="192">
        <f t="shared" si="167"/>
        <v>46021</v>
      </c>
      <c r="E2658" s="189">
        <f t="shared" si="168"/>
        <v>227</v>
      </c>
      <c r="F2658" s="28"/>
      <c r="G2658" s="157"/>
      <c r="H2658" s="3"/>
      <c r="I2658" s="7"/>
      <c r="J2658" s="3"/>
      <c r="K2658" s="32" t="str">
        <f t="shared" si="169"/>
        <v/>
      </c>
      <c r="L2658" s="2"/>
      <c r="M2658" s="2"/>
      <c r="N2658" s="28"/>
      <c r="O2658" s="28"/>
    </row>
    <row r="2659" spans="1:15" ht="18.75" customHeight="1" x14ac:dyDescent="0.35">
      <c r="A2659" s="28"/>
      <c r="B2659" s="189">
        <f>IF(J2659="",0,COUNTIF($J$7:J2659,J2659))</f>
        <v>0</v>
      </c>
      <c r="C2659" s="189" t="str">
        <f t="shared" si="166"/>
        <v>0</v>
      </c>
      <c r="D2659" s="192">
        <f t="shared" si="167"/>
        <v>46021</v>
      </c>
      <c r="E2659" s="189">
        <f t="shared" si="168"/>
        <v>227</v>
      </c>
      <c r="F2659" s="28"/>
      <c r="G2659" s="157"/>
      <c r="H2659" s="3"/>
      <c r="I2659" s="7"/>
      <c r="J2659" s="3"/>
      <c r="K2659" s="32" t="str">
        <f t="shared" si="169"/>
        <v/>
      </c>
      <c r="L2659" s="2"/>
      <c r="M2659" s="2"/>
      <c r="N2659" s="28"/>
      <c r="O2659" s="28"/>
    </row>
    <row r="2660" spans="1:15" ht="18.75" customHeight="1" x14ac:dyDescent="0.35">
      <c r="A2660" s="28"/>
      <c r="B2660" s="189">
        <f>IF(J2660="",0,COUNTIF($J$7:J2660,J2660))</f>
        <v>0</v>
      </c>
      <c r="C2660" s="189" t="str">
        <f t="shared" si="166"/>
        <v>0</v>
      </c>
      <c r="D2660" s="192">
        <f t="shared" si="167"/>
        <v>46021</v>
      </c>
      <c r="E2660" s="189">
        <f t="shared" si="168"/>
        <v>227</v>
      </c>
      <c r="F2660" s="28"/>
      <c r="G2660" s="157"/>
      <c r="H2660" s="3"/>
      <c r="I2660" s="7"/>
      <c r="J2660" s="3"/>
      <c r="K2660" s="32" t="str">
        <f t="shared" si="169"/>
        <v/>
      </c>
      <c r="L2660" s="2"/>
      <c r="M2660" s="2"/>
      <c r="N2660" s="28"/>
      <c r="O2660" s="28"/>
    </row>
    <row r="2661" spans="1:15" ht="18.75" customHeight="1" x14ac:dyDescent="0.35">
      <c r="A2661" s="28"/>
      <c r="B2661" s="189">
        <f>IF(J2661="",0,COUNTIF($J$7:J2661,J2661))</f>
        <v>0</v>
      </c>
      <c r="C2661" s="189" t="str">
        <f t="shared" si="166"/>
        <v>0</v>
      </c>
      <c r="D2661" s="192">
        <f t="shared" si="167"/>
        <v>46021</v>
      </c>
      <c r="E2661" s="189">
        <f t="shared" si="168"/>
        <v>227</v>
      </c>
      <c r="F2661" s="28"/>
      <c r="G2661" s="157"/>
      <c r="H2661" s="3"/>
      <c r="I2661" s="7"/>
      <c r="J2661" s="3"/>
      <c r="K2661" s="32" t="str">
        <f t="shared" si="169"/>
        <v/>
      </c>
      <c r="L2661" s="2"/>
      <c r="M2661" s="2"/>
      <c r="N2661" s="28"/>
      <c r="O2661" s="28"/>
    </row>
    <row r="2662" spans="1:15" ht="18.75" customHeight="1" x14ac:dyDescent="0.35">
      <c r="A2662" s="28"/>
      <c r="B2662" s="189">
        <f>IF(J2662="",0,COUNTIF($J$7:J2662,J2662))</f>
        <v>0</v>
      </c>
      <c r="C2662" s="189" t="str">
        <f t="shared" si="166"/>
        <v>0</v>
      </c>
      <c r="D2662" s="192">
        <f t="shared" si="167"/>
        <v>46021</v>
      </c>
      <c r="E2662" s="189">
        <f t="shared" si="168"/>
        <v>227</v>
      </c>
      <c r="F2662" s="28"/>
      <c r="G2662" s="157"/>
      <c r="H2662" s="3"/>
      <c r="I2662" s="7"/>
      <c r="J2662" s="3"/>
      <c r="K2662" s="32" t="str">
        <f t="shared" si="169"/>
        <v/>
      </c>
      <c r="L2662" s="2"/>
      <c r="M2662" s="2"/>
      <c r="N2662" s="28"/>
      <c r="O2662" s="28"/>
    </row>
    <row r="2663" spans="1:15" ht="18.75" customHeight="1" x14ac:dyDescent="0.35">
      <c r="A2663" s="28"/>
      <c r="B2663" s="189">
        <f>IF(J2663="",0,COUNTIF($J$7:J2663,J2663))</f>
        <v>0</v>
      </c>
      <c r="C2663" s="189" t="str">
        <f t="shared" si="166"/>
        <v>0</v>
      </c>
      <c r="D2663" s="192">
        <f t="shared" si="167"/>
        <v>46021</v>
      </c>
      <c r="E2663" s="189">
        <f t="shared" si="168"/>
        <v>227</v>
      </c>
      <c r="F2663" s="28"/>
      <c r="G2663" s="157"/>
      <c r="H2663" s="3"/>
      <c r="I2663" s="7"/>
      <c r="J2663" s="3"/>
      <c r="K2663" s="32" t="str">
        <f t="shared" si="169"/>
        <v/>
      </c>
      <c r="L2663" s="2"/>
      <c r="M2663" s="2"/>
      <c r="N2663" s="28"/>
      <c r="O2663" s="28"/>
    </row>
    <row r="2664" spans="1:15" ht="18.75" customHeight="1" x14ac:dyDescent="0.35">
      <c r="A2664" s="28"/>
      <c r="B2664" s="189">
        <f>IF(J2664="",0,COUNTIF($J$7:J2664,J2664))</f>
        <v>0</v>
      </c>
      <c r="C2664" s="189" t="str">
        <f t="shared" si="166"/>
        <v>0</v>
      </c>
      <c r="D2664" s="192">
        <f t="shared" si="167"/>
        <v>46021</v>
      </c>
      <c r="E2664" s="189">
        <f t="shared" si="168"/>
        <v>227</v>
      </c>
      <c r="F2664" s="28"/>
      <c r="G2664" s="157"/>
      <c r="H2664" s="3"/>
      <c r="I2664" s="7"/>
      <c r="J2664" s="3"/>
      <c r="K2664" s="32" t="str">
        <f t="shared" si="169"/>
        <v/>
      </c>
      <c r="L2664" s="2"/>
      <c r="M2664" s="2"/>
      <c r="N2664" s="28"/>
      <c r="O2664" s="28"/>
    </row>
    <row r="2665" spans="1:15" ht="18.75" customHeight="1" x14ac:dyDescent="0.35">
      <c r="A2665" s="28"/>
      <c r="B2665" s="189">
        <f>IF(J2665="",0,COUNTIF($J$7:J2665,J2665))</f>
        <v>0</v>
      </c>
      <c r="C2665" s="189" t="str">
        <f t="shared" si="166"/>
        <v>0</v>
      </c>
      <c r="D2665" s="192">
        <f t="shared" si="167"/>
        <v>46021</v>
      </c>
      <c r="E2665" s="189">
        <f t="shared" si="168"/>
        <v>227</v>
      </c>
      <c r="F2665" s="28"/>
      <c r="G2665" s="157"/>
      <c r="H2665" s="3"/>
      <c r="I2665" s="7"/>
      <c r="J2665" s="3"/>
      <c r="K2665" s="32" t="str">
        <f t="shared" si="169"/>
        <v/>
      </c>
      <c r="L2665" s="2"/>
      <c r="M2665" s="2"/>
      <c r="N2665" s="28"/>
      <c r="O2665" s="28"/>
    </row>
    <row r="2666" spans="1:15" ht="18.75" customHeight="1" x14ac:dyDescent="0.35">
      <c r="A2666" s="28"/>
      <c r="B2666" s="189">
        <f>IF(J2666="",0,COUNTIF($J$7:J2666,J2666))</f>
        <v>0</v>
      </c>
      <c r="C2666" s="189" t="str">
        <f t="shared" si="166"/>
        <v>0</v>
      </c>
      <c r="D2666" s="192">
        <f t="shared" si="167"/>
        <v>46021</v>
      </c>
      <c r="E2666" s="189">
        <f t="shared" si="168"/>
        <v>227</v>
      </c>
      <c r="F2666" s="28"/>
      <c r="G2666" s="157"/>
      <c r="H2666" s="3"/>
      <c r="I2666" s="7"/>
      <c r="J2666" s="3"/>
      <c r="K2666" s="32" t="str">
        <f t="shared" si="169"/>
        <v/>
      </c>
      <c r="L2666" s="2"/>
      <c r="M2666" s="2"/>
      <c r="N2666" s="28"/>
      <c r="O2666" s="28"/>
    </row>
    <row r="2667" spans="1:15" ht="18.75" customHeight="1" x14ac:dyDescent="0.35">
      <c r="A2667" s="28"/>
      <c r="B2667" s="189">
        <f>IF(J2667="",0,COUNTIF($J$7:J2667,J2667))</f>
        <v>0</v>
      </c>
      <c r="C2667" s="189" t="str">
        <f t="shared" si="166"/>
        <v>0</v>
      </c>
      <c r="D2667" s="192">
        <f t="shared" si="167"/>
        <v>46021</v>
      </c>
      <c r="E2667" s="189">
        <f t="shared" si="168"/>
        <v>227</v>
      </c>
      <c r="F2667" s="28"/>
      <c r="G2667" s="157"/>
      <c r="H2667" s="3"/>
      <c r="I2667" s="7"/>
      <c r="J2667" s="3"/>
      <c r="K2667" s="32" t="str">
        <f t="shared" si="169"/>
        <v/>
      </c>
      <c r="L2667" s="2"/>
      <c r="M2667" s="2"/>
      <c r="N2667" s="28"/>
      <c r="O2667" s="28"/>
    </row>
    <row r="2668" spans="1:15" ht="18.75" customHeight="1" x14ac:dyDescent="0.35">
      <c r="A2668" s="28"/>
      <c r="B2668" s="189">
        <f>IF(J2668="",0,COUNTIF($J$7:J2668,J2668))</f>
        <v>0</v>
      </c>
      <c r="C2668" s="189" t="str">
        <f t="shared" si="166"/>
        <v>0</v>
      </c>
      <c r="D2668" s="192">
        <f t="shared" si="167"/>
        <v>46021</v>
      </c>
      <c r="E2668" s="189">
        <f t="shared" si="168"/>
        <v>227</v>
      </c>
      <c r="F2668" s="28"/>
      <c r="G2668" s="157"/>
      <c r="H2668" s="3"/>
      <c r="I2668" s="7"/>
      <c r="J2668" s="3"/>
      <c r="K2668" s="32" t="str">
        <f t="shared" si="169"/>
        <v/>
      </c>
      <c r="L2668" s="2"/>
      <c r="M2668" s="2"/>
      <c r="N2668" s="28"/>
      <c r="O2668" s="28"/>
    </row>
    <row r="2669" spans="1:15" ht="18.75" customHeight="1" x14ac:dyDescent="0.35">
      <c r="A2669" s="28"/>
      <c r="B2669" s="189">
        <f>IF(J2669="",0,COUNTIF($J$7:J2669,J2669))</f>
        <v>0</v>
      </c>
      <c r="C2669" s="189" t="str">
        <f t="shared" si="166"/>
        <v>0</v>
      </c>
      <c r="D2669" s="192">
        <f t="shared" si="167"/>
        <v>46021</v>
      </c>
      <c r="E2669" s="189">
        <f t="shared" si="168"/>
        <v>227</v>
      </c>
      <c r="F2669" s="28"/>
      <c r="G2669" s="157"/>
      <c r="H2669" s="3"/>
      <c r="I2669" s="7"/>
      <c r="J2669" s="3"/>
      <c r="K2669" s="32" t="str">
        <f t="shared" si="169"/>
        <v/>
      </c>
      <c r="L2669" s="2"/>
      <c r="M2669" s="2"/>
      <c r="N2669" s="28"/>
      <c r="O2669" s="28"/>
    </row>
    <row r="2670" spans="1:15" ht="18.75" customHeight="1" x14ac:dyDescent="0.35">
      <c r="A2670" s="28"/>
      <c r="B2670" s="189">
        <f>IF(J2670="",0,COUNTIF($J$7:J2670,J2670))</f>
        <v>0</v>
      </c>
      <c r="C2670" s="189" t="str">
        <f t="shared" si="166"/>
        <v>0</v>
      </c>
      <c r="D2670" s="192">
        <f t="shared" si="167"/>
        <v>46021</v>
      </c>
      <c r="E2670" s="189">
        <f t="shared" si="168"/>
        <v>227</v>
      </c>
      <c r="F2670" s="28"/>
      <c r="G2670" s="157"/>
      <c r="H2670" s="3"/>
      <c r="I2670" s="7"/>
      <c r="J2670" s="3"/>
      <c r="K2670" s="32" t="str">
        <f t="shared" si="169"/>
        <v/>
      </c>
      <c r="L2670" s="2"/>
      <c r="M2670" s="2"/>
      <c r="N2670" s="28"/>
      <c r="O2670" s="28"/>
    </row>
    <row r="2671" spans="1:15" ht="18.75" customHeight="1" x14ac:dyDescent="0.35">
      <c r="A2671" s="28"/>
      <c r="B2671" s="189">
        <f>IF(J2671="",0,COUNTIF($J$7:J2671,J2671))</f>
        <v>0</v>
      </c>
      <c r="C2671" s="189" t="str">
        <f t="shared" si="166"/>
        <v>0</v>
      </c>
      <c r="D2671" s="192">
        <f t="shared" si="167"/>
        <v>46021</v>
      </c>
      <c r="E2671" s="189">
        <f t="shared" si="168"/>
        <v>227</v>
      </c>
      <c r="F2671" s="28"/>
      <c r="G2671" s="157"/>
      <c r="H2671" s="3"/>
      <c r="I2671" s="7"/>
      <c r="J2671" s="3"/>
      <c r="K2671" s="32" t="str">
        <f t="shared" si="169"/>
        <v/>
      </c>
      <c r="L2671" s="2"/>
      <c r="M2671" s="2"/>
      <c r="N2671" s="28"/>
      <c r="O2671" s="28"/>
    </row>
    <row r="2672" spans="1:15" ht="18.75" customHeight="1" x14ac:dyDescent="0.35">
      <c r="A2672" s="28"/>
      <c r="B2672" s="189">
        <f>IF(J2672="",0,COUNTIF($J$7:J2672,J2672))</f>
        <v>0</v>
      </c>
      <c r="C2672" s="189" t="str">
        <f t="shared" si="166"/>
        <v>0</v>
      </c>
      <c r="D2672" s="192">
        <f t="shared" si="167"/>
        <v>46021</v>
      </c>
      <c r="E2672" s="189">
        <f t="shared" si="168"/>
        <v>227</v>
      </c>
      <c r="F2672" s="28"/>
      <c r="G2672" s="157"/>
      <c r="H2672" s="3"/>
      <c r="I2672" s="7"/>
      <c r="J2672" s="3"/>
      <c r="K2672" s="32" t="str">
        <f t="shared" si="169"/>
        <v/>
      </c>
      <c r="L2672" s="2"/>
      <c r="M2672" s="2"/>
      <c r="N2672" s="28"/>
      <c r="O2672" s="28"/>
    </row>
    <row r="2673" spans="1:15" ht="18.75" customHeight="1" x14ac:dyDescent="0.35">
      <c r="A2673" s="28"/>
      <c r="B2673" s="189">
        <f>IF(J2673="",0,COUNTIF($J$7:J2673,J2673))</f>
        <v>0</v>
      </c>
      <c r="C2673" s="189" t="str">
        <f t="shared" si="166"/>
        <v>0</v>
      </c>
      <c r="D2673" s="192">
        <f t="shared" si="167"/>
        <v>46021</v>
      </c>
      <c r="E2673" s="189">
        <f t="shared" si="168"/>
        <v>227</v>
      </c>
      <c r="F2673" s="28"/>
      <c r="G2673" s="157"/>
      <c r="H2673" s="3"/>
      <c r="I2673" s="7"/>
      <c r="J2673" s="3"/>
      <c r="K2673" s="32" t="str">
        <f t="shared" si="169"/>
        <v/>
      </c>
      <c r="L2673" s="2"/>
      <c r="M2673" s="2"/>
      <c r="N2673" s="28"/>
      <c r="O2673" s="28"/>
    </row>
    <row r="2674" spans="1:15" ht="18.75" customHeight="1" x14ac:dyDescent="0.35">
      <c r="A2674" s="28"/>
      <c r="B2674" s="189">
        <f>IF(J2674="",0,COUNTIF($J$7:J2674,J2674))</f>
        <v>0</v>
      </c>
      <c r="C2674" s="189" t="str">
        <f t="shared" si="166"/>
        <v>0</v>
      </c>
      <c r="D2674" s="192">
        <f t="shared" si="167"/>
        <v>46021</v>
      </c>
      <c r="E2674" s="189">
        <f t="shared" si="168"/>
        <v>227</v>
      </c>
      <c r="F2674" s="28"/>
      <c r="G2674" s="157"/>
      <c r="H2674" s="3"/>
      <c r="I2674" s="7"/>
      <c r="J2674" s="3"/>
      <c r="K2674" s="32" t="str">
        <f t="shared" si="169"/>
        <v/>
      </c>
      <c r="L2674" s="2"/>
      <c r="M2674" s="2"/>
      <c r="N2674" s="28"/>
      <c r="O2674" s="28"/>
    </row>
    <row r="2675" spans="1:15" ht="18.75" customHeight="1" x14ac:dyDescent="0.35">
      <c r="A2675" s="28"/>
      <c r="B2675" s="189">
        <f>IF(J2675="",0,COUNTIF($J$7:J2675,J2675))</f>
        <v>0</v>
      </c>
      <c r="C2675" s="189" t="str">
        <f t="shared" si="166"/>
        <v>0</v>
      </c>
      <c r="D2675" s="192">
        <f t="shared" si="167"/>
        <v>46021</v>
      </c>
      <c r="E2675" s="189">
        <f t="shared" si="168"/>
        <v>227</v>
      </c>
      <c r="F2675" s="28"/>
      <c r="G2675" s="157"/>
      <c r="H2675" s="3"/>
      <c r="I2675" s="7"/>
      <c r="J2675" s="3"/>
      <c r="K2675" s="32" t="str">
        <f t="shared" si="169"/>
        <v/>
      </c>
      <c r="L2675" s="2"/>
      <c r="M2675" s="2"/>
      <c r="N2675" s="28"/>
      <c r="O2675" s="28"/>
    </row>
    <row r="2676" spans="1:15" ht="18.75" customHeight="1" x14ac:dyDescent="0.35">
      <c r="A2676" s="28"/>
      <c r="B2676" s="189">
        <f>IF(J2676="",0,COUNTIF($J$7:J2676,J2676))</f>
        <v>0</v>
      </c>
      <c r="C2676" s="189" t="str">
        <f t="shared" si="166"/>
        <v>0</v>
      </c>
      <c r="D2676" s="192">
        <f t="shared" si="167"/>
        <v>46021</v>
      </c>
      <c r="E2676" s="189">
        <f t="shared" si="168"/>
        <v>227</v>
      </c>
      <c r="F2676" s="28"/>
      <c r="G2676" s="157"/>
      <c r="H2676" s="3"/>
      <c r="I2676" s="7"/>
      <c r="J2676" s="3"/>
      <c r="K2676" s="32" t="str">
        <f t="shared" si="169"/>
        <v/>
      </c>
      <c r="L2676" s="2"/>
      <c r="M2676" s="2"/>
      <c r="N2676" s="28"/>
      <c r="O2676" s="28"/>
    </row>
    <row r="2677" spans="1:15" ht="18.75" customHeight="1" x14ac:dyDescent="0.35">
      <c r="A2677" s="28"/>
      <c r="B2677" s="189">
        <f>IF(J2677="",0,COUNTIF($J$7:J2677,J2677))</f>
        <v>0</v>
      </c>
      <c r="C2677" s="189" t="str">
        <f t="shared" si="166"/>
        <v>0</v>
      </c>
      <c r="D2677" s="192">
        <f t="shared" si="167"/>
        <v>46021</v>
      </c>
      <c r="E2677" s="189">
        <f t="shared" si="168"/>
        <v>227</v>
      </c>
      <c r="F2677" s="28"/>
      <c r="G2677" s="157"/>
      <c r="H2677" s="3"/>
      <c r="I2677" s="7"/>
      <c r="J2677" s="3"/>
      <c r="K2677" s="32" t="str">
        <f t="shared" si="169"/>
        <v/>
      </c>
      <c r="L2677" s="2"/>
      <c r="M2677" s="2"/>
      <c r="N2677" s="28"/>
      <c r="O2677" s="28"/>
    </row>
    <row r="2678" spans="1:15" ht="18.75" customHeight="1" x14ac:dyDescent="0.35">
      <c r="A2678" s="28"/>
      <c r="B2678" s="189">
        <f>IF(J2678="",0,COUNTIF($J$7:J2678,J2678))</f>
        <v>0</v>
      </c>
      <c r="C2678" s="189" t="str">
        <f t="shared" si="166"/>
        <v>0</v>
      </c>
      <c r="D2678" s="192">
        <f t="shared" si="167"/>
        <v>46021</v>
      </c>
      <c r="E2678" s="189">
        <f t="shared" si="168"/>
        <v>227</v>
      </c>
      <c r="F2678" s="28"/>
      <c r="G2678" s="157"/>
      <c r="H2678" s="3"/>
      <c r="I2678" s="7"/>
      <c r="J2678" s="3"/>
      <c r="K2678" s="32" t="str">
        <f t="shared" si="169"/>
        <v/>
      </c>
      <c r="L2678" s="2"/>
      <c r="M2678" s="2"/>
      <c r="N2678" s="28"/>
      <c r="O2678" s="28"/>
    </row>
    <row r="2679" spans="1:15" ht="18.75" customHeight="1" x14ac:dyDescent="0.35">
      <c r="A2679" s="28"/>
      <c r="B2679" s="189">
        <f>IF(J2679="",0,COUNTIF($J$7:J2679,J2679))</f>
        <v>0</v>
      </c>
      <c r="C2679" s="189" t="str">
        <f t="shared" ref="C2679:C2742" si="170">B2679&amp;J2679</f>
        <v>0</v>
      </c>
      <c r="D2679" s="192">
        <f t="shared" ref="D2679:D2742" si="171">IF(G2679&lt;&gt;"",G2679,D2678)</f>
        <v>46021</v>
      </c>
      <c r="E2679" s="189">
        <f t="shared" ref="E2679:E2742" si="172">IF(H2679&lt;&gt;"",H2679,E2678)</f>
        <v>227</v>
      </c>
      <c r="F2679" s="28"/>
      <c r="G2679" s="157"/>
      <c r="H2679" s="3"/>
      <c r="I2679" s="7"/>
      <c r="J2679" s="3"/>
      <c r="K2679" s="32" t="str">
        <f t="shared" ref="K2679:K2742" si="173">IF(J2679&lt;&gt;"",VLOOKUP(J2679,DA,2,FALSE),"")</f>
        <v/>
      </c>
      <c r="L2679" s="2"/>
      <c r="M2679" s="2"/>
      <c r="N2679" s="28"/>
      <c r="O2679" s="28"/>
    </row>
    <row r="2680" spans="1:15" ht="18.75" customHeight="1" x14ac:dyDescent="0.35">
      <c r="A2680" s="28"/>
      <c r="B2680" s="189">
        <f>IF(J2680="",0,COUNTIF($J$7:J2680,J2680))</f>
        <v>0</v>
      </c>
      <c r="C2680" s="189" t="str">
        <f t="shared" si="170"/>
        <v>0</v>
      </c>
      <c r="D2680" s="192">
        <f t="shared" si="171"/>
        <v>46021</v>
      </c>
      <c r="E2680" s="189">
        <f t="shared" si="172"/>
        <v>227</v>
      </c>
      <c r="F2680" s="28"/>
      <c r="G2680" s="157"/>
      <c r="H2680" s="3"/>
      <c r="I2680" s="7"/>
      <c r="J2680" s="3"/>
      <c r="K2680" s="32" t="str">
        <f t="shared" si="173"/>
        <v/>
      </c>
      <c r="L2680" s="2"/>
      <c r="M2680" s="2"/>
      <c r="N2680" s="28"/>
      <c r="O2680" s="28"/>
    </row>
    <row r="2681" spans="1:15" ht="18.75" customHeight="1" x14ac:dyDescent="0.35">
      <c r="A2681" s="28"/>
      <c r="B2681" s="189">
        <f>IF(J2681="",0,COUNTIF($J$7:J2681,J2681))</f>
        <v>0</v>
      </c>
      <c r="C2681" s="189" t="str">
        <f t="shared" si="170"/>
        <v>0</v>
      </c>
      <c r="D2681" s="192">
        <f t="shared" si="171"/>
        <v>46021</v>
      </c>
      <c r="E2681" s="189">
        <f t="shared" si="172"/>
        <v>227</v>
      </c>
      <c r="F2681" s="28"/>
      <c r="G2681" s="157"/>
      <c r="H2681" s="3"/>
      <c r="I2681" s="7"/>
      <c r="J2681" s="3"/>
      <c r="K2681" s="32" t="str">
        <f t="shared" si="173"/>
        <v/>
      </c>
      <c r="L2681" s="2"/>
      <c r="M2681" s="2"/>
      <c r="N2681" s="28"/>
      <c r="O2681" s="28"/>
    </row>
    <row r="2682" spans="1:15" ht="18.75" customHeight="1" x14ac:dyDescent="0.35">
      <c r="A2682" s="28"/>
      <c r="B2682" s="189">
        <f>IF(J2682="",0,COUNTIF($J$7:J2682,J2682))</f>
        <v>0</v>
      </c>
      <c r="C2682" s="189" t="str">
        <f t="shared" si="170"/>
        <v>0</v>
      </c>
      <c r="D2682" s="192">
        <f t="shared" si="171"/>
        <v>46021</v>
      </c>
      <c r="E2682" s="189">
        <f t="shared" si="172"/>
        <v>227</v>
      </c>
      <c r="F2682" s="28"/>
      <c r="G2682" s="157"/>
      <c r="H2682" s="3"/>
      <c r="I2682" s="7"/>
      <c r="J2682" s="3"/>
      <c r="K2682" s="32" t="str">
        <f t="shared" si="173"/>
        <v/>
      </c>
      <c r="L2682" s="2"/>
      <c r="M2682" s="2"/>
      <c r="N2682" s="28"/>
      <c r="O2682" s="28"/>
    </row>
    <row r="2683" spans="1:15" ht="18.75" customHeight="1" x14ac:dyDescent="0.35">
      <c r="A2683" s="28"/>
      <c r="B2683" s="189">
        <f>IF(J2683="",0,COUNTIF($J$7:J2683,J2683))</f>
        <v>0</v>
      </c>
      <c r="C2683" s="189" t="str">
        <f t="shared" si="170"/>
        <v>0</v>
      </c>
      <c r="D2683" s="192">
        <f t="shared" si="171"/>
        <v>46021</v>
      </c>
      <c r="E2683" s="189">
        <f t="shared" si="172"/>
        <v>227</v>
      </c>
      <c r="F2683" s="28"/>
      <c r="G2683" s="157"/>
      <c r="H2683" s="3"/>
      <c r="I2683" s="7"/>
      <c r="J2683" s="3"/>
      <c r="K2683" s="32" t="str">
        <f t="shared" si="173"/>
        <v/>
      </c>
      <c r="L2683" s="2"/>
      <c r="M2683" s="2"/>
      <c r="N2683" s="28"/>
      <c r="O2683" s="28"/>
    </row>
    <row r="2684" spans="1:15" ht="18.75" customHeight="1" x14ac:dyDescent="0.35">
      <c r="A2684" s="28"/>
      <c r="B2684" s="189">
        <f>IF(J2684="",0,COUNTIF($J$7:J2684,J2684))</f>
        <v>0</v>
      </c>
      <c r="C2684" s="189" t="str">
        <f t="shared" si="170"/>
        <v>0</v>
      </c>
      <c r="D2684" s="192">
        <f t="shared" si="171"/>
        <v>46021</v>
      </c>
      <c r="E2684" s="189">
        <f t="shared" si="172"/>
        <v>227</v>
      </c>
      <c r="F2684" s="28"/>
      <c r="G2684" s="157"/>
      <c r="H2684" s="3"/>
      <c r="I2684" s="7"/>
      <c r="J2684" s="3"/>
      <c r="K2684" s="32" t="str">
        <f t="shared" si="173"/>
        <v/>
      </c>
      <c r="L2684" s="2"/>
      <c r="M2684" s="2"/>
      <c r="N2684" s="28"/>
      <c r="O2684" s="28"/>
    </row>
    <row r="2685" spans="1:15" ht="18.75" customHeight="1" x14ac:dyDescent="0.35">
      <c r="A2685" s="28"/>
      <c r="B2685" s="189">
        <f>IF(J2685="",0,COUNTIF($J$7:J2685,J2685))</f>
        <v>0</v>
      </c>
      <c r="C2685" s="189" t="str">
        <f t="shared" si="170"/>
        <v>0</v>
      </c>
      <c r="D2685" s="192">
        <f t="shared" si="171"/>
        <v>46021</v>
      </c>
      <c r="E2685" s="189">
        <f t="shared" si="172"/>
        <v>227</v>
      </c>
      <c r="F2685" s="28"/>
      <c r="G2685" s="157"/>
      <c r="H2685" s="3"/>
      <c r="I2685" s="7"/>
      <c r="J2685" s="3"/>
      <c r="K2685" s="32" t="str">
        <f t="shared" si="173"/>
        <v/>
      </c>
      <c r="L2685" s="2"/>
      <c r="M2685" s="2"/>
      <c r="N2685" s="28"/>
      <c r="O2685" s="28"/>
    </row>
    <row r="2686" spans="1:15" ht="18.75" customHeight="1" x14ac:dyDescent="0.35">
      <c r="A2686" s="28"/>
      <c r="B2686" s="189">
        <f>IF(J2686="",0,COUNTIF($J$7:J2686,J2686))</f>
        <v>0</v>
      </c>
      <c r="C2686" s="189" t="str">
        <f t="shared" si="170"/>
        <v>0</v>
      </c>
      <c r="D2686" s="192">
        <f t="shared" si="171"/>
        <v>46021</v>
      </c>
      <c r="E2686" s="189">
        <f t="shared" si="172"/>
        <v>227</v>
      </c>
      <c r="F2686" s="28"/>
      <c r="G2686" s="157"/>
      <c r="H2686" s="3"/>
      <c r="I2686" s="7"/>
      <c r="J2686" s="3"/>
      <c r="K2686" s="32" t="str">
        <f t="shared" si="173"/>
        <v/>
      </c>
      <c r="L2686" s="2"/>
      <c r="M2686" s="2"/>
      <c r="N2686" s="28"/>
      <c r="O2686" s="28"/>
    </row>
    <row r="2687" spans="1:15" ht="18.75" customHeight="1" x14ac:dyDescent="0.35">
      <c r="A2687" s="28"/>
      <c r="B2687" s="189">
        <f>IF(J2687="",0,COUNTIF($J$7:J2687,J2687))</f>
        <v>0</v>
      </c>
      <c r="C2687" s="189" t="str">
        <f t="shared" si="170"/>
        <v>0</v>
      </c>
      <c r="D2687" s="192">
        <f t="shared" si="171"/>
        <v>46021</v>
      </c>
      <c r="E2687" s="189">
        <f t="shared" si="172"/>
        <v>227</v>
      </c>
      <c r="F2687" s="28"/>
      <c r="G2687" s="157"/>
      <c r="H2687" s="3"/>
      <c r="I2687" s="7"/>
      <c r="J2687" s="3"/>
      <c r="K2687" s="32" t="str">
        <f t="shared" si="173"/>
        <v/>
      </c>
      <c r="L2687" s="2"/>
      <c r="M2687" s="2"/>
      <c r="N2687" s="28"/>
      <c r="O2687" s="28"/>
    </row>
    <row r="2688" spans="1:15" ht="18.75" customHeight="1" x14ac:dyDescent="0.35">
      <c r="A2688" s="28"/>
      <c r="B2688" s="189">
        <f>IF(J2688="",0,COUNTIF($J$7:J2688,J2688))</f>
        <v>0</v>
      </c>
      <c r="C2688" s="189" t="str">
        <f t="shared" si="170"/>
        <v>0</v>
      </c>
      <c r="D2688" s="192">
        <f t="shared" si="171"/>
        <v>46021</v>
      </c>
      <c r="E2688" s="189">
        <f t="shared" si="172"/>
        <v>227</v>
      </c>
      <c r="F2688" s="28"/>
      <c r="G2688" s="157"/>
      <c r="H2688" s="3"/>
      <c r="I2688" s="7"/>
      <c r="J2688" s="3"/>
      <c r="K2688" s="32" t="str">
        <f t="shared" si="173"/>
        <v/>
      </c>
      <c r="L2688" s="2"/>
      <c r="M2688" s="2"/>
      <c r="N2688" s="28"/>
      <c r="O2688" s="28"/>
    </row>
    <row r="2689" spans="1:15" ht="18.75" customHeight="1" x14ac:dyDescent="0.35">
      <c r="A2689" s="28"/>
      <c r="B2689" s="189">
        <f>IF(J2689="",0,COUNTIF($J$7:J2689,J2689))</f>
        <v>0</v>
      </c>
      <c r="C2689" s="189" t="str">
        <f t="shared" si="170"/>
        <v>0</v>
      </c>
      <c r="D2689" s="192">
        <f t="shared" si="171"/>
        <v>46021</v>
      </c>
      <c r="E2689" s="189">
        <f t="shared" si="172"/>
        <v>227</v>
      </c>
      <c r="F2689" s="28"/>
      <c r="G2689" s="157"/>
      <c r="H2689" s="3"/>
      <c r="I2689" s="7"/>
      <c r="J2689" s="3"/>
      <c r="K2689" s="32" t="str">
        <f t="shared" si="173"/>
        <v/>
      </c>
      <c r="L2689" s="2"/>
      <c r="M2689" s="2"/>
      <c r="N2689" s="28"/>
      <c r="O2689" s="28"/>
    </row>
    <row r="2690" spans="1:15" ht="18.75" customHeight="1" x14ac:dyDescent="0.35">
      <c r="A2690" s="28"/>
      <c r="B2690" s="189">
        <f>IF(J2690="",0,COUNTIF($J$7:J2690,J2690))</f>
        <v>0</v>
      </c>
      <c r="C2690" s="189" t="str">
        <f t="shared" si="170"/>
        <v>0</v>
      </c>
      <c r="D2690" s="192">
        <f t="shared" si="171"/>
        <v>46021</v>
      </c>
      <c r="E2690" s="189">
        <f t="shared" si="172"/>
        <v>227</v>
      </c>
      <c r="F2690" s="28"/>
      <c r="G2690" s="157"/>
      <c r="H2690" s="3"/>
      <c r="I2690" s="7"/>
      <c r="J2690" s="3"/>
      <c r="K2690" s="32" t="str">
        <f t="shared" si="173"/>
        <v/>
      </c>
      <c r="L2690" s="2"/>
      <c r="M2690" s="2"/>
      <c r="N2690" s="28"/>
      <c r="O2690" s="28"/>
    </row>
    <row r="2691" spans="1:15" ht="18.75" customHeight="1" x14ac:dyDescent="0.35">
      <c r="A2691" s="28"/>
      <c r="B2691" s="189">
        <f>IF(J2691="",0,COUNTIF($J$7:J2691,J2691))</f>
        <v>0</v>
      </c>
      <c r="C2691" s="189" t="str">
        <f t="shared" si="170"/>
        <v>0</v>
      </c>
      <c r="D2691" s="192">
        <f t="shared" si="171"/>
        <v>46021</v>
      </c>
      <c r="E2691" s="189">
        <f t="shared" si="172"/>
        <v>227</v>
      </c>
      <c r="F2691" s="28"/>
      <c r="G2691" s="157"/>
      <c r="H2691" s="3"/>
      <c r="I2691" s="7"/>
      <c r="J2691" s="3"/>
      <c r="K2691" s="32" t="str">
        <f t="shared" si="173"/>
        <v/>
      </c>
      <c r="L2691" s="2"/>
      <c r="M2691" s="2"/>
      <c r="N2691" s="28"/>
      <c r="O2691" s="28"/>
    </row>
    <row r="2692" spans="1:15" ht="18.75" customHeight="1" x14ac:dyDescent="0.35">
      <c r="A2692" s="28"/>
      <c r="B2692" s="189">
        <f>IF(J2692="",0,COUNTIF($J$7:J2692,J2692))</f>
        <v>0</v>
      </c>
      <c r="C2692" s="189" t="str">
        <f t="shared" si="170"/>
        <v>0</v>
      </c>
      <c r="D2692" s="192">
        <f t="shared" si="171"/>
        <v>46021</v>
      </c>
      <c r="E2692" s="189">
        <f t="shared" si="172"/>
        <v>227</v>
      </c>
      <c r="F2692" s="28"/>
      <c r="G2692" s="157"/>
      <c r="H2692" s="3"/>
      <c r="I2692" s="7"/>
      <c r="J2692" s="3"/>
      <c r="K2692" s="32" t="str">
        <f t="shared" si="173"/>
        <v/>
      </c>
      <c r="L2692" s="2"/>
      <c r="M2692" s="2"/>
      <c r="N2692" s="28"/>
      <c r="O2692" s="28"/>
    </row>
    <row r="2693" spans="1:15" ht="18.75" customHeight="1" x14ac:dyDescent="0.35">
      <c r="A2693" s="28"/>
      <c r="B2693" s="189">
        <f>IF(J2693="",0,COUNTIF($J$7:J2693,J2693))</f>
        <v>0</v>
      </c>
      <c r="C2693" s="189" t="str">
        <f t="shared" si="170"/>
        <v>0</v>
      </c>
      <c r="D2693" s="192">
        <f t="shared" si="171"/>
        <v>46021</v>
      </c>
      <c r="E2693" s="189">
        <f t="shared" si="172"/>
        <v>227</v>
      </c>
      <c r="F2693" s="28"/>
      <c r="G2693" s="157"/>
      <c r="H2693" s="3"/>
      <c r="I2693" s="7"/>
      <c r="J2693" s="3"/>
      <c r="K2693" s="32" t="str">
        <f t="shared" si="173"/>
        <v/>
      </c>
      <c r="L2693" s="2"/>
      <c r="M2693" s="2"/>
      <c r="N2693" s="28"/>
      <c r="O2693" s="28"/>
    </row>
    <row r="2694" spans="1:15" ht="18.75" customHeight="1" x14ac:dyDescent="0.35">
      <c r="A2694" s="28"/>
      <c r="B2694" s="189">
        <f>IF(J2694="",0,COUNTIF($J$7:J2694,J2694))</f>
        <v>0</v>
      </c>
      <c r="C2694" s="189" t="str">
        <f t="shared" si="170"/>
        <v>0</v>
      </c>
      <c r="D2694" s="192">
        <f t="shared" si="171"/>
        <v>46021</v>
      </c>
      <c r="E2694" s="189">
        <f t="shared" si="172"/>
        <v>227</v>
      </c>
      <c r="F2694" s="28"/>
      <c r="G2694" s="157"/>
      <c r="H2694" s="3"/>
      <c r="I2694" s="7"/>
      <c r="J2694" s="3"/>
      <c r="K2694" s="32" t="str">
        <f t="shared" si="173"/>
        <v/>
      </c>
      <c r="L2694" s="2"/>
      <c r="M2694" s="2"/>
      <c r="N2694" s="28"/>
      <c r="O2694" s="28"/>
    </row>
    <row r="2695" spans="1:15" ht="18.75" customHeight="1" x14ac:dyDescent="0.35">
      <c r="A2695" s="28"/>
      <c r="B2695" s="189">
        <f>IF(J2695="",0,COUNTIF($J$7:J2695,J2695))</f>
        <v>0</v>
      </c>
      <c r="C2695" s="189" t="str">
        <f t="shared" si="170"/>
        <v>0</v>
      </c>
      <c r="D2695" s="192">
        <f t="shared" si="171"/>
        <v>46021</v>
      </c>
      <c r="E2695" s="189">
        <f t="shared" si="172"/>
        <v>227</v>
      </c>
      <c r="F2695" s="28"/>
      <c r="G2695" s="157"/>
      <c r="H2695" s="3"/>
      <c r="I2695" s="7"/>
      <c r="J2695" s="3"/>
      <c r="K2695" s="32" t="str">
        <f t="shared" si="173"/>
        <v/>
      </c>
      <c r="L2695" s="2"/>
      <c r="M2695" s="2"/>
      <c r="N2695" s="28"/>
      <c r="O2695" s="28"/>
    </row>
    <row r="2696" spans="1:15" ht="18.75" customHeight="1" x14ac:dyDescent="0.35">
      <c r="A2696" s="28"/>
      <c r="B2696" s="189">
        <f>IF(J2696="",0,COUNTIF($J$7:J2696,J2696))</f>
        <v>0</v>
      </c>
      <c r="C2696" s="189" t="str">
        <f t="shared" si="170"/>
        <v>0</v>
      </c>
      <c r="D2696" s="192">
        <f t="shared" si="171"/>
        <v>46021</v>
      </c>
      <c r="E2696" s="189">
        <f t="shared" si="172"/>
        <v>227</v>
      </c>
      <c r="F2696" s="28"/>
      <c r="G2696" s="157"/>
      <c r="H2696" s="3"/>
      <c r="I2696" s="7"/>
      <c r="J2696" s="3"/>
      <c r="K2696" s="32" t="str">
        <f t="shared" si="173"/>
        <v/>
      </c>
      <c r="L2696" s="2"/>
      <c r="M2696" s="2"/>
      <c r="N2696" s="28"/>
      <c r="O2696" s="28"/>
    </row>
    <row r="2697" spans="1:15" ht="18.75" customHeight="1" x14ac:dyDescent="0.35">
      <c r="A2697" s="28"/>
      <c r="B2697" s="189">
        <f>IF(J2697="",0,COUNTIF($J$7:J2697,J2697))</f>
        <v>0</v>
      </c>
      <c r="C2697" s="189" t="str">
        <f t="shared" si="170"/>
        <v>0</v>
      </c>
      <c r="D2697" s="192">
        <f t="shared" si="171"/>
        <v>46021</v>
      </c>
      <c r="E2697" s="189">
        <f t="shared" si="172"/>
        <v>227</v>
      </c>
      <c r="F2697" s="28"/>
      <c r="G2697" s="157"/>
      <c r="H2697" s="3"/>
      <c r="I2697" s="7"/>
      <c r="J2697" s="3"/>
      <c r="K2697" s="32" t="str">
        <f t="shared" si="173"/>
        <v/>
      </c>
      <c r="L2697" s="2"/>
      <c r="M2697" s="2"/>
      <c r="N2697" s="28"/>
      <c r="O2697" s="28"/>
    </row>
    <row r="2698" spans="1:15" ht="18.75" customHeight="1" x14ac:dyDescent="0.35">
      <c r="A2698" s="28"/>
      <c r="B2698" s="189">
        <f>IF(J2698="",0,COUNTIF($J$7:J2698,J2698))</f>
        <v>0</v>
      </c>
      <c r="C2698" s="189" t="str">
        <f t="shared" si="170"/>
        <v>0</v>
      </c>
      <c r="D2698" s="192">
        <f t="shared" si="171"/>
        <v>46021</v>
      </c>
      <c r="E2698" s="189">
        <f t="shared" si="172"/>
        <v>227</v>
      </c>
      <c r="F2698" s="28"/>
      <c r="G2698" s="157"/>
      <c r="H2698" s="3"/>
      <c r="I2698" s="7"/>
      <c r="J2698" s="3"/>
      <c r="K2698" s="32" t="str">
        <f t="shared" si="173"/>
        <v/>
      </c>
      <c r="L2698" s="2"/>
      <c r="M2698" s="2"/>
      <c r="N2698" s="28"/>
      <c r="O2698" s="28"/>
    </row>
    <row r="2699" spans="1:15" ht="18.75" customHeight="1" x14ac:dyDescent="0.35">
      <c r="A2699" s="28"/>
      <c r="B2699" s="189">
        <f>IF(J2699="",0,COUNTIF($J$7:J2699,J2699))</f>
        <v>0</v>
      </c>
      <c r="C2699" s="189" t="str">
        <f t="shared" si="170"/>
        <v>0</v>
      </c>
      <c r="D2699" s="192">
        <f t="shared" si="171"/>
        <v>46021</v>
      </c>
      <c r="E2699" s="189">
        <f t="shared" si="172"/>
        <v>227</v>
      </c>
      <c r="F2699" s="28"/>
      <c r="G2699" s="157"/>
      <c r="H2699" s="3"/>
      <c r="I2699" s="7"/>
      <c r="J2699" s="3"/>
      <c r="K2699" s="32" t="str">
        <f t="shared" si="173"/>
        <v/>
      </c>
      <c r="L2699" s="2"/>
      <c r="M2699" s="2"/>
      <c r="N2699" s="28"/>
      <c r="O2699" s="28"/>
    </row>
    <row r="2700" spans="1:15" ht="18.75" customHeight="1" x14ac:dyDescent="0.35">
      <c r="A2700" s="28"/>
      <c r="B2700" s="189">
        <f>IF(J2700="",0,COUNTIF($J$7:J2700,J2700))</f>
        <v>0</v>
      </c>
      <c r="C2700" s="189" t="str">
        <f t="shared" si="170"/>
        <v>0</v>
      </c>
      <c r="D2700" s="192">
        <f t="shared" si="171"/>
        <v>46021</v>
      </c>
      <c r="E2700" s="189">
        <f t="shared" si="172"/>
        <v>227</v>
      </c>
      <c r="F2700" s="28"/>
      <c r="G2700" s="157"/>
      <c r="H2700" s="3"/>
      <c r="I2700" s="7"/>
      <c r="J2700" s="3"/>
      <c r="K2700" s="32" t="str">
        <f t="shared" si="173"/>
        <v/>
      </c>
      <c r="L2700" s="2"/>
      <c r="M2700" s="2"/>
      <c r="N2700" s="28"/>
      <c r="O2700" s="28"/>
    </row>
    <row r="2701" spans="1:15" ht="18.75" customHeight="1" x14ac:dyDescent="0.35">
      <c r="A2701" s="28"/>
      <c r="B2701" s="189">
        <f>IF(J2701="",0,COUNTIF($J$7:J2701,J2701))</f>
        <v>0</v>
      </c>
      <c r="C2701" s="189" t="str">
        <f t="shared" si="170"/>
        <v>0</v>
      </c>
      <c r="D2701" s="192">
        <f t="shared" si="171"/>
        <v>46021</v>
      </c>
      <c r="E2701" s="189">
        <f t="shared" si="172"/>
        <v>227</v>
      </c>
      <c r="F2701" s="28"/>
      <c r="G2701" s="157"/>
      <c r="H2701" s="3"/>
      <c r="I2701" s="7"/>
      <c r="J2701" s="3"/>
      <c r="K2701" s="32" t="str">
        <f t="shared" si="173"/>
        <v/>
      </c>
      <c r="L2701" s="2"/>
      <c r="M2701" s="2"/>
      <c r="N2701" s="28"/>
      <c r="O2701" s="28"/>
    </row>
    <row r="2702" spans="1:15" ht="18.75" customHeight="1" x14ac:dyDescent="0.35">
      <c r="A2702" s="28"/>
      <c r="B2702" s="189">
        <f>IF(J2702="",0,COUNTIF($J$7:J2702,J2702))</f>
        <v>0</v>
      </c>
      <c r="C2702" s="189" t="str">
        <f t="shared" si="170"/>
        <v>0</v>
      </c>
      <c r="D2702" s="192">
        <f t="shared" si="171"/>
        <v>46021</v>
      </c>
      <c r="E2702" s="189">
        <f t="shared" si="172"/>
        <v>227</v>
      </c>
      <c r="F2702" s="28"/>
      <c r="G2702" s="157"/>
      <c r="H2702" s="3"/>
      <c r="I2702" s="7"/>
      <c r="J2702" s="3"/>
      <c r="K2702" s="32" t="str">
        <f t="shared" si="173"/>
        <v/>
      </c>
      <c r="L2702" s="2"/>
      <c r="M2702" s="2"/>
      <c r="N2702" s="28"/>
      <c r="O2702" s="28"/>
    </row>
    <row r="2703" spans="1:15" ht="18.75" customHeight="1" x14ac:dyDescent="0.35">
      <c r="A2703" s="28"/>
      <c r="B2703" s="189">
        <f>IF(J2703="",0,COUNTIF($J$7:J2703,J2703))</f>
        <v>0</v>
      </c>
      <c r="C2703" s="189" t="str">
        <f t="shared" si="170"/>
        <v>0</v>
      </c>
      <c r="D2703" s="192">
        <f t="shared" si="171"/>
        <v>46021</v>
      </c>
      <c r="E2703" s="189">
        <f t="shared" si="172"/>
        <v>227</v>
      </c>
      <c r="F2703" s="28"/>
      <c r="G2703" s="157"/>
      <c r="H2703" s="3"/>
      <c r="I2703" s="7"/>
      <c r="J2703" s="3"/>
      <c r="K2703" s="32" t="str">
        <f t="shared" si="173"/>
        <v/>
      </c>
      <c r="L2703" s="2"/>
      <c r="M2703" s="2"/>
      <c r="N2703" s="28"/>
      <c r="O2703" s="28"/>
    </row>
    <row r="2704" spans="1:15" ht="18.75" customHeight="1" x14ac:dyDescent="0.35">
      <c r="A2704" s="28"/>
      <c r="B2704" s="189">
        <f>IF(J2704="",0,COUNTIF($J$7:J2704,J2704))</f>
        <v>0</v>
      </c>
      <c r="C2704" s="189" t="str">
        <f t="shared" si="170"/>
        <v>0</v>
      </c>
      <c r="D2704" s="192">
        <f t="shared" si="171"/>
        <v>46021</v>
      </c>
      <c r="E2704" s="189">
        <f t="shared" si="172"/>
        <v>227</v>
      </c>
      <c r="F2704" s="28"/>
      <c r="G2704" s="157"/>
      <c r="H2704" s="3"/>
      <c r="I2704" s="7"/>
      <c r="J2704" s="3"/>
      <c r="K2704" s="32" t="str">
        <f t="shared" si="173"/>
        <v/>
      </c>
      <c r="L2704" s="2"/>
      <c r="M2704" s="2"/>
      <c r="N2704" s="28"/>
      <c r="O2704" s="28"/>
    </row>
    <row r="2705" spans="1:15" ht="18.75" customHeight="1" x14ac:dyDescent="0.35">
      <c r="A2705" s="28"/>
      <c r="B2705" s="189">
        <f>IF(J2705="",0,COUNTIF($J$7:J2705,J2705))</f>
        <v>0</v>
      </c>
      <c r="C2705" s="189" t="str">
        <f t="shared" si="170"/>
        <v>0</v>
      </c>
      <c r="D2705" s="192">
        <f t="shared" si="171"/>
        <v>46021</v>
      </c>
      <c r="E2705" s="189">
        <f t="shared" si="172"/>
        <v>227</v>
      </c>
      <c r="F2705" s="28"/>
      <c r="G2705" s="157"/>
      <c r="H2705" s="3"/>
      <c r="I2705" s="7"/>
      <c r="J2705" s="3"/>
      <c r="K2705" s="32" t="str">
        <f t="shared" si="173"/>
        <v/>
      </c>
      <c r="L2705" s="2"/>
      <c r="M2705" s="2"/>
      <c r="N2705" s="28"/>
      <c r="O2705" s="28"/>
    </row>
    <row r="2706" spans="1:15" ht="18.75" customHeight="1" x14ac:dyDescent="0.35">
      <c r="A2706" s="28"/>
      <c r="B2706" s="189">
        <f>IF(J2706="",0,COUNTIF($J$7:J2706,J2706))</f>
        <v>0</v>
      </c>
      <c r="C2706" s="189" t="str">
        <f t="shared" si="170"/>
        <v>0</v>
      </c>
      <c r="D2706" s="192">
        <f t="shared" si="171"/>
        <v>46021</v>
      </c>
      <c r="E2706" s="189">
        <f t="shared" si="172"/>
        <v>227</v>
      </c>
      <c r="F2706" s="28"/>
      <c r="G2706" s="157"/>
      <c r="H2706" s="3"/>
      <c r="I2706" s="7"/>
      <c r="J2706" s="3"/>
      <c r="K2706" s="32" t="str">
        <f t="shared" si="173"/>
        <v/>
      </c>
      <c r="L2706" s="2"/>
      <c r="M2706" s="2"/>
      <c r="N2706" s="28"/>
      <c r="O2706" s="28"/>
    </row>
    <row r="2707" spans="1:15" ht="18.75" customHeight="1" x14ac:dyDescent="0.35">
      <c r="A2707" s="28"/>
      <c r="B2707" s="189">
        <f>IF(J2707="",0,COUNTIF($J$7:J2707,J2707))</f>
        <v>0</v>
      </c>
      <c r="C2707" s="189" t="str">
        <f t="shared" si="170"/>
        <v>0</v>
      </c>
      <c r="D2707" s="192">
        <f t="shared" si="171"/>
        <v>46021</v>
      </c>
      <c r="E2707" s="189">
        <f t="shared" si="172"/>
        <v>227</v>
      </c>
      <c r="F2707" s="28"/>
      <c r="G2707" s="157"/>
      <c r="H2707" s="3"/>
      <c r="I2707" s="7"/>
      <c r="J2707" s="3"/>
      <c r="K2707" s="32" t="str">
        <f t="shared" si="173"/>
        <v/>
      </c>
      <c r="L2707" s="2"/>
      <c r="M2707" s="2"/>
      <c r="N2707" s="28"/>
      <c r="O2707" s="28"/>
    </row>
    <row r="2708" spans="1:15" ht="18.75" customHeight="1" x14ac:dyDescent="0.35">
      <c r="A2708" s="28"/>
      <c r="B2708" s="189">
        <f>IF(J2708="",0,COUNTIF($J$7:J2708,J2708))</f>
        <v>0</v>
      </c>
      <c r="C2708" s="189" t="str">
        <f t="shared" si="170"/>
        <v>0</v>
      </c>
      <c r="D2708" s="192">
        <f t="shared" si="171"/>
        <v>46021</v>
      </c>
      <c r="E2708" s="189">
        <f t="shared" si="172"/>
        <v>227</v>
      </c>
      <c r="F2708" s="28"/>
      <c r="G2708" s="157"/>
      <c r="H2708" s="3"/>
      <c r="I2708" s="7"/>
      <c r="J2708" s="3"/>
      <c r="K2708" s="32" t="str">
        <f t="shared" si="173"/>
        <v/>
      </c>
      <c r="L2708" s="2"/>
      <c r="M2708" s="2"/>
      <c r="N2708" s="28"/>
      <c r="O2708" s="28"/>
    </row>
    <row r="2709" spans="1:15" ht="18.75" customHeight="1" x14ac:dyDescent="0.35">
      <c r="A2709" s="28"/>
      <c r="B2709" s="189">
        <f>IF(J2709="",0,COUNTIF($J$7:J2709,J2709))</f>
        <v>0</v>
      </c>
      <c r="C2709" s="189" t="str">
        <f t="shared" si="170"/>
        <v>0</v>
      </c>
      <c r="D2709" s="192">
        <f t="shared" si="171"/>
        <v>46021</v>
      </c>
      <c r="E2709" s="189">
        <f t="shared" si="172"/>
        <v>227</v>
      </c>
      <c r="F2709" s="28"/>
      <c r="G2709" s="157"/>
      <c r="H2709" s="3"/>
      <c r="I2709" s="7"/>
      <c r="J2709" s="3"/>
      <c r="K2709" s="32" t="str">
        <f t="shared" si="173"/>
        <v/>
      </c>
      <c r="L2709" s="2"/>
      <c r="M2709" s="2"/>
      <c r="N2709" s="28"/>
      <c r="O2709" s="28"/>
    </row>
    <row r="2710" spans="1:15" ht="18.75" customHeight="1" x14ac:dyDescent="0.35">
      <c r="A2710" s="28"/>
      <c r="B2710" s="189">
        <f>IF(J2710="",0,COUNTIF($J$7:J2710,J2710))</f>
        <v>0</v>
      </c>
      <c r="C2710" s="189" t="str">
        <f t="shared" si="170"/>
        <v>0</v>
      </c>
      <c r="D2710" s="192">
        <f t="shared" si="171"/>
        <v>46021</v>
      </c>
      <c r="E2710" s="189">
        <f t="shared" si="172"/>
        <v>227</v>
      </c>
      <c r="F2710" s="28"/>
      <c r="G2710" s="157"/>
      <c r="H2710" s="3"/>
      <c r="I2710" s="7"/>
      <c r="J2710" s="3"/>
      <c r="K2710" s="32" t="str">
        <f t="shared" si="173"/>
        <v/>
      </c>
      <c r="L2710" s="2"/>
      <c r="M2710" s="2"/>
      <c r="N2710" s="28"/>
      <c r="O2710" s="28"/>
    </row>
    <row r="2711" spans="1:15" ht="18.75" customHeight="1" x14ac:dyDescent="0.35">
      <c r="A2711" s="28"/>
      <c r="B2711" s="189">
        <f>IF(J2711="",0,COUNTIF($J$7:J2711,J2711))</f>
        <v>0</v>
      </c>
      <c r="C2711" s="189" t="str">
        <f t="shared" si="170"/>
        <v>0</v>
      </c>
      <c r="D2711" s="192">
        <f t="shared" si="171"/>
        <v>46021</v>
      </c>
      <c r="E2711" s="189">
        <f t="shared" si="172"/>
        <v>227</v>
      </c>
      <c r="F2711" s="28"/>
      <c r="G2711" s="157"/>
      <c r="H2711" s="3"/>
      <c r="I2711" s="7"/>
      <c r="J2711" s="3"/>
      <c r="K2711" s="32" t="str">
        <f t="shared" si="173"/>
        <v/>
      </c>
      <c r="L2711" s="2"/>
      <c r="M2711" s="2"/>
      <c r="N2711" s="28"/>
      <c r="O2711" s="28"/>
    </row>
    <row r="2712" spans="1:15" ht="18.75" customHeight="1" x14ac:dyDescent="0.35">
      <c r="A2712" s="28"/>
      <c r="B2712" s="189">
        <f>IF(J2712="",0,COUNTIF($J$7:J2712,J2712))</f>
        <v>0</v>
      </c>
      <c r="C2712" s="189" t="str">
        <f t="shared" si="170"/>
        <v>0</v>
      </c>
      <c r="D2712" s="192">
        <f t="shared" si="171"/>
        <v>46021</v>
      </c>
      <c r="E2712" s="189">
        <f t="shared" si="172"/>
        <v>227</v>
      </c>
      <c r="F2712" s="28"/>
      <c r="G2712" s="157"/>
      <c r="H2712" s="3"/>
      <c r="I2712" s="7"/>
      <c r="J2712" s="3"/>
      <c r="K2712" s="32" t="str">
        <f t="shared" si="173"/>
        <v/>
      </c>
      <c r="L2712" s="2"/>
      <c r="M2712" s="2"/>
      <c r="N2712" s="28"/>
      <c r="O2712" s="28"/>
    </row>
    <row r="2713" spans="1:15" ht="18.75" customHeight="1" x14ac:dyDescent="0.35">
      <c r="A2713" s="28"/>
      <c r="B2713" s="189">
        <f>IF(J2713="",0,COUNTIF($J$7:J2713,J2713))</f>
        <v>0</v>
      </c>
      <c r="C2713" s="189" t="str">
        <f t="shared" si="170"/>
        <v>0</v>
      </c>
      <c r="D2713" s="192">
        <f t="shared" si="171"/>
        <v>46021</v>
      </c>
      <c r="E2713" s="189">
        <f t="shared" si="172"/>
        <v>227</v>
      </c>
      <c r="F2713" s="28"/>
      <c r="G2713" s="157"/>
      <c r="H2713" s="3"/>
      <c r="I2713" s="7"/>
      <c r="J2713" s="3"/>
      <c r="K2713" s="32" t="str">
        <f t="shared" si="173"/>
        <v/>
      </c>
      <c r="L2713" s="2"/>
      <c r="M2713" s="2"/>
      <c r="N2713" s="28"/>
      <c r="O2713" s="28"/>
    </row>
    <row r="2714" spans="1:15" ht="18.75" customHeight="1" x14ac:dyDescent="0.35">
      <c r="A2714" s="28"/>
      <c r="B2714" s="189">
        <f>IF(J2714="",0,COUNTIF($J$7:J2714,J2714))</f>
        <v>0</v>
      </c>
      <c r="C2714" s="189" t="str">
        <f t="shared" si="170"/>
        <v>0</v>
      </c>
      <c r="D2714" s="192">
        <f t="shared" si="171"/>
        <v>46021</v>
      </c>
      <c r="E2714" s="189">
        <f t="shared" si="172"/>
        <v>227</v>
      </c>
      <c r="F2714" s="28"/>
      <c r="G2714" s="157"/>
      <c r="H2714" s="3"/>
      <c r="I2714" s="7"/>
      <c r="J2714" s="3"/>
      <c r="K2714" s="32" t="str">
        <f t="shared" si="173"/>
        <v/>
      </c>
      <c r="L2714" s="2"/>
      <c r="M2714" s="2"/>
      <c r="N2714" s="28"/>
      <c r="O2714" s="28"/>
    </row>
    <row r="2715" spans="1:15" ht="18.75" customHeight="1" x14ac:dyDescent="0.35">
      <c r="A2715" s="28"/>
      <c r="B2715" s="189">
        <f>IF(J2715="",0,COUNTIF($J$7:J2715,J2715))</f>
        <v>0</v>
      </c>
      <c r="C2715" s="189" t="str">
        <f t="shared" si="170"/>
        <v>0</v>
      </c>
      <c r="D2715" s="192">
        <f t="shared" si="171"/>
        <v>46021</v>
      </c>
      <c r="E2715" s="189">
        <f t="shared" si="172"/>
        <v>227</v>
      </c>
      <c r="F2715" s="28"/>
      <c r="G2715" s="157"/>
      <c r="H2715" s="3"/>
      <c r="I2715" s="7"/>
      <c r="J2715" s="3"/>
      <c r="K2715" s="32" t="str">
        <f t="shared" si="173"/>
        <v/>
      </c>
      <c r="L2715" s="2"/>
      <c r="M2715" s="2"/>
      <c r="N2715" s="28"/>
      <c r="O2715" s="28"/>
    </row>
    <row r="2716" spans="1:15" ht="18.75" customHeight="1" x14ac:dyDescent="0.35">
      <c r="A2716" s="28"/>
      <c r="B2716" s="189">
        <f>IF(J2716="",0,COUNTIF($J$7:J2716,J2716))</f>
        <v>0</v>
      </c>
      <c r="C2716" s="189" t="str">
        <f t="shared" si="170"/>
        <v>0</v>
      </c>
      <c r="D2716" s="192">
        <f t="shared" si="171"/>
        <v>46021</v>
      </c>
      <c r="E2716" s="189">
        <f t="shared" si="172"/>
        <v>227</v>
      </c>
      <c r="F2716" s="28"/>
      <c r="G2716" s="157"/>
      <c r="H2716" s="3"/>
      <c r="I2716" s="7"/>
      <c r="J2716" s="3"/>
      <c r="K2716" s="32" t="str">
        <f t="shared" si="173"/>
        <v/>
      </c>
      <c r="L2716" s="2"/>
      <c r="M2716" s="2"/>
      <c r="N2716" s="28"/>
      <c r="O2716" s="28"/>
    </row>
    <row r="2717" spans="1:15" ht="18.75" customHeight="1" x14ac:dyDescent="0.35">
      <c r="A2717" s="28"/>
      <c r="B2717" s="189">
        <f>IF(J2717="",0,COUNTIF($J$7:J2717,J2717))</f>
        <v>0</v>
      </c>
      <c r="C2717" s="189" t="str">
        <f t="shared" si="170"/>
        <v>0</v>
      </c>
      <c r="D2717" s="192">
        <f t="shared" si="171"/>
        <v>46021</v>
      </c>
      <c r="E2717" s="189">
        <f t="shared" si="172"/>
        <v>227</v>
      </c>
      <c r="F2717" s="28"/>
      <c r="G2717" s="157"/>
      <c r="H2717" s="3"/>
      <c r="I2717" s="7"/>
      <c r="J2717" s="3"/>
      <c r="K2717" s="32" t="str">
        <f t="shared" si="173"/>
        <v/>
      </c>
      <c r="L2717" s="2"/>
      <c r="M2717" s="2"/>
      <c r="N2717" s="28"/>
      <c r="O2717" s="28"/>
    </row>
    <row r="2718" spans="1:15" ht="18.75" customHeight="1" x14ac:dyDescent="0.35">
      <c r="A2718" s="28"/>
      <c r="B2718" s="189">
        <f>IF(J2718="",0,COUNTIF($J$7:J2718,J2718))</f>
        <v>0</v>
      </c>
      <c r="C2718" s="189" t="str">
        <f t="shared" si="170"/>
        <v>0</v>
      </c>
      <c r="D2718" s="192">
        <f t="shared" si="171"/>
        <v>46021</v>
      </c>
      <c r="E2718" s="189">
        <f t="shared" si="172"/>
        <v>227</v>
      </c>
      <c r="F2718" s="28"/>
      <c r="G2718" s="157"/>
      <c r="H2718" s="3"/>
      <c r="I2718" s="7"/>
      <c r="J2718" s="3"/>
      <c r="K2718" s="32" t="str">
        <f t="shared" si="173"/>
        <v/>
      </c>
      <c r="L2718" s="2"/>
      <c r="M2718" s="2"/>
      <c r="N2718" s="28"/>
      <c r="O2718" s="28"/>
    </row>
    <row r="2719" spans="1:15" ht="18.75" customHeight="1" x14ac:dyDescent="0.35">
      <c r="A2719" s="28"/>
      <c r="B2719" s="189">
        <f>IF(J2719="",0,COUNTIF($J$7:J2719,J2719))</f>
        <v>0</v>
      </c>
      <c r="C2719" s="189" t="str">
        <f t="shared" si="170"/>
        <v>0</v>
      </c>
      <c r="D2719" s="192">
        <f t="shared" si="171"/>
        <v>46021</v>
      </c>
      <c r="E2719" s="189">
        <f t="shared" si="172"/>
        <v>227</v>
      </c>
      <c r="F2719" s="28"/>
      <c r="G2719" s="157"/>
      <c r="H2719" s="3"/>
      <c r="I2719" s="7"/>
      <c r="J2719" s="3"/>
      <c r="K2719" s="32" t="str">
        <f t="shared" si="173"/>
        <v/>
      </c>
      <c r="L2719" s="2"/>
      <c r="M2719" s="2"/>
      <c r="N2719" s="28"/>
      <c r="O2719" s="28"/>
    </row>
    <row r="2720" spans="1:15" ht="18.75" customHeight="1" x14ac:dyDescent="0.35">
      <c r="A2720" s="28"/>
      <c r="B2720" s="189">
        <f>IF(J2720="",0,COUNTIF($J$7:J2720,J2720))</f>
        <v>0</v>
      </c>
      <c r="C2720" s="189" t="str">
        <f t="shared" si="170"/>
        <v>0</v>
      </c>
      <c r="D2720" s="192">
        <f t="shared" si="171"/>
        <v>46021</v>
      </c>
      <c r="E2720" s="189">
        <f t="shared" si="172"/>
        <v>227</v>
      </c>
      <c r="F2720" s="28"/>
      <c r="G2720" s="157"/>
      <c r="H2720" s="3"/>
      <c r="I2720" s="7"/>
      <c r="J2720" s="3"/>
      <c r="K2720" s="32" t="str">
        <f t="shared" si="173"/>
        <v/>
      </c>
      <c r="L2720" s="2"/>
      <c r="M2720" s="2"/>
      <c r="N2720" s="28"/>
      <c r="O2720" s="28"/>
    </row>
    <row r="2721" spans="1:15" ht="18.75" customHeight="1" x14ac:dyDescent="0.35">
      <c r="A2721" s="28"/>
      <c r="B2721" s="189">
        <f>IF(J2721="",0,COUNTIF($J$7:J2721,J2721))</f>
        <v>0</v>
      </c>
      <c r="C2721" s="189" t="str">
        <f t="shared" si="170"/>
        <v>0</v>
      </c>
      <c r="D2721" s="192">
        <f t="shared" si="171"/>
        <v>46021</v>
      </c>
      <c r="E2721" s="189">
        <f t="shared" si="172"/>
        <v>227</v>
      </c>
      <c r="F2721" s="28"/>
      <c r="G2721" s="157"/>
      <c r="H2721" s="3"/>
      <c r="I2721" s="7"/>
      <c r="J2721" s="3"/>
      <c r="K2721" s="32" t="str">
        <f t="shared" si="173"/>
        <v/>
      </c>
      <c r="L2721" s="2"/>
      <c r="M2721" s="2"/>
      <c r="N2721" s="28"/>
      <c r="O2721" s="28"/>
    </row>
    <row r="2722" spans="1:15" ht="18.75" customHeight="1" x14ac:dyDescent="0.35">
      <c r="A2722" s="28"/>
      <c r="B2722" s="189">
        <f>IF(J2722="",0,COUNTIF($J$7:J2722,J2722))</f>
        <v>0</v>
      </c>
      <c r="C2722" s="189" t="str">
        <f t="shared" si="170"/>
        <v>0</v>
      </c>
      <c r="D2722" s="192">
        <f t="shared" si="171"/>
        <v>46021</v>
      </c>
      <c r="E2722" s="189">
        <f t="shared" si="172"/>
        <v>227</v>
      </c>
      <c r="F2722" s="28"/>
      <c r="G2722" s="157"/>
      <c r="H2722" s="3"/>
      <c r="I2722" s="7"/>
      <c r="J2722" s="3"/>
      <c r="K2722" s="32" t="str">
        <f t="shared" si="173"/>
        <v/>
      </c>
      <c r="L2722" s="2"/>
      <c r="M2722" s="2"/>
      <c r="N2722" s="28"/>
      <c r="O2722" s="28"/>
    </row>
    <row r="2723" spans="1:15" ht="18.75" customHeight="1" x14ac:dyDescent="0.35">
      <c r="A2723" s="28"/>
      <c r="B2723" s="189">
        <f>IF(J2723="",0,COUNTIF($J$7:J2723,J2723))</f>
        <v>0</v>
      </c>
      <c r="C2723" s="189" t="str">
        <f t="shared" si="170"/>
        <v>0</v>
      </c>
      <c r="D2723" s="192">
        <f t="shared" si="171"/>
        <v>46021</v>
      </c>
      <c r="E2723" s="189">
        <f t="shared" si="172"/>
        <v>227</v>
      </c>
      <c r="F2723" s="28"/>
      <c r="G2723" s="157"/>
      <c r="H2723" s="3"/>
      <c r="I2723" s="7"/>
      <c r="J2723" s="3"/>
      <c r="K2723" s="32" t="str">
        <f t="shared" si="173"/>
        <v/>
      </c>
      <c r="L2723" s="2"/>
      <c r="M2723" s="2"/>
      <c r="N2723" s="28"/>
      <c r="O2723" s="28"/>
    </row>
    <row r="2724" spans="1:15" ht="18.75" customHeight="1" x14ac:dyDescent="0.35">
      <c r="A2724" s="28"/>
      <c r="B2724" s="189">
        <f>IF(J2724="",0,COUNTIF($J$7:J2724,J2724))</f>
        <v>0</v>
      </c>
      <c r="C2724" s="189" t="str">
        <f t="shared" si="170"/>
        <v>0</v>
      </c>
      <c r="D2724" s="192">
        <f t="shared" si="171"/>
        <v>46021</v>
      </c>
      <c r="E2724" s="189">
        <f t="shared" si="172"/>
        <v>227</v>
      </c>
      <c r="F2724" s="28"/>
      <c r="G2724" s="157"/>
      <c r="H2724" s="3"/>
      <c r="I2724" s="7"/>
      <c r="J2724" s="3"/>
      <c r="K2724" s="32" t="str">
        <f t="shared" si="173"/>
        <v/>
      </c>
      <c r="L2724" s="2"/>
      <c r="M2724" s="2"/>
      <c r="N2724" s="28"/>
      <c r="O2724" s="28"/>
    </row>
    <row r="2725" spans="1:15" ht="18.75" customHeight="1" x14ac:dyDescent="0.35">
      <c r="A2725" s="28"/>
      <c r="B2725" s="189">
        <f>IF(J2725="",0,COUNTIF($J$7:J2725,J2725))</f>
        <v>0</v>
      </c>
      <c r="C2725" s="189" t="str">
        <f t="shared" si="170"/>
        <v>0</v>
      </c>
      <c r="D2725" s="192">
        <f t="shared" si="171"/>
        <v>46021</v>
      </c>
      <c r="E2725" s="189">
        <f t="shared" si="172"/>
        <v>227</v>
      </c>
      <c r="F2725" s="28"/>
      <c r="G2725" s="157"/>
      <c r="H2725" s="3"/>
      <c r="I2725" s="7"/>
      <c r="J2725" s="3"/>
      <c r="K2725" s="32" t="str">
        <f t="shared" si="173"/>
        <v/>
      </c>
      <c r="L2725" s="2"/>
      <c r="M2725" s="2"/>
      <c r="N2725" s="28"/>
      <c r="O2725" s="28"/>
    </row>
    <row r="2726" spans="1:15" ht="18.75" customHeight="1" x14ac:dyDescent="0.35">
      <c r="A2726" s="28"/>
      <c r="B2726" s="189">
        <f>IF(J2726="",0,COUNTIF($J$7:J2726,J2726))</f>
        <v>0</v>
      </c>
      <c r="C2726" s="189" t="str">
        <f t="shared" si="170"/>
        <v>0</v>
      </c>
      <c r="D2726" s="192">
        <f t="shared" si="171"/>
        <v>46021</v>
      </c>
      <c r="E2726" s="189">
        <f t="shared" si="172"/>
        <v>227</v>
      </c>
      <c r="F2726" s="28"/>
      <c r="G2726" s="157"/>
      <c r="H2726" s="3"/>
      <c r="I2726" s="7"/>
      <c r="J2726" s="3"/>
      <c r="K2726" s="32" t="str">
        <f t="shared" si="173"/>
        <v/>
      </c>
      <c r="L2726" s="2"/>
      <c r="M2726" s="2"/>
      <c r="N2726" s="28"/>
      <c r="O2726" s="28"/>
    </row>
    <row r="2727" spans="1:15" ht="18.75" customHeight="1" x14ac:dyDescent="0.35">
      <c r="A2727" s="28"/>
      <c r="B2727" s="189">
        <f>IF(J2727="",0,COUNTIF($J$7:J2727,J2727))</f>
        <v>0</v>
      </c>
      <c r="C2727" s="189" t="str">
        <f t="shared" si="170"/>
        <v>0</v>
      </c>
      <c r="D2727" s="192">
        <f t="shared" si="171"/>
        <v>46021</v>
      </c>
      <c r="E2727" s="189">
        <f t="shared" si="172"/>
        <v>227</v>
      </c>
      <c r="F2727" s="28"/>
      <c r="G2727" s="157"/>
      <c r="H2727" s="3"/>
      <c r="I2727" s="7"/>
      <c r="J2727" s="3"/>
      <c r="K2727" s="32" t="str">
        <f t="shared" si="173"/>
        <v/>
      </c>
      <c r="L2727" s="2"/>
      <c r="M2727" s="2"/>
      <c r="N2727" s="28"/>
      <c r="O2727" s="28"/>
    </row>
    <row r="2728" spans="1:15" ht="18.75" customHeight="1" x14ac:dyDescent="0.35">
      <c r="A2728" s="28"/>
      <c r="B2728" s="189">
        <f>IF(J2728="",0,COUNTIF($J$7:J2728,J2728))</f>
        <v>0</v>
      </c>
      <c r="C2728" s="189" t="str">
        <f t="shared" si="170"/>
        <v>0</v>
      </c>
      <c r="D2728" s="192">
        <f t="shared" si="171"/>
        <v>46021</v>
      </c>
      <c r="E2728" s="189">
        <f t="shared" si="172"/>
        <v>227</v>
      </c>
      <c r="F2728" s="28"/>
      <c r="G2728" s="157"/>
      <c r="H2728" s="3"/>
      <c r="I2728" s="7"/>
      <c r="J2728" s="3"/>
      <c r="K2728" s="32" t="str">
        <f t="shared" si="173"/>
        <v/>
      </c>
      <c r="L2728" s="2"/>
      <c r="M2728" s="2"/>
      <c r="N2728" s="28"/>
      <c r="O2728" s="28"/>
    </row>
    <row r="2729" spans="1:15" ht="18.75" customHeight="1" x14ac:dyDescent="0.35">
      <c r="A2729" s="28"/>
      <c r="B2729" s="189">
        <f>IF(J2729="",0,COUNTIF($J$7:J2729,J2729))</f>
        <v>0</v>
      </c>
      <c r="C2729" s="189" t="str">
        <f t="shared" si="170"/>
        <v>0</v>
      </c>
      <c r="D2729" s="192">
        <f t="shared" si="171"/>
        <v>46021</v>
      </c>
      <c r="E2729" s="189">
        <f t="shared" si="172"/>
        <v>227</v>
      </c>
      <c r="F2729" s="28"/>
      <c r="G2729" s="157"/>
      <c r="H2729" s="3"/>
      <c r="I2729" s="7"/>
      <c r="J2729" s="3"/>
      <c r="K2729" s="32" t="str">
        <f t="shared" si="173"/>
        <v/>
      </c>
      <c r="L2729" s="2"/>
      <c r="M2729" s="2"/>
      <c r="N2729" s="28"/>
      <c r="O2729" s="28"/>
    </row>
    <row r="2730" spans="1:15" ht="18.75" customHeight="1" x14ac:dyDescent="0.35">
      <c r="A2730" s="28"/>
      <c r="B2730" s="189">
        <f>IF(J2730="",0,COUNTIF($J$7:J2730,J2730))</f>
        <v>0</v>
      </c>
      <c r="C2730" s="189" t="str">
        <f t="shared" si="170"/>
        <v>0</v>
      </c>
      <c r="D2730" s="192">
        <f t="shared" si="171"/>
        <v>46021</v>
      </c>
      <c r="E2730" s="189">
        <f t="shared" si="172"/>
        <v>227</v>
      </c>
      <c r="F2730" s="28"/>
      <c r="G2730" s="157"/>
      <c r="H2730" s="3"/>
      <c r="I2730" s="7"/>
      <c r="J2730" s="3"/>
      <c r="K2730" s="32" t="str">
        <f t="shared" si="173"/>
        <v/>
      </c>
      <c r="L2730" s="2"/>
      <c r="M2730" s="2"/>
      <c r="N2730" s="28"/>
      <c r="O2730" s="28"/>
    </row>
    <row r="2731" spans="1:15" ht="18.75" customHeight="1" x14ac:dyDescent="0.35">
      <c r="A2731" s="28"/>
      <c r="B2731" s="189">
        <f>IF(J2731="",0,COUNTIF($J$7:J2731,J2731))</f>
        <v>0</v>
      </c>
      <c r="C2731" s="189" t="str">
        <f t="shared" si="170"/>
        <v>0</v>
      </c>
      <c r="D2731" s="192">
        <f t="shared" si="171"/>
        <v>46021</v>
      </c>
      <c r="E2731" s="189">
        <f t="shared" si="172"/>
        <v>227</v>
      </c>
      <c r="F2731" s="28"/>
      <c r="G2731" s="157"/>
      <c r="H2731" s="3"/>
      <c r="I2731" s="7"/>
      <c r="J2731" s="3"/>
      <c r="K2731" s="32" t="str">
        <f t="shared" si="173"/>
        <v/>
      </c>
      <c r="L2731" s="2"/>
      <c r="M2731" s="2"/>
      <c r="N2731" s="28"/>
      <c r="O2731" s="28"/>
    </row>
    <row r="2732" spans="1:15" ht="18.75" customHeight="1" x14ac:dyDescent="0.35">
      <c r="A2732" s="28"/>
      <c r="B2732" s="189">
        <f>IF(J2732="",0,COUNTIF($J$7:J2732,J2732))</f>
        <v>0</v>
      </c>
      <c r="C2732" s="189" t="str">
        <f t="shared" si="170"/>
        <v>0</v>
      </c>
      <c r="D2732" s="192">
        <f t="shared" si="171"/>
        <v>46021</v>
      </c>
      <c r="E2732" s="189">
        <f t="shared" si="172"/>
        <v>227</v>
      </c>
      <c r="F2732" s="28"/>
      <c r="G2732" s="157"/>
      <c r="H2732" s="3"/>
      <c r="I2732" s="7"/>
      <c r="J2732" s="3"/>
      <c r="K2732" s="32" t="str">
        <f t="shared" si="173"/>
        <v/>
      </c>
      <c r="L2732" s="2"/>
      <c r="M2732" s="2"/>
      <c r="N2732" s="28"/>
      <c r="O2732" s="28"/>
    </row>
    <row r="2733" spans="1:15" ht="18.75" customHeight="1" x14ac:dyDescent="0.35">
      <c r="A2733" s="28"/>
      <c r="B2733" s="189">
        <f>IF(J2733="",0,COUNTIF($J$7:J2733,J2733))</f>
        <v>0</v>
      </c>
      <c r="C2733" s="189" t="str">
        <f t="shared" si="170"/>
        <v>0</v>
      </c>
      <c r="D2733" s="192">
        <f t="shared" si="171"/>
        <v>46021</v>
      </c>
      <c r="E2733" s="189">
        <f t="shared" si="172"/>
        <v>227</v>
      </c>
      <c r="F2733" s="28"/>
      <c r="G2733" s="157"/>
      <c r="H2733" s="3"/>
      <c r="I2733" s="7"/>
      <c r="J2733" s="3"/>
      <c r="K2733" s="32" t="str">
        <f t="shared" si="173"/>
        <v/>
      </c>
      <c r="L2733" s="2"/>
      <c r="M2733" s="2"/>
      <c r="N2733" s="28"/>
      <c r="O2733" s="28"/>
    </row>
    <row r="2734" spans="1:15" ht="18.75" customHeight="1" x14ac:dyDescent="0.35">
      <c r="A2734" s="28"/>
      <c r="B2734" s="189">
        <f>IF(J2734="",0,COUNTIF($J$7:J2734,J2734))</f>
        <v>0</v>
      </c>
      <c r="C2734" s="189" t="str">
        <f t="shared" si="170"/>
        <v>0</v>
      </c>
      <c r="D2734" s="192">
        <f t="shared" si="171"/>
        <v>46021</v>
      </c>
      <c r="E2734" s="189">
        <f t="shared" si="172"/>
        <v>227</v>
      </c>
      <c r="F2734" s="28"/>
      <c r="G2734" s="157"/>
      <c r="H2734" s="3"/>
      <c r="I2734" s="7"/>
      <c r="J2734" s="3"/>
      <c r="K2734" s="32" t="str">
        <f t="shared" si="173"/>
        <v/>
      </c>
      <c r="L2734" s="2"/>
      <c r="M2734" s="2"/>
      <c r="N2734" s="28"/>
      <c r="O2734" s="28"/>
    </row>
    <row r="2735" spans="1:15" ht="18.75" customHeight="1" x14ac:dyDescent="0.35">
      <c r="A2735" s="28"/>
      <c r="B2735" s="189">
        <f>IF(J2735="",0,COUNTIF($J$7:J2735,J2735))</f>
        <v>0</v>
      </c>
      <c r="C2735" s="189" t="str">
        <f t="shared" si="170"/>
        <v>0</v>
      </c>
      <c r="D2735" s="192">
        <f t="shared" si="171"/>
        <v>46021</v>
      </c>
      <c r="E2735" s="189">
        <f t="shared" si="172"/>
        <v>227</v>
      </c>
      <c r="F2735" s="28"/>
      <c r="G2735" s="157"/>
      <c r="H2735" s="3"/>
      <c r="I2735" s="7"/>
      <c r="J2735" s="3"/>
      <c r="K2735" s="32" t="str">
        <f t="shared" si="173"/>
        <v/>
      </c>
      <c r="L2735" s="2"/>
      <c r="M2735" s="2"/>
      <c r="N2735" s="28"/>
      <c r="O2735" s="28"/>
    </row>
    <row r="2736" spans="1:15" ht="18.75" customHeight="1" x14ac:dyDescent="0.35">
      <c r="A2736" s="28"/>
      <c r="B2736" s="189">
        <f>IF(J2736="",0,COUNTIF($J$7:J2736,J2736))</f>
        <v>0</v>
      </c>
      <c r="C2736" s="189" t="str">
        <f t="shared" si="170"/>
        <v>0</v>
      </c>
      <c r="D2736" s="192">
        <f t="shared" si="171"/>
        <v>46021</v>
      </c>
      <c r="E2736" s="189">
        <f t="shared" si="172"/>
        <v>227</v>
      </c>
      <c r="F2736" s="28"/>
      <c r="G2736" s="157"/>
      <c r="H2736" s="3"/>
      <c r="I2736" s="7"/>
      <c r="J2736" s="3"/>
      <c r="K2736" s="32" t="str">
        <f t="shared" si="173"/>
        <v/>
      </c>
      <c r="L2736" s="2"/>
      <c r="M2736" s="2"/>
      <c r="N2736" s="28"/>
      <c r="O2736" s="28"/>
    </row>
    <row r="2737" spans="1:15" ht="18.75" customHeight="1" x14ac:dyDescent="0.35">
      <c r="A2737" s="28"/>
      <c r="B2737" s="189">
        <f>IF(J2737="",0,COUNTIF($J$7:J2737,J2737))</f>
        <v>0</v>
      </c>
      <c r="C2737" s="189" t="str">
        <f t="shared" si="170"/>
        <v>0</v>
      </c>
      <c r="D2737" s="192">
        <f t="shared" si="171"/>
        <v>46021</v>
      </c>
      <c r="E2737" s="189">
        <f t="shared" si="172"/>
        <v>227</v>
      </c>
      <c r="F2737" s="28"/>
      <c r="G2737" s="157"/>
      <c r="H2737" s="3"/>
      <c r="I2737" s="7"/>
      <c r="J2737" s="3"/>
      <c r="K2737" s="32" t="str">
        <f t="shared" si="173"/>
        <v/>
      </c>
      <c r="L2737" s="2"/>
      <c r="M2737" s="2"/>
      <c r="N2737" s="28"/>
      <c r="O2737" s="28"/>
    </row>
    <row r="2738" spans="1:15" ht="18.75" customHeight="1" x14ac:dyDescent="0.35">
      <c r="A2738" s="28"/>
      <c r="B2738" s="189">
        <f>IF(J2738="",0,COUNTIF($J$7:J2738,J2738))</f>
        <v>0</v>
      </c>
      <c r="C2738" s="189" t="str">
        <f t="shared" si="170"/>
        <v>0</v>
      </c>
      <c r="D2738" s="192">
        <f t="shared" si="171"/>
        <v>46021</v>
      </c>
      <c r="E2738" s="189">
        <f t="shared" si="172"/>
        <v>227</v>
      </c>
      <c r="F2738" s="28"/>
      <c r="G2738" s="157"/>
      <c r="H2738" s="3"/>
      <c r="I2738" s="7"/>
      <c r="J2738" s="3"/>
      <c r="K2738" s="32" t="str">
        <f t="shared" si="173"/>
        <v/>
      </c>
      <c r="L2738" s="2"/>
      <c r="M2738" s="2"/>
      <c r="N2738" s="28"/>
      <c r="O2738" s="28"/>
    </row>
    <row r="2739" spans="1:15" ht="18.75" customHeight="1" x14ac:dyDescent="0.35">
      <c r="A2739" s="28"/>
      <c r="B2739" s="189">
        <f>IF(J2739="",0,COUNTIF($J$7:J2739,J2739))</f>
        <v>0</v>
      </c>
      <c r="C2739" s="189" t="str">
        <f t="shared" si="170"/>
        <v>0</v>
      </c>
      <c r="D2739" s="192">
        <f t="shared" si="171"/>
        <v>46021</v>
      </c>
      <c r="E2739" s="189">
        <f t="shared" si="172"/>
        <v>227</v>
      </c>
      <c r="F2739" s="28"/>
      <c r="G2739" s="157"/>
      <c r="H2739" s="3"/>
      <c r="I2739" s="7"/>
      <c r="J2739" s="3"/>
      <c r="K2739" s="32" t="str">
        <f t="shared" si="173"/>
        <v/>
      </c>
      <c r="L2739" s="2"/>
      <c r="M2739" s="2"/>
      <c r="N2739" s="28"/>
      <c r="O2739" s="28"/>
    </row>
    <row r="2740" spans="1:15" ht="18.75" customHeight="1" x14ac:dyDescent="0.35">
      <c r="A2740" s="28"/>
      <c r="B2740" s="189">
        <f>IF(J2740="",0,COUNTIF($J$7:J2740,J2740))</f>
        <v>0</v>
      </c>
      <c r="C2740" s="189" t="str">
        <f t="shared" si="170"/>
        <v>0</v>
      </c>
      <c r="D2740" s="192">
        <f t="shared" si="171"/>
        <v>46021</v>
      </c>
      <c r="E2740" s="189">
        <f t="shared" si="172"/>
        <v>227</v>
      </c>
      <c r="F2740" s="28"/>
      <c r="G2740" s="157"/>
      <c r="H2740" s="3"/>
      <c r="I2740" s="7"/>
      <c r="J2740" s="3"/>
      <c r="K2740" s="32" t="str">
        <f t="shared" si="173"/>
        <v/>
      </c>
      <c r="L2740" s="2"/>
      <c r="M2740" s="2"/>
      <c r="N2740" s="28"/>
      <c r="O2740" s="28"/>
    </row>
    <row r="2741" spans="1:15" ht="18.75" customHeight="1" x14ac:dyDescent="0.35">
      <c r="A2741" s="28"/>
      <c r="B2741" s="189">
        <f>IF(J2741="",0,COUNTIF($J$7:J2741,J2741))</f>
        <v>0</v>
      </c>
      <c r="C2741" s="189" t="str">
        <f t="shared" si="170"/>
        <v>0</v>
      </c>
      <c r="D2741" s="192">
        <f t="shared" si="171"/>
        <v>46021</v>
      </c>
      <c r="E2741" s="189">
        <f t="shared" si="172"/>
        <v>227</v>
      </c>
      <c r="F2741" s="28"/>
      <c r="G2741" s="157"/>
      <c r="H2741" s="3"/>
      <c r="I2741" s="7"/>
      <c r="J2741" s="3"/>
      <c r="K2741" s="32" t="str">
        <f t="shared" si="173"/>
        <v/>
      </c>
      <c r="L2741" s="2"/>
      <c r="M2741" s="2"/>
      <c r="N2741" s="28"/>
      <c r="O2741" s="28"/>
    </row>
    <row r="2742" spans="1:15" ht="18.75" customHeight="1" x14ac:dyDescent="0.35">
      <c r="A2742" s="28"/>
      <c r="B2742" s="189">
        <f>IF(J2742="",0,COUNTIF($J$7:J2742,J2742))</f>
        <v>0</v>
      </c>
      <c r="C2742" s="189" t="str">
        <f t="shared" si="170"/>
        <v>0</v>
      </c>
      <c r="D2742" s="192">
        <f t="shared" si="171"/>
        <v>46021</v>
      </c>
      <c r="E2742" s="189">
        <f t="shared" si="172"/>
        <v>227</v>
      </c>
      <c r="F2742" s="28"/>
      <c r="G2742" s="157"/>
      <c r="H2742" s="3"/>
      <c r="I2742" s="7"/>
      <c r="J2742" s="3"/>
      <c r="K2742" s="32" t="str">
        <f t="shared" si="173"/>
        <v/>
      </c>
      <c r="L2742" s="2"/>
      <c r="M2742" s="2"/>
      <c r="N2742" s="28"/>
      <c r="O2742" s="28"/>
    </row>
    <row r="2743" spans="1:15" ht="18.75" customHeight="1" x14ac:dyDescent="0.35">
      <c r="A2743" s="28"/>
      <c r="B2743" s="189">
        <f>IF(J2743="",0,COUNTIF($J$7:J2743,J2743))</f>
        <v>0</v>
      </c>
      <c r="C2743" s="189" t="str">
        <f t="shared" ref="C2743:C2806" si="174">B2743&amp;J2743</f>
        <v>0</v>
      </c>
      <c r="D2743" s="192">
        <f t="shared" ref="D2743:D2806" si="175">IF(G2743&lt;&gt;"",G2743,D2742)</f>
        <v>46021</v>
      </c>
      <c r="E2743" s="189">
        <f t="shared" ref="E2743:E2806" si="176">IF(H2743&lt;&gt;"",H2743,E2742)</f>
        <v>227</v>
      </c>
      <c r="F2743" s="28"/>
      <c r="G2743" s="157"/>
      <c r="H2743" s="3"/>
      <c r="I2743" s="7"/>
      <c r="J2743" s="3"/>
      <c r="K2743" s="32" t="str">
        <f t="shared" ref="K2743:K2806" si="177">IF(J2743&lt;&gt;"",VLOOKUP(J2743,DA,2,FALSE),"")</f>
        <v/>
      </c>
      <c r="L2743" s="2"/>
      <c r="M2743" s="2"/>
      <c r="N2743" s="28"/>
      <c r="O2743" s="28"/>
    </row>
    <row r="2744" spans="1:15" ht="18.75" customHeight="1" x14ac:dyDescent="0.35">
      <c r="A2744" s="28"/>
      <c r="B2744" s="189">
        <f>IF(J2744="",0,COUNTIF($J$7:J2744,J2744))</f>
        <v>0</v>
      </c>
      <c r="C2744" s="189" t="str">
        <f t="shared" si="174"/>
        <v>0</v>
      </c>
      <c r="D2744" s="192">
        <f t="shared" si="175"/>
        <v>46021</v>
      </c>
      <c r="E2744" s="189">
        <f t="shared" si="176"/>
        <v>227</v>
      </c>
      <c r="F2744" s="28"/>
      <c r="G2744" s="157"/>
      <c r="H2744" s="3"/>
      <c r="I2744" s="7"/>
      <c r="J2744" s="3"/>
      <c r="K2744" s="32" t="str">
        <f t="shared" si="177"/>
        <v/>
      </c>
      <c r="L2744" s="2"/>
      <c r="M2744" s="2"/>
      <c r="N2744" s="28"/>
      <c r="O2744" s="28"/>
    </row>
    <row r="2745" spans="1:15" ht="18.75" customHeight="1" x14ac:dyDescent="0.35">
      <c r="A2745" s="28"/>
      <c r="B2745" s="189">
        <f>IF(J2745="",0,COUNTIF($J$7:J2745,J2745))</f>
        <v>0</v>
      </c>
      <c r="C2745" s="189" t="str">
        <f t="shared" si="174"/>
        <v>0</v>
      </c>
      <c r="D2745" s="192">
        <f t="shared" si="175"/>
        <v>46021</v>
      </c>
      <c r="E2745" s="189">
        <f t="shared" si="176"/>
        <v>227</v>
      </c>
      <c r="F2745" s="28"/>
      <c r="G2745" s="157"/>
      <c r="H2745" s="3"/>
      <c r="I2745" s="7"/>
      <c r="J2745" s="3"/>
      <c r="K2745" s="32" t="str">
        <f t="shared" si="177"/>
        <v/>
      </c>
      <c r="L2745" s="2"/>
      <c r="M2745" s="2"/>
      <c r="N2745" s="28"/>
      <c r="O2745" s="28"/>
    </row>
    <row r="2746" spans="1:15" ht="18.75" customHeight="1" x14ac:dyDescent="0.35">
      <c r="A2746" s="28"/>
      <c r="B2746" s="189">
        <f>IF(J2746="",0,COUNTIF($J$7:J2746,J2746))</f>
        <v>0</v>
      </c>
      <c r="C2746" s="189" t="str">
        <f t="shared" si="174"/>
        <v>0</v>
      </c>
      <c r="D2746" s="192">
        <f t="shared" si="175"/>
        <v>46021</v>
      </c>
      <c r="E2746" s="189">
        <f t="shared" si="176"/>
        <v>227</v>
      </c>
      <c r="F2746" s="28"/>
      <c r="G2746" s="157"/>
      <c r="H2746" s="3"/>
      <c r="I2746" s="7"/>
      <c r="J2746" s="3"/>
      <c r="K2746" s="32" t="str">
        <f t="shared" si="177"/>
        <v/>
      </c>
      <c r="L2746" s="2"/>
      <c r="M2746" s="2"/>
      <c r="N2746" s="28"/>
      <c r="O2746" s="28"/>
    </row>
    <row r="2747" spans="1:15" ht="18.75" customHeight="1" x14ac:dyDescent="0.35">
      <c r="A2747" s="28"/>
      <c r="B2747" s="189">
        <f>IF(J2747="",0,COUNTIF($J$7:J2747,J2747))</f>
        <v>0</v>
      </c>
      <c r="C2747" s="189" t="str">
        <f t="shared" si="174"/>
        <v>0</v>
      </c>
      <c r="D2747" s="192">
        <f t="shared" si="175"/>
        <v>46021</v>
      </c>
      <c r="E2747" s="189">
        <f t="shared" si="176"/>
        <v>227</v>
      </c>
      <c r="F2747" s="28"/>
      <c r="G2747" s="157"/>
      <c r="H2747" s="3"/>
      <c r="I2747" s="7"/>
      <c r="J2747" s="3"/>
      <c r="K2747" s="32" t="str">
        <f t="shared" si="177"/>
        <v/>
      </c>
      <c r="L2747" s="2"/>
      <c r="M2747" s="2"/>
      <c r="N2747" s="28"/>
      <c r="O2747" s="28"/>
    </row>
    <row r="2748" spans="1:15" ht="18.75" customHeight="1" x14ac:dyDescent="0.35">
      <c r="A2748" s="28"/>
      <c r="B2748" s="189">
        <f>IF(J2748="",0,COUNTIF($J$7:J2748,J2748))</f>
        <v>0</v>
      </c>
      <c r="C2748" s="189" t="str">
        <f t="shared" si="174"/>
        <v>0</v>
      </c>
      <c r="D2748" s="192">
        <f t="shared" si="175"/>
        <v>46021</v>
      </c>
      <c r="E2748" s="189">
        <f t="shared" si="176"/>
        <v>227</v>
      </c>
      <c r="F2748" s="28"/>
      <c r="G2748" s="157"/>
      <c r="H2748" s="3"/>
      <c r="I2748" s="7"/>
      <c r="J2748" s="3"/>
      <c r="K2748" s="32" t="str">
        <f t="shared" si="177"/>
        <v/>
      </c>
      <c r="L2748" s="2"/>
      <c r="M2748" s="2"/>
      <c r="N2748" s="28"/>
      <c r="O2748" s="28"/>
    </row>
    <row r="2749" spans="1:15" ht="18.75" customHeight="1" x14ac:dyDescent="0.35">
      <c r="A2749" s="28"/>
      <c r="B2749" s="189">
        <f>IF(J2749="",0,COUNTIF($J$7:J2749,J2749))</f>
        <v>0</v>
      </c>
      <c r="C2749" s="189" t="str">
        <f t="shared" si="174"/>
        <v>0</v>
      </c>
      <c r="D2749" s="192">
        <f t="shared" si="175"/>
        <v>46021</v>
      </c>
      <c r="E2749" s="189">
        <f t="shared" si="176"/>
        <v>227</v>
      </c>
      <c r="F2749" s="28"/>
      <c r="G2749" s="157"/>
      <c r="H2749" s="3"/>
      <c r="I2749" s="7"/>
      <c r="J2749" s="3"/>
      <c r="K2749" s="32" t="str">
        <f t="shared" si="177"/>
        <v/>
      </c>
      <c r="L2749" s="2"/>
      <c r="M2749" s="2"/>
      <c r="N2749" s="28"/>
      <c r="O2749" s="28"/>
    </row>
    <row r="2750" spans="1:15" ht="18.75" customHeight="1" x14ac:dyDescent="0.35">
      <c r="A2750" s="28"/>
      <c r="B2750" s="189">
        <f>IF(J2750="",0,COUNTIF($J$7:J2750,J2750))</f>
        <v>0</v>
      </c>
      <c r="C2750" s="189" t="str">
        <f t="shared" si="174"/>
        <v>0</v>
      </c>
      <c r="D2750" s="192">
        <f t="shared" si="175"/>
        <v>46021</v>
      </c>
      <c r="E2750" s="189">
        <f t="shared" si="176"/>
        <v>227</v>
      </c>
      <c r="F2750" s="28"/>
      <c r="G2750" s="157"/>
      <c r="H2750" s="3"/>
      <c r="I2750" s="7"/>
      <c r="J2750" s="3"/>
      <c r="K2750" s="32" t="str">
        <f t="shared" si="177"/>
        <v/>
      </c>
      <c r="L2750" s="2"/>
      <c r="M2750" s="2"/>
      <c r="N2750" s="28"/>
      <c r="O2750" s="28"/>
    </row>
    <row r="2751" spans="1:15" ht="18.75" customHeight="1" x14ac:dyDescent="0.35">
      <c r="A2751" s="28"/>
      <c r="B2751" s="189">
        <f>IF(J2751="",0,COUNTIF($J$7:J2751,J2751))</f>
        <v>0</v>
      </c>
      <c r="C2751" s="189" t="str">
        <f t="shared" si="174"/>
        <v>0</v>
      </c>
      <c r="D2751" s="192">
        <f t="shared" si="175"/>
        <v>46021</v>
      </c>
      <c r="E2751" s="189">
        <f t="shared" si="176"/>
        <v>227</v>
      </c>
      <c r="F2751" s="28"/>
      <c r="G2751" s="157"/>
      <c r="H2751" s="3"/>
      <c r="I2751" s="7"/>
      <c r="J2751" s="3"/>
      <c r="K2751" s="32" t="str">
        <f t="shared" si="177"/>
        <v/>
      </c>
      <c r="L2751" s="2"/>
      <c r="M2751" s="2"/>
      <c r="N2751" s="28"/>
      <c r="O2751" s="28"/>
    </row>
    <row r="2752" spans="1:15" ht="18.75" customHeight="1" x14ac:dyDescent="0.35">
      <c r="A2752" s="28"/>
      <c r="B2752" s="189">
        <f>IF(J2752="",0,COUNTIF($J$7:J2752,J2752))</f>
        <v>0</v>
      </c>
      <c r="C2752" s="189" t="str">
        <f t="shared" si="174"/>
        <v>0</v>
      </c>
      <c r="D2752" s="192">
        <f t="shared" si="175"/>
        <v>46021</v>
      </c>
      <c r="E2752" s="189">
        <f t="shared" si="176"/>
        <v>227</v>
      </c>
      <c r="F2752" s="28"/>
      <c r="G2752" s="157"/>
      <c r="H2752" s="3"/>
      <c r="I2752" s="7"/>
      <c r="J2752" s="3"/>
      <c r="K2752" s="32" t="str">
        <f t="shared" si="177"/>
        <v/>
      </c>
      <c r="L2752" s="2"/>
      <c r="M2752" s="2"/>
      <c r="N2752" s="28"/>
      <c r="O2752" s="28"/>
    </row>
    <row r="2753" spans="1:15" ht="18.75" customHeight="1" x14ac:dyDescent="0.35">
      <c r="A2753" s="28"/>
      <c r="B2753" s="189">
        <f>IF(J2753="",0,COUNTIF($J$7:J2753,J2753))</f>
        <v>0</v>
      </c>
      <c r="C2753" s="189" t="str">
        <f t="shared" si="174"/>
        <v>0</v>
      </c>
      <c r="D2753" s="192">
        <f t="shared" si="175"/>
        <v>46021</v>
      </c>
      <c r="E2753" s="189">
        <f t="shared" si="176"/>
        <v>227</v>
      </c>
      <c r="F2753" s="28"/>
      <c r="G2753" s="157"/>
      <c r="H2753" s="3"/>
      <c r="I2753" s="7"/>
      <c r="J2753" s="3"/>
      <c r="K2753" s="32" t="str">
        <f t="shared" si="177"/>
        <v/>
      </c>
      <c r="L2753" s="2"/>
      <c r="M2753" s="2"/>
      <c r="N2753" s="28"/>
      <c r="O2753" s="28"/>
    </row>
    <row r="2754" spans="1:15" ht="18.75" customHeight="1" x14ac:dyDescent="0.35">
      <c r="A2754" s="28"/>
      <c r="B2754" s="189">
        <f>IF(J2754="",0,COUNTIF($J$7:J2754,J2754))</f>
        <v>0</v>
      </c>
      <c r="C2754" s="189" t="str">
        <f t="shared" si="174"/>
        <v>0</v>
      </c>
      <c r="D2754" s="192">
        <f t="shared" si="175"/>
        <v>46021</v>
      </c>
      <c r="E2754" s="189">
        <f t="shared" si="176"/>
        <v>227</v>
      </c>
      <c r="F2754" s="28"/>
      <c r="G2754" s="157"/>
      <c r="H2754" s="3"/>
      <c r="I2754" s="7"/>
      <c r="J2754" s="3"/>
      <c r="K2754" s="32" t="str">
        <f t="shared" si="177"/>
        <v/>
      </c>
      <c r="L2754" s="2"/>
      <c r="M2754" s="2"/>
      <c r="N2754" s="28"/>
      <c r="O2754" s="28"/>
    </row>
    <row r="2755" spans="1:15" ht="18.75" customHeight="1" x14ac:dyDescent="0.35">
      <c r="A2755" s="28"/>
      <c r="B2755" s="189">
        <f>IF(J2755="",0,COUNTIF($J$7:J2755,J2755))</f>
        <v>0</v>
      </c>
      <c r="C2755" s="189" t="str">
        <f t="shared" si="174"/>
        <v>0</v>
      </c>
      <c r="D2755" s="192">
        <f t="shared" si="175"/>
        <v>46021</v>
      </c>
      <c r="E2755" s="189">
        <f t="shared" si="176"/>
        <v>227</v>
      </c>
      <c r="F2755" s="28"/>
      <c r="G2755" s="157"/>
      <c r="H2755" s="3"/>
      <c r="I2755" s="7"/>
      <c r="J2755" s="3"/>
      <c r="K2755" s="32" t="str">
        <f t="shared" si="177"/>
        <v/>
      </c>
      <c r="L2755" s="2"/>
      <c r="M2755" s="2"/>
      <c r="N2755" s="28"/>
      <c r="O2755" s="28"/>
    </row>
    <row r="2756" spans="1:15" ht="18.75" customHeight="1" x14ac:dyDescent="0.35">
      <c r="A2756" s="28"/>
      <c r="B2756" s="189">
        <f>IF(J2756="",0,COUNTIF($J$7:J2756,J2756))</f>
        <v>0</v>
      </c>
      <c r="C2756" s="189" t="str">
        <f t="shared" si="174"/>
        <v>0</v>
      </c>
      <c r="D2756" s="192">
        <f t="shared" si="175"/>
        <v>46021</v>
      </c>
      <c r="E2756" s="189">
        <f t="shared" si="176"/>
        <v>227</v>
      </c>
      <c r="F2756" s="28"/>
      <c r="G2756" s="157"/>
      <c r="H2756" s="3"/>
      <c r="I2756" s="7"/>
      <c r="J2756" s="3"/>
      <c r="K2756" s="32" t="str">
        <f t="shared" si="177"/>
        <v/>
      </c>
      <c r="L2756" s="2"/>
      <c r="M2756" s="2"/>
      <c r="N2756" s="28"/>
      <c r="O2756" s="28"/>
    </row>
    <row r="2757" spans="1:15" ht="18.75" customHeight="1" x14ac:dyDescent="0.35">
      <c r="A2757" s="28"/>
      <c r="B2757" s="189">
        <f>IF(J2757="",0,COUNTIF($J$7:J2757,J2757))</f>
        <v>0</v>
      </c>
      <c r="C2757" s="189" t="str">
        <f t="shared" si="174"/>
        <v>0</v>
      </c>
      <c r="D2757" s="192">
        <f t="shared" si="175"/>
        <v>46021</v>
      </c>
      <c r="E2757" s="189">
        <f t="shared" si="176"/>
        <v>227</v>
      </c>
      <c r="F2757" s="28"/>
      <c r="G2757" s="157"/>
      <c r="H2757" s="3"/>
      <c r="I2757" s="7"/>
      <c r="J2757" s="3"/>
      <c r="K2757" s="32" t="str">
        <f t="shared" si="177"/>
        <v/>
      </c>
      <c r="L2757" s="2"/>
      <c r="M2757" s="2"/>
      <c r="N2757" s="28"/>
      <c r="O2757" s="28"/>
    </row>
    <row r="2758" spans="1:15" ht="18.75" customHeight="1" x14ac:dyDescent="0.35">
      <c r="A2758" s="28"/>
      <c r="B2758" s="189">
        <f>IF(J2758="",0,COUNTIF($J$7:J2758,J2758))</f>
        <v>0</v>
      </c>
      <c r="C2758" s="189" t="str">
        <f t="shared" si="174"/>
        <v>0</v>
      </c>
      <c r="D2758" s="192">
        <f t="shared" si="175"/>
        <v>46021</v>
      </c>
      <c r="E2758" s="189">
        <f t="shared" si="176"/>
        <v>227</v>
      </c>
      <c r="F2758" s="28"/>
      <c r="G2758" s="157"/>
      <c r="H2758" s="3"/>
      <c r="I2758" s="7"/>
      <c r="J2758" s="3"/>
      <c r="K2758" s="32" t="str">
        <f t="shared" si="177"/>
        <v/>
      </c>
      <c r="L2758" s="2"/>
      <c r="M2758" s="2"/>
      <c r="N2758" s="28"/>
      <c r="O2758" s="28"/>
    </row>
    <row r="2759" spans="1:15" ht="18.75" customHeight="1" x14ac:dyDescent="0.35">
      <c r="A2759" s="28"/>
      <c r="B2759" s="189">
        <f>IF(J2759="",0,COUNTIF($J$7:J2759,J2759))</f>
        <v>0</v>
      </c>
      <c r="C2759" s="189" t="str">
        <f t="shared" si="174"/>
        <v>0</v>
      </c>
      <c r="D2759" s="192">
        <f t="shared" si="175"/>
        <v>46021</v>
      </c>
      <c r="E2759" s="189">
        <f t="shared" si="176"/>
        <v>227</v>
      </c>
      <c r="F2759" s="28"/>
      <c r="G2759" s="157"/>
      <c r="H2759" s="3"/>
      <c r="I2759" s="7"/>
      <c r="J2759" s="3"/>
      <c r="K2759" s="32" t="str">
        <f t="shared" si="177"/>
        <v/>
      </c>
      <c r="L2759" s="2"/>
      <c r="M2759" s="2"/>
      <c r="N2759" s="28"/>
      <c r="O2759" s="28"/>
    </row>
    <row r="2760" spans="1:15" ht="18.75" customHeight="1" x14ac:dyDescent="0.35">
      <c r="A2760" s="28"/>
      <c r="B2760" s="189">
        <f>IF(J2760="",0,COUNTIF($J$7:J2760,J2760))</f>
        <v>0</v>
      </c>
      <c r="C2760" s="189" t="str">
        <f t="shared" si="174"/>
        <v>0</v>
      </c>
      <c r="D2760" s="192">
        <f t="shared" si="175"/>
        <v>46021</v>
      </c>
      <c r="E2760" s="189">
        <f t="shared" si="176"/>
        <v>227</v>
      </c>
      <c r="F2760" s="28"/>
      <c r="G2760" s="157"/>
      <c r="H2760" s="3"/>
      <c r="I2760" s="7"/>
      <c r="J2760" s="3"/>
      <c r="K2760" s="32" t="str">
        <f t="shared" si="177"/>
        <v/>
      </c>
      <c r="L2760" s="2"/>
      <c r="M2760" s="2"/>
      <c r="N2760" s="28"/>
      <c r="O2760" s="28"/>
    </row>
    <row r="2761" spans="1:15" ht="18.75" customHeight="1" x14ac:dyDescent="0.35">
      <c r="A2761" s="28"/>
      <c r="B2761" s="189">
        <f>IF(J2761="",0,COUNTIF($J$7:J2761,J2761))</f>
        <v>0</v>
      </c>
      <c r="C2761" s="189" t="str">
        <f t="shared" si="174"/>
        <v>0</v>
      </c>
      <c r="D2761" s="192">
        <f t="shared" si="175"/>
        <v>46021</v>
      </c>
      <c r="E2761" s="189">
        <f t="shared" si="176"/>
        <v>227</v>
      </c>
      <c r="F2761" s="28"/>
      <c r="G2761" s="157"/>
      <c r="H2761" s="3"/>
      <c r="I2761" s="7"/>
      <c r="J2761" s="3"/>
      <c r="K2761" s="32" t="str">
        <f t="shared" si="177"/>
        <v/>
      </c>
      <c r="L2761" s="2"/>
      <c r="M2761" s="2"/>
      <c r="N2761" s="28"/>
      <c r="O2761" s="28"/>
    </row>
    <row r="2762" spans="1:15" ht="18.75" customHeight="1" x14ac:dyDescent="0.35">
      <c r="A2762" s="28"/>
      <c r="B2762" s="189">
        <f>IF(J2762="",0,COUNTIF($J$7:J2762,J2762))</f>
        <v>0</v>
      </c>
      <c r="C2762" s="189" t="str">
        <f t="shared" si="174"/>
        <v>0</v>
      </c>
      <c r="D2762" s="192">
        <f t="shared" si="175"/>
        <v>46021</v>
      </c>
      <c r="E2762" s="189">
        <f t="shared" si="176"/>
        <v>227</v>
      </c>
      <c r="F2762" s="28"/>
      <c r="G2762" s="157"/>
      <c r="H2762" s="3"/>
      <c r="I2762" s="7"/>
      <c r="J2762" s="3"/>
      <c r="K2762" s="32" t="str">
        <f t="shared" si="177"/>
        <v/>
      </c>
      <c r="L2762" s="2"/>
      <c r="M2762" s="2"/>
      <c r="N2762" s="28"/>
      <c r="O2762" s="28"/>
    </row>
    <row r="2763" spans="1:15" ht="18.75" customHeight="1" x14ac:dyDescent="0.35">
      <c r="A2763" s="28"/>
      <c r="B2763" s="189">
        <f>IF(J2763="",0,COUNTIF($J$7:J2763,J2763))</f>
        <v>0</v>
      </c>
      <c r="C2763" s="189" t="str">
        <f t="shared" si="174"/>
        <v>0</v>
      </c>
      <c r="D2763" s="192">
        <f t="shared" si="175"/>
        <v>46021</v>
      </c>
      <c r="E2763" s="189">
        <f t="shared" si="176"/>
        <v>227</v>
      </c>
      <c r="F2763" s="28"/>
      <c r="G2763" s="157"/>
      <c r="H2763" s="3"/>
      <c r="I2763" s="7"/>
      <c r="J2763" s="3"/>
      <c r="K2763" s="32" t="str">
        <f t="shared" si="177"/>
        <v/>
      </c>
      <c r="L2763" s="2"/>
      <c r="M2763" s="2"/>
      <c r="N2763" s="28"/>
      <c r="O2763" s="28"/>
    </row>
    <row r="2764" spans="1:15" ht="18.75" customHeight="1" x14ac:dyDescent="0.35">
      <c r="A2764" s="28"/>
      <c r="B2764" s="189">
        <f>IF(J2764="",0,COUNTIF($J$7:J2764,J2764))</f>
        <v>0</v>
      </c>
      <c r="C2764" s="189" t="str">
        <f t="shared" si="174"/>
        <v>0</v>
      </c>
      <c r="D2764" s="192">
        <f t="shared" si="175"/>
        <v>46021</v>
      </c>
      <c r="E2764" s="189">
        <f t="shared" si="176"/>
        <v>227</v>
      </c>
      <c r="F2764" s="28"/>
      <c r="G2764" s="157"/>
      <c r="H2764" s="3"/>
      <c r="I2764" s="7"/>
      <c r="J2764" s="3"/>
      <c r="K2764" s="32" t="str">
        <f t="shared" si="177"/>
        <v/>
      </c>
      <c r="L2764" s="2"/>
      <c r="M2764" s="2"/>
      <c r="N2764" s="28"/>
      <c r="O2764" s="28"/>
    </row>
    <row r="2765" spans="1:15" ht="18.75" customHeight="1" x14ac:dyDescent="0.35">
      <c r="A2765" s="28"/>
      <c r="B2765" s="189">
        <f>IF(J2765="",0,COUNTIF($J$7:J2765,J2765))</f>
        <v>0</v>
      </c>
      <c r="C2765" s="189" t="str">
        <f t="shared" si="174"/>
        <v>0</v>
      </c>
      <c r="D2765" s="192">
        <f t="shared" si="175"/>
        <v>46021</v>
      </c>
      <c r="E2765" s="189">
        <f t="shared" si="176"/>
        <v>227</v>
      </c>
      <c r="F2765" s="28"/>
      <c r="G2765" s="157"/>
      <c r="H2765" s="3"/>
      <c r="I2765" s="7"/>
      <c r="J2765" s="3"/>
      <c r="K2765" s="32" t="str">
        <f t="shared" si="177"/>
        <v/>
      </c>
      <c r="L2765" s="2"/>
      <c r="M2765" s="2"/>
      <c r="N2765" s="28"/>
      <c r="O2765" s="28"/>
    </row>
    <row r="2766" spans="1:15" ht="18.75" customHeight="1" x14ac:dyDescent="0.35">
      <c r="A2766" s="28"/>
      <c r="B2766" s="189">
        <f>IF(J2766="",0,COUNTIF($J$7:J2766,J2766))</f>
        <v>0</v>
      </c>
      <c r="C2766" s="189" t="str">
        <f t="shared" si="174"/>
        <v>0</v>
      </c>
      <c r="D2766" s="192">
        <f t="shared" si="175"/>
        <v>46021</v>
      </c>
      <c r="E2766" s="189">
        <f t="shared" si="176"/>
        <v>227</v>
      </c>
      <c r="F2766" s="28"/>
      <c r="G2766" s="157"/>
      <c r="H2766" s="3"/>
      <c r="I2766" s="7"/>
      <c r="J2766" s="3"/>
      <c r="K2766" s="32" t="str">
        <f t="shared" si="177"/>
        <v/>
      </c>
      <c r="L2766" s="2"/>
      <c r="M2766" s="2"/>
      <c r="N2766" s="28"/>
      <c r="O2766" s="28"/>
    </row>
    <row r="2767" spans="1:15" ht="18.75" customHeight="1" x14ac:dyDescent="0.35">
      <c r="A2767" s="28"/>
      <c r="B2767" s="189">
        <f>IF(J2767="",0,COUNTIF($J$7:J2767,J2767))</f>
        <v>0</v>
      </c>
      <c r="C2767" s="189" t="str">
        <f t="shared" si="174"/>
        <v>0</v>
      </c>
      <c r="D2767" s="192">
        <f t="shared" si="175"/>
        <v>46021</v>
      </c>
      <c r="E2767" s="189">
        <f t="shared" si="176"/>
        <v>227</v>
      </c>
      <c r="F2767" s="28"/>
      <c r="G2767" s="157"/>
      <c r="H2767" s="3"/>
      <c r="I2767" s="7"/>
      <c r="J2767" s="3"/>
      <c r="K2767" s="32" t="str">
        <f t="shared" si="177"/>
        <v/>
      </c>
      <c r="L2767" s="2"/>
      <c r="M2767" s="2"/>
      <c r="N2767" s="28"/>
      <c r="O2767" s="28"/>
    </row>
    <row r="2768" spans="1:15" ht="18.75" customHeight="1" x14ac:dyDescent="0.35">
      <c r="A2768" s="28"/>
      <c r="B2768" s="189">
        <f>IF(J2768="",0,COUNTIF($J$7:J2768,J2768))</f>
        <v>0</v>
      </c>
      <c r="C2768" s="189" t="str">
        <f t="shared" si="174"/>
        <v>0</v>
      </c>
      <c r="D2768" s="192">
        <f t="shared" si="175"/>
        <v>46021</v>
      </c>
      <c r="E2768" s="189">
        <f t="shared" si="176"/>
        <v>227</v>
      </c>
      <c r="F2768" s="28"/>
      <c r="G2768" s="157"/>
      <c r="H2768" s="3"/>
      <c r="I2768" s="7"/>
      <c r="J2768" s="3"/>
      <c r="K2768" s="32" t="str">
        <f t="shared" si="177"/>
        <v/>
      </c>
      <c r="L2768" s="2"/>
      <c r="M2768" s="2"/>
      <c r="N2768" s="28"/>
      <c r="O2768" s="28"/>
    </row>
    <row r="2769" spans="1:15" ht="18.75" customHeight="1" x14ac:dyDescent="0.35">
      <c r="A2769" s="28"/>
      <c r="B2769" s="189">
        <f>IF(J2769="",0,COUNTIF($J$7:J2769,J2769))</f>
        <v>0</v>
      </c>
      <c r="C2769" s="189" t="str">
        <f t="shared" si="174"/>
        <v>0</v>
      </c>
      <c r="D2769" s="192">
        <f t="shared" si="175"/>
        <v>46021</v>
      </c>
      <c r="E2769" s="189">
        <f t="shared" si="176"/>
        <v>227</v>
      </c>
      <c r="F2769" s="28"/>
      <c r="G2769" s="157"/>
      <c r="H2769" s="3"/>
      <c r="I2769" s="7"/>
      <c r="J2769" s="3"/>
      <c r="K2769" s="32" t="str">
        <f t="shared" si="177"/>
        <v/>
      </c>
      <c r="L2769" s="2"/>
      <c r="M2769" s="2"/>
      <c r="N2769" s="28"/>
      <c r="O2769" s="28"/>
    </row>
    <row r="2770" spans="1:15" ht="18.75" customHeight="1" x14ac:dyDescent="0.35">
      <c r="A2770" s="28"/>
      <c r="B2770" s="189">
        <f>IF(J2770="",0,COUNTIF($J$7:J2770,J2770))</f>
        <v>0</v>
      </c>
      <c r="C2770" s="189" t="str">
        <f t="shared" si="174"/>
        <v>0</v>
      </c>
      <c r="D2770" s="192">
        <f t="shared" si="175"/>
        <v>46021</v>
      </c>
      <c r="E2770" s="189">
        <f t="shared" si="176"/>
        <v>227</v>
      </c>
      <c r="F2770" s="28"/>
      <c r="G2770" s="157"/>
      <c r="H2770" s="3"/>
      <c r="I2770" s="7"/>
      <c r="J2770" s="3"/>
      <c r="K2770" s="32" t="str">
        <f t="shared" si="177"/>
        <v/>
      </c>
      <c r="L2770" s="2"/>
      <c r="M2770" s="2"/>
      <c r="N2770" s="28"/>
      <c r="O2770" s="28"/>
    </row>
    <row r="2771" spans="1:15" ht="18.75" customHeight="1" x14ac:dyDescent="0.35">
      <c r="A2771" s="28"/>
      <c r="B2771" s="189">
        <f>IF(J2771="",0,COUNTIF($J$7:J2771,J2771))</f>
        <v>0</v>
      </c>
      <c r="C2771" s="189" t="str">
        <f t="shared" si="174"/>
        <v>0</v>
      </c>
      <c r="D2771" s="192">
        <f t="shared" si="175"/>
        <v>46021</v>
      </c>
      <c r="E2771" s="189">
        <f t="shared" si="176"/>
        <v>227</v>
      </c>
      <c r="F2771" s="28"/>
      <c r="G2771" s="157"/>
      <c r="H2771" s="3"/>
      <c r="I2771" s="7"/>
      <c r="J2771" s="3"/>
      <c r="K2771" s="32" t="str">
        <f t="shared" si="177"/>
        <v/>
      </c>
      <c r="L2771" s="2"/>
      <c r="M2771" s="2"/>
      <c r="N2771" s="28"/>
      <c r="O2771" s="28"/>
    </row>
    <row r="2772" spans="1:15" ht="18.75" customHeight="1" x14ac:dyDescent="0.35">
      <c r="A2772" s="28"/>
      <c r="B2772" s="189">
        <f>IF(J2772="",0,COUNTIF($J$7:J2772,J2772))</f>
        <v>0</v>
      </c>
      <c r="C2772" s="189" t="str">
        <f t="shared" si="174"/>
        <v>0</v>
      </c>
      <c r="D2772" s="192">
        <f t="shared" si="175"/>
        <v>46021</v>
      </c>
      <c r="E2772" s="189">
        <f t="shared" si="176"/>
        <v>227</v>
      </c>
      <c r="F2772" s="28"/>
      <c r="G2772" s="157"/>
      <c r="H2772" s="3"/>
      <c r="I2772" s="7"/>
      <c r="J2772" s="3"/>
      <c r="K2772" s="32" t="str">
        <f t="shared" si="177"/>
        <v/>
      </c>
      <c r="L2772" s="2"/>
      <c r="M2772" s="2"/>
      <c r="N2772" s="28"/>
      <c r="O2772" s="28"/>
    </row>
    <row r="2773" spans="1:15" ht="18.75" customHeight="1" x14ac:dyDescent="0.35">
      <c r="A2773" s="28"/>
      <c r="B2773" s="189">
        <f>IF(J2773="",0,COUNTIF($J$7:J2773,J2773))</f>
        <v>0</v>
      </c>
      <c r="C2773" s="189" t="str">
        <f t="shared" si="174"/>
        <v>0</v>
      </c>
      <c r="D2773" s="192">
        <f t="shared" si="175"/>
        <v>46021</v>
      </c>
      <c r="E2773" s="189">
        <f t="shared" si="176"/>
        <v>227</v>
      </c>
      <c r="F2773" s="28"/>
      <c r="G2773" s="157"/>
      <c r="H2773" s="3"/>
      <c r="I2773" s="7"/>
      <c r="J2773" s="3"/>
      <c r="K2773" s="32" t="str">
        <f t="shared" si="177"/>
        <v/>
      </c>
      <c r="L2773" s="2"/>
      <c r="M2773" s="2"/>
      <c r="N2773" s="28"/>
      <c r="O2773" s="28"/>
    </row>
    <row r="2774" spans="1:15" ht="18.75" customHeight="1" x14ac:dyDescent="0.35">
      <c r="A2774" s="28"/>
      <c r="B2774" s="189">
        <f>IF(J2774="",0,COUNTIF($J$7:J2774,J2774))</f>
        <v>0</v>
      </c>
      <c r="C2774" s="189" t="str">
        <f t="shared" si="174"/>
        <v>0</v>
      </c>
      <c r="D2774" s="192">
        <f t="shared" si="175"/>
        <v>46021</v>
      </c>
      <c r="E2774" s="189">
        <f t="shared" si="176"/>
        <v>227</v>
      </c>
      <c r="F2774" s="28"/>
      <c r="G2774" s="157"/>
      <c r="H2774" s="3"/>
      <c r="I2774" s="7"/>
      <c r="J2774" s="3"/>
      <c r="K2774" s="32" t="str">
        <f t="shared" si="177"/>
        <v/>
      </c>
      <c r="L2774" s="2"/>
      <c r="M2774" s="2"/>
      <c r="N2774" s="28"/>
      <c r="O2774" s="28"/>
    </row>
    <row r="2775" spans="1:15" ht="18.75" customHeight="1" x14ac:dyDescent="0.35">
      <c r="A2775" s="28"/>
      <c r="B2775" s="189">
        <f>IF(J2775="",0,COUNTIF($J$7:J2775,J2775))</f>
        <v>0</v>
      </c>
      <c r="C2775" s="189" t="str">
        <f t="shared" si="174"/>
        <v>0</v>
      </c>
      <c r="D2775" s="192">
        <f t="shared" si="175"/>
        <v>46021</v>
      </c>
      <c r="E2775" s="189">
        <f t="shared" si="176"/>
        <v>227</v>
      </c>
      <c r="F2775" s="28"/>
      <c r="G2775" s="157"/>
      <c r="H2775" s="3"/>
      <c r="I2775" s="7"/>
      <c r="J2775" s="3"/>
      <c r="K2775" s="32" t="str">
        <f t="shared" si="177"/>
        <v/>
      </c>
      <c r="L2775" s="2"/>
      <c r="M2775" s="2"/>
      <c r="N2775" s="28"/>
      <c r="O2775" s="28"/>
    </row>
    <row r="2776" spans="1:15" ht="18.75" customHeight="1" x14ac:dyDescent="0.35">
      <c r="A2776" s="28"/>
      <c r="B2776" s="189">
        <f>IF(J2776="",0,COUNTIF($J$7:J2776,J2776))</f>
        <v>0</v>
      </c>
      <c r="C2776" s="189" t="str">
        <f t="shared" si="174"/>
        <v>0</v>
      </c>
      <c r="D2776" s="192">
        <f t="shared" si="175"/>
        <v>46021</v>
      </c>
      <c r="E2776" s="189">
        <f t="shared" si="176"/>
        <v>227</v>
      </c>
      <c r="F2776" s="28"/>
      <c r="G2776" s="157"/>
      <c r="H2776" s="3"/>
      <c r="I2776" s="7"/>
      <c r="J2776" s="3"/>
      <c r="K2776" s="32" t="str">
        <f t="shared" si="177"/>
        <v/>
      </c>
      <c r="L2776" s="2"/>
      <c r="M2776" s="2"/>
      <c r="N2776" s="28"/>
      <c r="O2776" s="28"/>
    </row>
    <row r="2777" spans="1:15" ht="18.75" customHeight="1" x14ac:dyDescent="0.35">
      <c r="A2777" s="28"/>
      <c r="B2777" s="189">
        <f>IF(J2777="",0,COUNTIF($J$7:J2777,J2777))</f>
        <v>0</v>
      </c>
      <c r="C2777" s="189" t="str">
        <f t="shared" si="174"/>
        <v>0</v>
      </c>
      <c r="D2777" s="192">
        <f t="shared" si="175"/>
        <v>46021</v>
      </c>
      <c r="E2777" s="189">
        <f t="shared" si="176"/>
        <v>227</v>
      </c>
      <c r="F2777" s="28"/>
      <c r="G2777" s="157"/>
      <c r="H2777" s="3"/>
      <c r="I2777" s="7"/>
      <c r="J2777" s="3"/>
      <c r="K2777" s="32" t="str">
        <f t="shared" si="177"/>
        <v/>
      </c>
      <c r="L2777" s="2"/>
      <c r="M2777" s="2"/>
      <c r="N2777" s="28"/>
      <c r="O2777" s="28"/>
    </row>
    <row r="2778" spans="1:15" ht="18.75" customHeight="1" x14ac:dyDescent="0.35">
      <c r="A2778" s="28"/>
      <c r="B2778" s="189">
        <f>IF(J2778="",0,COUNTIF($J$7:J2778,J2778))</f>
        <v>0</v>
      </c>
      <c r="C2778" s="189" t="str">
        <f t="shared" si="174"/>
        <v>0</v>
      </c>
      <c r="D2778" s="192">
        <f t="shared" si="175"/>
        <v>46021</v>
      </c>
      <c r="E2778" s="189">
        <f t="shared" si="176"/>
        <v>227</v>
      </c>
      <c r="F2778" s="28"/>
      <c r="G2778" s="157"/>
      <c r="H2778" s="3"/>
      <c r="I2778" s="7"/>
      <c r="J2778" s="3"/>
      <c r="K2778" s="32" t="str">
        <f t="shared" si="177"/>
        <v/>
      </c>
      <c r="L2778" s="2"/>
      <c r="M2778" s="2"/>
      <c r="N2778" s="28"/>
      <c r="O2778" s="28"/>
    </row>
    <row r="2779" spans="1:15" ht="18.75" customHeight="1" x14ac:dyDescent="0.35">
      <c r="A2779" s="28"/>
      <c r="B2779" s="189">
        <f>IF(J2779="",0,COUNTIF($J$7:J2779,J2779))</f>
        <v>0</v>
      </c>
      <c r="C2779" s="189" t="str">
        <f t="shared" si="174"/>
        <v>0</v>
      </c>
      <c r="D2779" s="192">
        <f t="shared" si="175"/>
        <v>46021</v>
      </c>
      <c r="E2779" s="189">
        <f t="shared" si="176"/>
        <v>227</v>
      </c>
      <c r="F2779" s="28"/>
      <c r="G2779" s="157"/>
      <c r="H2779" s="3"/>
      <c r="I2779" s="7"/>
      <c r="J2779" s="3"/>
      <c r="K2779" s="32" t="str">
        <f t="shared" si="177"/>
        <v/>
      </c>
      <c r="L2779" s="2"/>
      <c r="M2779" s="2"/>
      <c r="N2779" s="28"/>
      <c r="O2779" s="28"/>
    </row>
    <row r="2780" spans="1:15" ht="18.75" customHeight="1" x14ac:dyDescent="0.35">
      <c r="A2780" s="28"/>
      <c r="B2780" s="189">
        <f>IF(J2780="",0,COUNTIF($J$7:J2780,J2780))</f>
        <v>0</v>
      </c>
      <c r="C2780" s="189" t="str">
        <f t="shared" si="174"/>
        <v>0</v>
      </c>
      <c r="D2780" s="192">
        <f t="shared" si="175"/>
        <v>46021</v>
      </c>
      <c r="E2780" s="189">
        <f t="shared" si="176"/>
        <v>227</v>
      </c>
      <c r="F2780" s="28"/>
      <c r="G2780" s="157"/>
      <c r="H2780" s="3"/>
      <c r="I2780" s="7"/>
      <c r="J2780" s="3"/>
      <c r="K2780" s="32" t="str">
        <f t="shared" si="177"/>
        <v/>
      </c>
      <c r="L2780" s="2"/>
      <c r="M2780" s="2"/>
      <c r="N2780" s="28"/>
      <c r="O2780" s="28"/>
    </row>
    <row r="2781" spans="1:15" ht="18.75" customHeight="1" x14ac:dyDescent="0.35">
      <c r="A2781" s="28"/>
      <c r="B2781" s="189">
        <f>IF(J2781="",0,COUNTIF($J$7:J2781,J2781))</f>
        <v>0</v>
      </c>
      <c r="C2781" s="189" t="str">
        <f t="shared" si="174"/>
        <v>0</v>
      </c>
      <c r="D2781" s="192">
        <f t="shared" si="175"/>
        <v>46021</v>
      </c>
      <c r="E2781" s="189">
        <f t="shared" si="176"/>
        <v>227</v>
      </c>
      <c r="F2781" s="28"/>
      <c r="G2781" s="157"/>
      <c r="H2781" s="3"/>
      <c r="I2781" s="7"/>
      <c r="J2781" s="3"/>
      <c r="K2781" s="32" t="str">
        <f t="shared" si="177"/>
        <v/>
      </c>
      <c r="L2781" s="2"/>
      <c r="M2781" s="2"/>
      <c r="N2781" s="28"/>
      <c r="O2781" s="28"/>
    </row>
    <row r="2782" spans="1:15" ht="18.75" customHeight="1" x14ac:dyDescent="0.35">
      <c r="A2782" s="28"/>
      <c r="B2782" s="189">
        <f>IF(J2782="",0,COUNTIF($J$7:J2782,J2782))</f>
        <v>0</v>
      </c>
      <c r="C2782" s="189" t="str">
        <f t="shared" si="174"/>
        <v>0</v>
      </c>
      <c r="D2782" s="192">
        <f t="shared" si="175"/>
        <v>46021</v>
      </c>
      <c r="E2782" s="189">
        <f t="shared" si="176"/>
        <v>227</v>
      </c>
      <c r="F2782" s="28"/>
      <c r="G2782" s="157"/>
      <c r="H2782" s="3"/>
      <c r="I2782" s="7"/>
      <c r="J2782" s="3"/>
      <c r="K2782" s="32" t="str">
        <f t="shared" si="177"/>
        <v/>
      </c>
      <c r="L2782" s="2"/>
      <c r="M2782" s="2"/>
      <c r="N2782" s="28"/>
      <c r="O2782" s="28"/>
    </row>
    <row r="2783" spans="1:15" ht="18.75" customHeight="1" x14ac:dyDescent="0.35">
      <c r="A2783" s="28"/>
      <c r="B2783" s="189">
        <f>IF(J2783="",0,COUNTIF($J$7:J2783,J2783))</f>
        <v>0</v>
      </c>
      <c r="C2783" s="189" t="str">
        <f t="shared" si="174"/>
        <v>0</v>
      </c>
      <c r="D2783" s="192">
        <f t="shared" si="175"/>
        <v>46021</v>
      </c>
      <c r="E2783" s="189">
        <f t="shared" si="176"/>
        <v>227</v>
      </c>
      <c r="F2783" s="28"/>
      <c r="G2783" s="157"/>
      <c r="H2783" s="3"/>
      <c r="I2783" s="7"/>
      <c r="J2783" s="3"/>
      <c r="K2783" s="32" t="str">
        <f t="shared" si="177"/>
        <v/>
      </c>
      <c r="L2783" s="2"/>
      <c r="M2783" s="2"/>
      <c r="N2783" s="28"/>
      <c r="O2783" s="28"/>
    </row>
    <row r="2784" spans="1:15" ht="18.75" customHeight="1" x14ac:dyDescent="0.35">
      <c r="A2784" s="28"/>
      <c r="B2784" s="189">
        <f>IF(J2784="",0,COUNTIF($J$7:J2784,J2784))</f>
        <v>0</v>
      </c>
      <c r="C2784" s="189" t="str">
        <f t="shared" si="174"/>
        <v>0</v>
      </c>
      <c r="D2784" s="192">
        <f t="shared" si="175"/>
        <v>46021</v>
      </c>
      <c r="E2784" s="189">
        <f t="shared" si="176"/>
        <v>227</v>
      </c>
      <c r="F2784" s="28"/>
      <c r="G2784" s="157"/>
      <c r="H2784" s="3"/>
      <c r="I2784" s="7"/>
      <c r="J2784" s="3"/>
      <c r="K2784" s="32" t="str">
        <f t="shared" si="177"/>
        <v/>
      </c>
      <c r="L2784" s="2"/>
      <c r="M2784" s="2"/>
      <c r="N2784" s="28"/>
      <c r="O2784" s="28"/>
    </row>
    <row r="2785" spans="1:15" ht="18.75" customHeight="1" x14ac:dyDescent="0.35">
      <c r="A2785" s="28"/>
      <c r="B2785" s="189">
        <f>IF(J2785="",0,COUNTIF($J$7:J2785,J2785))</f>
        <v>0</v>
      </c>
      <c r="C2785" s="189" t="str">
        <f t="shared" si="174"/>
        <v>0</v>
      </c>
      <c r="D2785" s="192">
        <f t="shared" si="175"/>
        <v>46021</v>
      </c>
      <c r="E2785" s="189">
        <f t="shared" si="176"/>
        <v>227</v>
      </c>
      <c r="F2785" s="28"/>
      <c r="G2785" s="157"/>
      <c r="H2785" s="3"/>
      <c r="I2785" s="7"/>
      <c r="J2785" s="3"/>
      <c r="K2785" s="32" t="str">
        <f t="shared" si="177"/>
        <v/>
      </c>
      <c r="L2785" s="2"/>
      <c r="M2785" s="2"/>
      <c r="N2785" s="28"/>
      <c r="O2785" s="28"/>
    </row>
    <row r="2786" spans="1:15" ht="18.75" customHeight="1" x14ac:dyDescent="0.35">
      <c r="A2786" s="28"/>
      <c r="B2786" s="189">
        <f>IF(J2786="",0,COUNTIF($J$7:J2786,J2786))</f>
        <v>0</v>
      </c>
      <c r="C2786" s="189" t="str">
        <f t="shared" si="174"/>
        <v>0</v>
      </c>
      <c r="D2786" s="192">
        <f t="shared" si="175"/>
        <v>46021</v>
      </c>
      <c r="E2786" s="189">
        <f t="shared" si="176"/>
        <v>227</v>
      </c>
      <c r="F2786" s="28"/>
      <c r="G2786" s="157"/>
      <c r="H2786" s="3"/>
      <c r="I2786" s="7"/>
      <c r="J2786" s="3"/>
      <c r="K2786" s="32" t="str">
        <f t="shared" si="177"/>
        <v/>
      </c>
      <c r="L2786" s="2"/>
      <c r="M2786" s="2"/>
      <c r="N2786" s="28"/>
      <c r="O2786" s="28"/>
    </row>
    <row r="2787" spans="1:15" ht="18.75" customHeight="1" x14ac:dyDescent="0.35">
      <c r="A2787" s="28"/>
      <c r="B2787" s="189">
        <f>IF(J2787="",0,COUNTIF($J$7:J2787,J2787))</f>
        <v>0</v>
      </c>
      <c r="C2787" s="189" t="str">
        <f t="shared" si="174"/>
        <v>0</v>
      </c>
      <c r="D2787" s="192">
        <f t="shared" si="175"/>
        <v>46021</v>
      </c>
      <c r="E2787" s="189">
        <f t="shared" si="176"/>
        <v>227</v>
      </c>
      <c r="F2787" s="28"/>
      <c r="G2787" s="157"/>
      <c r="H2787" s="3"/>
      <c r="I2787" s="7"/>
      <c r="J2787" s="3"/>
      <c r="K2787" s="32" t="str">
        <f t="shared" si="177"/>
        <v/>
      </c>
      <c r="L2787" s="2"/>
      <c r="M2787" s="2"/>
      <c r="N2787" s="28"/>
      <c r="O2787" s="28"/>
    </row>
    <row r="2788" spans="1:15" ht="18.75" customHeight="1" x14ac:dyDescent="0.35">
      <c r="A2788" s="28"/>
      <c r="B2788" s="189">
        <f>IF(J2788="",0,COUNTIF($J$7:J2788,J2788))</f>
        <v>0</v>
      </c>
      <c r="C2788" s="189" t="str">
        <f t="shared" si="174"/>
        <v>0</v>
      </c>
      <c r="D2788" s="192">
        <f t="shared" si="175"/>
        <v>46021</v>
      </c>
      <c r="E2788" s="189">
        <f t="shared" si="176"/>
        <v>227</v>
      </c>
      <c r="F2788" s="28"/>
      <c r="G2788" s="157"/>
      <c r="H2788" s="3"/>
      <c r="I2788" s="7"/>
      <c r="J2788" s="3"/>
      <c r="K2788" s="32" t="str">
        <f t="shared" si="177"/>
        <v/>
      </c>
      <c r="L2788" s="2"/>
      <c r="M2788" s="2"/>
      <c r="N2788" s="28"/>
      <c r="O2788" s="28"/>
    </row>
    <row r="2789" spans="1:15" ht="18.75" customHeight="1" x14ac:dyDescent="0.35">
      <c r="A2789" s="28"/>
      <c r="B2789" s="189">
        <f>IF(J2789="",0,COUNTIF($J$7:J2789,J2789))</f>
        <v>0</v>
      </c>
      <c r="C2789" s="189" t="str">
        <f t="shared" si="174"/>
        <v>0</v>
      </c>
      <c r="D2789" s="192">
        <f t="shared" si="175"/>
        <v>46021</v>
      </c>
      <c r="E2789" s="189">
        <f t="shared" si="176"/>
        <v>227</v>
      </c>
      <c r="F2789" s="28"/>
      <c r="G2789" s="157"/>
      <c r="H2789" s="3"/>
      <c r="I2789" s="7"/>
      <c r="J2789" s="3"/>
      <c r="K2789" s="32" t="str">
        <f t="shared" si="177"/>
        <v/>
      </c>
      <c r="L2789" s="2"/>
      <c r="M2789" s="2"/>
      <c r="N2789" s="28"/>
      <c r="O2789" s="28"/>
    </row>
    <row r="2790" spans="1:15" ht="18.75" customHeight="1" x14ac:dyDescent="0.35">
      <c r="A2790" s="28"/>
      <c r="B2790" s="189">
        <f>IF(J2790="",0,COUNTIF($J$7:J2790,J2790))</f>
        <v>0</v>
      </c>
      <c r="C2790" s="189" t="str">
        <f t="shared" si="174"/>
        <v>0</v>
      </c>
      <c r="D2790" s="192">
        <f t="shared" si="175"/>
        <v>46021</v>
      </c>
      <c r="E2790" s="189">
        <f t="shared" si="176"/>
        <v>227</v>
      </c>
      <c r="F2790" s="28"/>
      <c r="G2790" s="157"/>
      <c r="H2790" s="3"/>
      <c r="I2790" s="7"/>
      <c r="J2790" s="3"/>
      <c r="K2790" s="32" t="str">
        <f t="shared" si="177"/>
        <v/>
      </c>
      <c r="L2790" s="2"/>
      <c r="M2790" s="2"/>
      <c r="N2790" s="28"/>
      <c r="O2790" s="28"/>
    </row>
    <row r="2791" spans="1:15" ht="18.75" customHeight="1" x14ac:dyDescent="0.35">
      <c r="A2791" s="28"/>
      <c r="B2791" s="189">
        <f>IF(J2791="",0,COUNTIF($J$7:J2791,J2791))</f>
        <v>0</v>
      </c>
      <c r="C2791" s="189" t="str">
        <f t="shared" si="174"/>
        <v>0</v>
      </c>
      <c r="D2791" s="192">
        <f t="shared" si="175"/>
        <v>46021</v>
      </c>
      <c r="E2791" s="189">
        <f t="shared" si="176"/>
        <v>227</v>
      </c>
      <c r="F2791" s="28"/>
      <c r="G2791" s="157"/>
      <c r="H2791" s="3"/>
      <c r="I2791" s="7"/>
      <c r="J2791" s="3"/>
      <c r="K2791" s="32" t="str">
        <f t="shared" si="177"/>
        <v/>
      </c>
      <c r="L2791" s="2"/>
      <c r="M2791" s="2"/>
      <c r="N2791" s="28"/>
      <c r="O2791" s="28"/>
    </row>
    <row r="2792" spans="1:15" ht="18.75" customHeight="1" x14ac:dyDescent="0.35">
      <c r="A2792" s="28"/>
      <c r="B2792" s="189">
        <f>IF(J2792="",0,COUNTIF($J$7:J2792,J2792))</f>
        <v>0</v>
      </c>
      <c r="C2792" s="189" t="str">
        <f t="shared" si="174"/>
        <v>0</v>
      </c>
      <c r="D2792" s="192">
        <f t="shared" si="175"/>
        <v>46021</v>
      </c>
      <c r="E2792" s="189">
        <f t="shared" si="176"/>
        <v>227</v>
      </c>
      <c r="F2792" s="28"/>
      <c r="G2792" s="157"/>
      <c r="H2792" s="3"/>
      <c r="I2792" s="7"/>
      <c r="J2792" s="3"/>
      <c r="K2792" s="32" t="str">
        <f t="shared" si="177"/>
        <v/>
      </c>
      <c r="L2792" s="2"/>
      <c r="M2792" s="2"/>
      <c r="N2792" s="28"/>
      <c r="O2792" s="28"/>
    </row>
    <row r="2793" spans="1:15" ht="18.75" customHeight="1" x14ac:dyDescent="0.35">
      <c r="A2793" s="28"/>
      <c r="B2793" s="189">
        <f>IF(J2793="",0,COUNTIF($J$7:J2793,J2793))</f>
        <v>0</v>
      </c>
      <c r="C2793" s="189" t="str">
        <f t="shared" si="174"/>
        <v>0</v>
      </c>
      <c r="D2793" s="192">
        <f t="shared" si="175"/>
        <v>46021</v>
      </c>
      <c r="E2793" s="189">
        <f t="shared" si="176"/>
        <v>227</v>
      </c>
      <c r="F2793" s="28"/>
      <c r="G2793" s="157"/>
      <c r="H2793" s="3"/>
      <c r="I2793" s="7"/>
      <c r="J2793" s="3"/>
      <c r="K2793" s="32" t="str">
        <f t="shared" si="177"/>
        <v/>
      </c>
      <c r="L2793" s="2"/>
      <c r="M2793" s="2"/>
      <c r="N2793" s="28"/>
      <c r="O2793" s="28"/>
    </row>
    <row r="2794" spans="1:15" ht="18.75" customHeight="1" x14ac:dyDescent="0.35">
      <c r="A2794" s="28"/>
      <c r="B2794" s="189">
        <f>IF(J2794="",0,COUNTIF($J$7:J2794,J2794))</f>
        <v>0</v>
      </c>
      <c r="C2794" s="189" t="str">
        <f t="shared" si="174"/>
        <v>0</v>
      </c>
      <c r="D2794" s="192">
        <f t="shared" si="175"/>
        <v>46021</v>
      </c>
      <c r="E2794" s="189">
        <f t="shared" si="176"/>
        <v>227</v>
      </c>
      <c r="F2794" s="28"/>
      <c r="G2794" s="157"/>
      <c r="H2794" s="3"/>
      <c r="I2794" s="7"/>
      <c r="J2794" s="3"/>
      <c r="K2794" s="32" t="str">
        <f t="shared" si="177"/>
        <v/>
      </c>
      <c r="L2794" s="2"/>
      <c r="M2794" s="2"/>
      <c r="N2794" s="28"/>
      <c r="O2794" s="28"/>
    </row>
    <row r="2795" spans="1:15" ht="18.75" customHeight="1" x14ac:dyDescent="0.35">
      <c r="A2795" s="28"/>
      <c r="B2795" s="189">
        <f>IF(J2795="",0,COUNTIF($J$7:J2795,J2795))</f>
        <v>0</v>
      </c>
      <c r="C2795" s="189" t="str">
        <f t="shared" si="174"/>
        <v>0</v>
      </c>
      <c r="D2795" s="192">
        <f t="shared" si="175"/>
        <v>46021</v>
      </c>
      <c r="E2795" s="189">
        <f t="shared" si="176"/>
        <v>227</v>
      </c>
      <c r="F2795" s="28"/>
      <c r="G2795" s="157"/>
      <c r="H2795" s="3"/>
      <c r="I2795" s="7"/>
      <c r="J2795" s="3"/>
      <c r="K2795" s="32" t="str">
        <f t="shared" si="177"/>
        <v/>
      </c>
      <c r="L2795" s="2"/>
      <c r="M2795" s="2"/>
      <c r="N2795" s="28"/>
      <c r="O2795" s="28"/>
    </row>
    <row r="2796" spans="1:15" ht="18.75" customHeight="1" x14ac:dyDescent="0.35">
      <c r="A2796" s="28"/>
      <c r="B2796" s="189">
        <f>IF(J2796="",0,COUNTIF($J$7:J2796,J2796))</f>
        <v>0</v>
      </c>
      <c r="C2796" s="189" t="str">
        <f t="shared" si="174"/>
        <v>0</v>
      </c>
      <c r="D2796" s="192">
        <f t="shared" si="175"/>
        <v>46021</v>
      </c>
      <c r="E2796" s="189">
        <f t="shared" si="176"/>
        <v>227</v>
      </c>
      <c r="F2796" s="28"/>
      <c r="G2796" s="157"/>
      <c r="H2796" s="3"/>
      <c r="I2796" s="7"/>
      <c r="J2796" s="3"/>
      <c r="K2796" s="32" t="str">
        <f t="shared" si="177"/>
        <v/>
      </c>
      <c r="L2796" s="2"/>
      <c r="M2796" s="2"/>
      <c r="N2796" s="28"/>
      <c r="O2796" s="28"/>
    </row>
    <row r="2797" spans="1:15" ht="18.75" customHeight="1" x14ac:dyDescent="0.35">
      <c r="A2797" s="28"/>
      <c r="B2797" s="189">
        <f>IF(J2797="",0,COUNTIF($J$7:J2797,J2797))</f>
        <v>0</v>
      </c>
      <c r="C2797" s="189" t="str">
        <f t="shared" si="174"/>
        <v>0</v>
      </c>
      <c r="D2797" s="192">
        <f t="shared" si="175"/>
        <v>46021</v>
      </c>
      <c r="E2797" s="189">
        <f t="shared" si="176"/>
        <v>227</v>
      </c>
      <c r="F2797" s="28"/>
      <c r="G2797" s="157"/>
      <c r="H2797" s="3"/>
      <c r="I2797" s="7"/>
      <c r="J2797" s="3"/>
      <c r="K2797" s="32" t="str">
        <f t="shared" si="177"/>
        <v/>
      </c>
      <c r="L2797" s="2"/>
      <c r="M2797" s="2"/>
      <c r="N2797" s="28"/>
      <c r="O2797" s="28"/>
    </row>
    <row r="2798" spans="1:15" ht="18.75" customHeight="1" x14ac:dyDescent="0.35">
      <c r="A2798" s="28"/>
      <c r="B2798" s="189">
        <f>IF(J2798="",0,COUNTIF($J$7:J2798,J2798))</f>
        <v>0</v>
      </c>
      <c r="C2798" s="189" t="str">
        <f t="shared" si="174"/>
        <v>0</v>
      </c>
      <c r="D2798" s="192">
        <f t="shared" si="175"/>
        <v>46021</v>
      </c>
      <c r="E2798" s="189">
        <f t="shared" si="176"/>
        <v>227</v>
      </c>
      <c r="F2798" s="28"/>
      <c r="G2798" s="157"/>
      <c r="H2798" s="3"/>
      <c r="I2798" s="7"/>
      <c r="J2798" s="3"/>
      <c r="K2798" s="32" t="str">
        <f t="shared" si="177"/>
        <v/>
      </c>
      <c r="L2798" s="2"/>
      <c r="M2798" s="2"/>
      <c r="N2798" s="28"/>
      <c r="O2798" s="28"/>
    </row>
    <row r="2799" spans="1:15" ht="18.75" customHeight="1" x14ac:dyDescent="0.35">
      <c r="A2799" s="28"/>
      <c r="B2799" s="189">
        <f>IF(J2799="",0,COUNTIF($J$7:J2799,J2799))</f>
        <v>0</v>
      </c>
      <c r="C2799" s="189" t="str">
        <f t="shared" si="174"/>
        <v>0</v>
      </c>
      <c r="D2799" s="192">
        <f t="shared" si="175"/>
        <v>46021</v>
      </c>
      <c r="E2799" s="189">
        <f t="shared" si="176"/>
        <v>227</v>
      </c>
      <c r="F2799" s="28"/>
      <c r="G2799" s="157"/>
      <c r="H2799" s="3"/>
      <c r="I2799" s="7"/>
      <c r="J2799" s="3"/>
      <c r="K2799" s="32" t="str">
        <f t="shared" si="177"/>
        <v/>
      </c>
      <c r="L2799" s="2"/>
      <c r="M2799" s="2"/>
      <c r="N2799" s="28"/>
      <c r="O2799" s="28"/>
    </row>
    <row r="2800" spans="1:15" ht="18.75" customHeight="1" x14ac:dyDescent="0.35">
      <c r="A2800" s="28"/>
      <c r="B2800" s="189">
        <f>IF(J2800="",0,COUNTIF($J$7:J2800,J2800))</f>
        <v>0</v>
      </c>
      <c r="C2800" s="189" t="str">
        <f t="shared" si="174"/>
        <v>0</v>
      </c>
      <c r="D2800" s="192">
        <f t="shared" si="175"/>
        <v>46021</v>
      </c>
      <c r="E2800" s="189">
        <f t="shared" si="176"/>
        <v>227</v>
      </c>
      <c r="F2800" s="28"/>
      <c r="G2800" s="157"/>
      <c r="H2800" s="3"/>
      <c r="I2800" s="7"/>
      <c r="J2800" s="3"/>
      <c r="K2800" s="32" t="str">
        <f t="shared" si="177"/>
        <v/>
      </c>
      <c r="L2800" s="2"/>
      <c r="M2800" s="2"/>
      <c r="N2800" s="28"/>
      <c r="O2800" s="28"/>
    </row>
    <row r="2801" spans="1:15" ht="18.75" customHeight="1" x14ac:dyDescent="0.35">
      <c r="A2801" s="28"/>
      <c r="B2801" s="189">
        <f>IF(J2801="",0,COUNTIF($J$7:J2801,J2801))</f>
        <v>0</v>
      </c>
      <c r="C2801" s="189" t="str">
        <f t="shared" si="174"/>
        <v>0</v>
      </c>
      <c r="D2801" s="192">
        <f t="shared" si="175"/>
        <v>46021</v>
      </c>
      <c r="E2801" s="189">
        <f t="shared" si="176"/>
        <v>227</v>
      </c>
      <c r="F2801" s="28"/>
      <c r="G2801" s="157"/>
      <c r="H2801" s="3"/>
      <c r="I2801" s="7"/>
      <c r="J2801" s="3"/>
      <c r="K2801" s="32" t="str">
        <f t="shared" si="177"/>
        <v/>
      </c>
      <c r="L2801" s="2"/>
      <c r="M2801" s="2"/>
      <c r="N2801" s="28"/>
      <c r="O2801" s="28"/>
    </row>
    <row r="2802" spans="1:15" ht="18.75" customHeight="1" x14ac:dyDescent="0.35">
      <c r="A2802" s="28"/>
      <c r="B2802" s="189">
        <f>IF(J2802="",0,COUNTIF($J$7:J2802,J2802))</f>
        <v>0</v>
      </c>
      <c r="C2802" s="189" t="str">
        <f t="shared" si="174"/>
        <v>0</v>
      </c>
      <c r="D2802" s="192">
        <f t="shared" si="175"/>
        <v>46021</v>
      </c>
      <c r="E2802" s="189">
        <f t="shared" si="176"/>
        <v>227</v>
      </c>
      <c r="F2802" s="28"/>
      <c r="G2802" s="157"/>
      <c r="H2802" s="3"/>
      <c r="I2802" s="7"/>
      <c r="J2802" s="3"/>
      <c r="K2802" s="32" t="str">
        <f t="shared" si="177"/>
        <v/>
      </c>
      <c r="L2802" s="2"/>
      <c r="M2802" s="2"/>
      <c r="N2802" s="28"/>
      <c r="O2802" s="28"/>
    </row>
    <row r="2803" spans="1:15" ht="18.75" customHeight="1" x14ac:dyDescent="0.35">
      <c r="A2803" s="28"/>
      <c r="B2803" s="189">
        <f>IF(J2803="",0,COUNTIF($J$7:J2803,J2803))</f>
        <v>0</v>
      </c>
      <c r="C2803" s="189" t="str">
        <f t="shared" si="174"/>
        <v>0</v>
      </c>
      <c r="D2803" s="192">
        <f t="shared" si="175"/>
        <v>46021</v>
      </c>
      <c r="E2803" s="189">
        <f t="shared" si="176"/>
        <v>227</v>
      </c>
      <c r="F2803" s="28"/>
      <c r="G2803" s="157"/>
      <c r="H2803" s="3"/>
      <c r="I2803" s="7"/>
      <c r="J2803" s="3"/>
      <c r="K2803" s="32" t="str">
        <f t="shared" si="177"/>
        <v/>
      </c>
      <c r="L2803" s="2"/>
      <c r="M2803" s="2"/>
      <c r="N2803" s="28"/>
      <c r="O2803" s="28"/>
    </row>
    <row r="2804" spans="1:15" ht="18.75" customHeight="1" x14ac:dyDescent="0.35">
      <c r="A2804" s="28"/>
      <c r="B2804" s="189">
        <f>IF(J2804="",0,COUNTIF($J$7:J2804,J2804))</f>
        <v>0</v>
      </c>
      <c r="C2804" s="189" t="str">
        <f t="shared" si="174"/>
        <v>0</v>
      </c>
      <c r="D2804" s="192">
        <f t="shared" si="175"/>
        <v>46021</v>
      </c>
      <c r="E2804" s="189">
        <f t="shared" si="176"/>
        <v>227</v>
      </c>
      <c r="F2804" s="28"/>
      <c r="G2804" s="157"/>
      <c r="H2804" s="3"/>
      <c r="I2804" s="7"/>
      <c r="J2804" s="3"/>
      <c r="K2804" s="32" t="str">
        <f t="shared" si="177"/>
        <v/>
      </c>
      <c r="L2804" s="2"/>
      <c r="M2804" s="2"/>
      <c r="N2804" s="28"/>
      <c r="O2804" s="28"/>
    </row>
    <row r="2805" spans="1:15" ht="18.75" customHeight="1" x14ac:dyDescent="0.35">
      <c r="A2805" s="28"/>
      <c r="B2805" s="189">
        <f>IF(J2805="",0,COUNTIF($J$7:J2805,J2805))</f>
        <v>0</v>
      </c>
      <c r="C2805" s="189" t="str">
        <f t="shared" si="174"/>
        <v>0</v>
      </c>
      <c r="D2805" s="192">
        <f t="shared" si="175"/>
        <v>46021</v>
      </c>
      <c r="E2805" s="189">
        <f t="shared" si="176"/>
        <v>227</v>
      </c>
      <c r="F2805" s="28"/>
      <c r="G2805" s="157"/>
      <c r="H2805" s="3"/>
      <c r="I2805" s="7"/>
      <c r="J2805" s="3"/>
      <c r="K2805" s="32" t="str">
        <f t="shared" si="177"/>
        <v/>
      </c>
      <c r="L2805" s="2"/>
      <c r="M2805" s="2"/>
      <c r="N2805" s="28"/>
      <c r="O2805" s="28"/>
    </row>
    <row r="2806" spans="1:15" ht="18.75" customHeight="1" x14ac:dyDescent="0.35">
      <c r="A2806" s="28"/>
      <c r="B2806" s="189">
        <f>IF(J2806="",0,COUNTIF($J$7:J2806,J2806))</f>
        <v>0</v>
      </c>
      <c r="C2806" s="189" t="str">
        <f t="shared" si="174"/>
        <v>0</v>
      </c>
      <c r="D2806" s="192">
        <f t="shared" si="175"/>
        <v>46021</v>
      </c>
      <c r="E2806" s="189">
        <f t="shared" si="176"/>
        <v>227</v>
      </c>
      <c r="F2806" s="28"/>
      <c r="G2806" s="157"/>
      <c r="H2806" s="3"/>
      <c r="I2806" s="7"/>
      <c r="J2806" s="3"/>
      <c r="K2806" s="32" t="str">
        <f t="shared" si="177"/>
        <v/>
      </c>
      <c r="L2806" s="2"/>
      <c r="M2806" s="2"/>
      <c r="N2806" s="28"/>
      <c r="O2806" s="28"/>
    </row>
    <row r="2807" spans="1:15" ht="18.75" customHeight="1" x14ac:dyDescent="0.35">
      <c r="A2807" s="28"/>
      <c r="B2807" s="189">
        <f>IF(J2807="",0,COUNTIF($J$7:J2807,J2807))</f>
        <v>0</v>
      </c>
      <c r="C2807" s="189" t="str">
        <f t="shared" ref="C2807:C2870" si="178">B2807&amp;J2807</f>
        <v>0</v>
      </c>
      <c r="D2807" s="192">
        <f t="shared" ref="D2807:D2870" si="179">IF(G2807&lt;&gt;"",G2807,D2806)</f>
        <v>46021</v>
      </c>
      <c r="E2807" s="189">
        <f t="shared" ref="E2807:E2870" si="180">IF(H2807&lt;&gt;"",H2807,E2806)</f>
        <v>227</v>
      </c>
      <c r="F2807" s="28"/>
      <c r="G2807" s="157"/>
      <c r="H2807" s="3"/>
      <c r="I2807" s="7"/>
      <c r="J2807" s="3"/>
      <c r="K2807" s="32" t="str">
        <f t="shared" ref="K2807:K2870" si="181">IF(J2807&lt;&gt;"",VLOOKUP(J2807,DA,2,FALSE),"")</f>
        <v/>
      </c>
      <c r="L2807" s="2"/>
      <c r="M2807" s="2"/>
      <c r="N2807" s="28"/>
      <c r="O2807" s="28"/>
    </row>
    <row r="2808" spans="1:15" ht="18.75" customHeight="1" x14ac:dyDescent="0.35">
      <c r="A2808" s="28"/>
      <c r="B2808" s="189">
        <f>IF(J2808="",0,COUNTIF($J$7:J2808,J2808))</f>
        <v>0</v>
      </c>
      <c r="C2808" s="189" t="str">
        <f t="shared" si="178"/>
        <v>0</v>
      </c>
      <c r="D2808" s="192">
        <f t="shared" si="179"/>
        <v>46021</v>
      </c>
      <c r="E2808" s="189">
        <f t="shared" si="180"/>
        <v>227</v>
      </c>
      <c r="F2808" s="28"/>
      <c r="G2808" s="157"/>
      <c r="H2808" s="3"/>
      <c r="I2808" s="7"/>
      <c r="J2808" s="3"/>
      <c r="K2808" s="32" t="str">
        <f t="shared" si="181"/>
        <v/>
      </c>
      <c r="L2808" s="2"/>
      <c r="M2808" s="2"/>
      <c r="N2808" s="28"/>
      <c r="O2808" s="28"/>
    </row>
    <row r="2809" spans="1:15" ht="18.75" customHeight="1" x14ac:dyDescent="0.35">
      <c r="A2809" s="28"/>
      <c r="B2809" s="189">
        <f>IF(J2809="",0,COUNTIF($J$7:J2809,J2809))</f>
        <v>0</v>
      </c>
      <c r="C2809" s="189" t="str">
        <f t="shared" si="178"/>
        <v>0</v>
      </c>
      <c r="D2809" s="192">
        <f t="shared" si="179"/>
        <v>46021</v>
      </c>
      <c r="E2809" s="189">
        <f t="shared" si="180"/>
        <v>227</v>
      </c>
      <c r="F2809" s="28"/>
      <c r="G2809" s="157"/>
      <c r="H2809" s="3"/>
      <c r="I2809" s="7"/>
      <c r="J2809" s="3"/>
      <c r="K2809" s="32" t="str">
        <f t="shared" si="181"/>
        <v/>
      </c>
      <c r="L2809" s="2"/>
      <c r="M2809" s="2"/>
      <c r="N2809" s="28"/>
      <c r="O2809" s="28"/>
    </row>
    <row r="2810" spans="1:15" ht="18.75" customHeight="1" x14ac:dyDescent="0.35">
      <c r="A2810" s="28"/>
      <c r="B2810" s="189">
        <f>IF(J2810="",0,COUNTIF($J$7:J2810,J2810))</f>
        <v>0</v>
      </c>
      <c r="C2810" s="189" t="str">
        <f t="shared" si="178"/>
        <v>0</v>
      </c>
      <c r="D2810" s="192">
        <f t="shared" si="179"/>
        <v>46021</v>
      </c>
      <c r="E2810" s="189">
        <f t="shared" si="180"/>
        <v>227</v>
      </c>
      <c r="F2810" s="28"/>
      <c r="G2810" s="157"/>
      <c r="H2810" s="3"/>
      <c r="I2810" s="7"/>
      <c r="J2810" s="3"/>
      <c r="K2810" s="32" t="str">
        <f t="shared" si="181"/>
        <v/>
      </c>
      <c r="L2810" s="2"/>
      <c r="M2810" s="2"/>
      <c r="N2810" s="28"/>
      <c r="O2810" s="28"/>
    </row>
    <row r="2811" spans="1:15" ht="18.75" customHeight="1" x14ac:dyDescent="0.35">
      <c r="A2811" s="28"/>
      <c r="B2811" s="189">
        <f>IF(J2811="",0,COUNTIF($J$7:J2811,J2811))</f>
        <v>0</v>
      </c>
      <c r="C2811" s="189" t="str">
        <f t="shared" si="178"/>
        <v>0</v>
      </c>
      <c r="D2811" s="192">
        <f t="shared" si="179"/>
        <v>46021</v>
      </c>
      <c r="E2811" s="189">
        <f t="shared" si="180"/>
        <v>227</v>
      </c>
      <c r="F2811" s="28"/>
      <c r="G2811" s="157"/>
      <c r="H2811" s="3"/>
      <c r="I2811" s="7"/>
      <c r="J2811" s="3"/>
      <c r="K2811" s="32" t="str">
        <f t="shared" si="181"/>
        <v/>
      </c>
      <c r="L2811" s="2"/>
      <c r="M2811" s="2"/>
      <c r="N2811" s="28"/>
      <c r="O2811" s="28"/>
    </row>
    <row r="2812" spans="1:15" ht="18.75" customHeight="1" x14ac:dyDescent="0.35">
      <c r="A2812" s="28"/>
      <c r="B2812" s="189">
        <f>IF(J2812="",0,COUNTIF($J$7:J2812,J2812))</f>
        <v>0</v>
      </c>
      <c r="C2812" s="189" t="str">
        <f t="shared" si="178"/>
        <v>0</v>
      </c>
      <c r="D2812" s="192">
        <f t="shared" si="179"/>
        <v>46021</v>
      </c>
      <c r="E2812" s="189">
        <f t="shared" si="180"/>
        <v>227</v>
      </c>
      <c r="F2812" s="28"/>
      <c r="G2812" s="157"/>
      <c r="H2812" s="3"/>
      <c r="I2812" s="7"/>
      <c r="J2812" s="3"/>
      <c r="K2812" s="32" t="str">
        <f t="shared" si="181"/>
        <v/>
      </c>
      <c r="L2812" s="2"/>
      <c r="M2812" s="2"/>
      <c r="N2812" s="28"/>
      <c r="O2812" s="28"/>
    </row>
    <row r="2813" spans="1:15" ht="18.75" customHeight="1" x14ac:dyDescent="0.35">
      <c r="A2813" s="28"/>
      <c r="B2813" s="189">
        <f>IF(J2813="",0,COUNTIF($J$7:J2813,J2813))</f>
        <v>0</v>
      </c>
      <c r="C2813" s="189" t="str">
        <f t="shared" si="178"/>
        <v>0</v>
      </c>
      <c r="D2813" s="192">
        <f t="shared" si="179"/>
        <v>46021</v>
      </c>
      <c r="E2813" s="189">
        <f t="shared" si="180"/>
        <v>227</v>
      </c>
      <c r="F2813" s="28"/>
      <c r="G2813" s="157"/>
      <c r="H2813" s="3"/>
      <c r="I2813" s="7"/>
      <c r="J2813" s="3"/>
      <c r="K2813" s="32" t="str">
        <f t="shared" si="181"/>
        <v/>
      </c>
      <c r="L2813" s="2"/>
      <c r="M2813" s="2"/>
      <c r="N2813" s="28"/>
      <c r="O2813" s="28"/>
    </row>
    <row r="2814" spans="1:15" ht="18.75" customHeight="1" x14ac:dyDescent="0.35">
      <c r="A2814" s="28"/>
      <c r="B2814" s="189">
        <f>IF(J2814="",0,COUNTIF($J$7:J2814,J2814))</f>
        <v>0</v>
      </c>
      <c r="C2814" s="189" t="str">
        <f t="shared" si="178"/>
        <v>0</v>
      </c>
      <c r="D2814" s="192">
        <f t="shared" si="179"/>
        <v>46021</v>
      </c>
      <c r="E2814" s="189">
        <f t="shared" si="180"/>
        <v>227</v>
      </c>
      <c r="F2814" s="28"/>
      <c r="G2814" s="157"/>
      <c r="H2814" s="3"/>
      <c r="I2814" s="7"/>
      <c r="J2814" s="3"/>
      <c r="K2814" s="32" t="str">
        <f t="shared" si="181"/>
        <v/>
      </c>
      <c r="L2814" s="2"/>
      <c r="M2814" s="2"/>
      <c r="N2814" s="28"/>
      <c r="O2814" s="28"/>
    </row>
    <row r="2815" spans="1:15" ht="18.75" customHeight="1" x14ac:dyDescent="0.35">
      <c r="A2815" s="28"/>
      <c r="B2815" s="189">
        <f>IF(J2815="",0,COUNTIF($J$7:J2815,J2815))</f>
        <v>0</v>
      </c>
      <c r="C2815" s="189" t="str">
        <f t="shared" si="178"/>
        <v>0</v>
      </c>
      <c r="D2815" s="192">
        <f t="shared" si="179"/>
        <v>46021</v>
      </c>
      <c r="E2815" s="189">
        <f t="shared" si="180"/>
        <v>227</v>
      </c>
      <c r="F2815" s="28"/>
      <c r="G2815" s="157"/>
      <c r="H2815" s="3"/>
      <c r="I2815" s="7"/>
      <c r="J2815" s="3"/>
      <c r="K2815" s="32" t="str">
        <f t="shared" si="181"/>
        <v/>
      </c>
      <c r="L2815" s="2"/>
      <c r="M2815" s="2"/>
      <c r="N2815" s="28"/>
      <c r="O2815" s="28"/>
    </row>
    <row r="2816" spans="1:15" ht="18.75" customHeight="1" x14ac:dyDescent="0.35">
      <c r="A2816" s="28"/>
      <c r="B2816" s="189">
        <f>IF(J2816="",0,COUNTIF($J$7:J2816,J2816))</f>
        <v>0</v>
      </c>
      <c r="C2816" s="189" t="str">
        <f t="shared" si="178"/>
        <v>0</v>
      </c>
      <c r="D2816" s="192">
        <f t="shared" si="179"/>
        <v>46021</v>
      </c>
      <c r="E2816" s="189">
        <f t="shared" si="180"/>
        <v>227</v>
      </c>
      <c r="F2816" s="28"/>
      <c r="G2816" s="157"/>
      <c r="H2816" s="3"/>
      <c r="I2816" s="7"/>
      <c r="J2816" s="3"/>
      <c r="K2816" s="32" t="str">
        <f t="shared" si="181"/>
        <v/>
      </c>
      <c r="L2816" s="2"/>
      <c r="M2816" s="2"/>
      <c r="N2816" s="28"/>
      <c r="O2816" s="28"/>
    </row>
    <row r="2817" spans="1:15" ht="18.75" customHeight="1" x14ac:dyDescent="0.35">
      <c r="A2817" s="28"/>
      <c r="B2817" s="189">
        <f>IF(J2817="",0,COUNTIF($J$7:J2817,J2817))</f>
        <v>0</v>
      </c>
      <c r="C2817" s="189" t="str">
        <f t="shared" si="178"/>
        <v>0</v>
      </c>
      <c r="D2817" s="192">
        <f t="shared" si="179"/>
        <v>46021</v>
      </c>
      <c r="E2817" s="189">
        <f t="shared" si="180"/>
        <v>227</v>
      </c>
      <c r="F2817" s="28"/>
      <c r="G2817" s="157"/>
      <c r="H2817" s="3"/>
      <c r="I2817" s="7"/>
      <c r="J2817" s="3"/>
      <c r="K2817" s="32" t="str">
        <f t="shared" si="181"/>
        <v/>
      </c>
      <c r="L2817" s="2"/>
      <c r="M2817" s="2"/>
      <c r="N2817" s="28"/>
      <c r="O2817" s="28"/>
    </row>
    <row r="2818" spans="1:15" ht="18.75" customHeight="1" x14ac:dyDescent="0.35">
      <c r="A2818" s="28"/>
      <c r="B2818" s="189">
        <f>IF(J2818="",0,COUNTIF($J$7:J2818,J2818))</f>
        <v>0</v>
      </c>
      <c r="C2818" s="189" t="str">
        <f t="shared" si="178"/>
        <v>0</v>
      </c>
      <c r="D2818" s="192">
        <f t="shared" si="179"/>
        <v>46021</v>
      </c>
      <c r="E2818" s="189">
        <f t="shared" si="180"/>
        <v>227</v>
      </c>
      <c r="F2818" s="28"/>
      <c r="G2818" s="157"/>
      <c r="H2818" s="3"/>
      <c r="I2818" s="7"/>
      <c r="J2818" s="3"/>
      <c r="K2818" s="32" t="str">
        <f t="shared" si="181"/>
        <v/>
      </c>
      <c r="L2818" s="2"/>
      <c r="M2818" s="2"/>
      <c r="N2818" s="28"/>
      <c r="O2818" s="28"/>
    </row>
    <row r="2819" spans="1:15" ht="18.75" customHeight="1" x14ac:dyDescent="0.35">
      <c r="A2819" s="28"/>
      <c r="B2819" s="189">
        <f>IF(J2819="",0,COUNTIF($J$7:J2819,J2819))</f>
        <v>0</v>
      </c>
      <c r="C2819" s="189" t="str">
        <f t="shared" si="178"/>
        <v>0</v>
      </c>
      <c r="D2819" s="192">
        <f t="shared" si="179"/>
        <v>46021</v>
      </c>
      <c r="E2819" s="189">
        <f t="shared" si="180"/>
        <v>227</v>
      </c>
      <c r="F2819" s="28"/>
      <c r="G2819" s="157"/>
      <c r="H2819" s="3"/>
      <c r="I2819" s="7"/>
      <c r="J2819" s="3"/>
      <c r="K2819" s="32" t="str">
        <f t="shared" si="181"/>
        <v/>
      </c>
      <c r="L2819" s="2"/>
      <c r="M2819" s="2"/>
      <c r="N2819" s="28"/>
      <c r="O2819" s="28"/>
    </row>
    <row r="2820" spans="1:15" ht="18.75" customHeight="1" x14ac:dyDescent="0.35">
      <c r="A2820" s="28"/>
      <c r="B2820" s="189">
        <f>IF(J2820="",0,COUNTIF($J$7:J2820,J2820))</f>
        <v>0</v>
      </c>
      <c r="C2820" s="189" t="str">
        <f t="shared" si="178"/>
        <v>0</v>
      </c>
      <c r="D2820" s="192">
        <f t="shared" si="179"/>
        <v>46021</v>
      </c>
      <c r="E2820" s="189">
        <f t="shared" si="180"/>
        <v>227</v>
      </c>
      <c r="F2820" s="28"/>
      <c r="G2820" s="157"/>
      <c r="H2820" s="3"/>
      <c r="I2820" s="7"/>
      <c r="J2820" s="3"/>
      <c r="K2820" s="32" t="str">
        <f t="shared" si="181"/>
        <v/>
      </c>
      <c r="L2820" s="2"/>
      <c r="M2820" s="2"/>
      <c r="N2820" s="28"/>
      <c r="O2820" s="28"/>
    </row>
    <row r="2821" spans="1:15" ht="18.75" customHeight="1" x14ac:dyDescent="0.35">
      <c r="A2821" s="28"/>
      <c r="B2821" s="189">
        <f>IF(J2821="",0,COUNTIF($J$7:J2821,J2821))</f>
        <v>0</v>
      </c>
      <c r="C2821" s="189" t="str">
        <f t="shared" si="178"/>
        <v>0</v>
      </c>
      <c r="D2821" s="192">
        <f t="shared" si="179"/>
        <v>46021</v>
      </c>
      <c r="E2821" s="189">
        <f t="shared" si="180"/>
        <v>227</v>
      </c>
      <c r="F2821" s="28"/>
      <c r="G2821" s="157"/>
      <c r="H2821" s="3"/>
      <c r="I2821" s="7"/>
      <c r="J2821" s="3"/>
      <c r="K2821" s="32" t="str">
        <f t="shared" si="181"/>
        <v/>
      </c>
      <c r="L2821" s="2"/>
      <c r="M2821" s="2"/>
      <c r="N2821" s="28"/>
      <c r="O2821" s="28"/>
    </row>
    <row r="2822" spans="1:15" ht="18.75" customHeight="1" x14ac:dyDescent="0.35">
      <c r="A2822" s="28"/>
      <c r="B2822" s="189">
        <f>IF(J2822="",0,COUNTIF($J$7:J2822,J2822))</f>
        <v>0</v>
      </c>
      <c r="C2822" s="189" t="str">
        <f t="shared" si="178"/>
        <v>0</v>
      </c>
      <c r="D2822" s="192">
        <f t="shared" si="179"/>
        <v>46021</v>
      </c>
      <c r="E2822" s="189">
        <f t="shared" si="180"/>
        <v>227</v>
      </c>
      <c r="F2822" s="28"/>
      <c r="G2822" s="157"/>
      <c r="H2822" s="3"/>
      <c r="I2822" s="7"/>
      <c r="J2822" s="3"/>
      <c r="K2822" s="32" t="str">
        <f t="shared" si="181"/>
        <v/>
      </c>
      <c r="L2822" s="2"/>
      <c r="M2822" s="2"/>
      <c r="N2822" s="28"/>
      <c r="O2822" s="28"/>
    </row>
    <row r="2823" spans="1:15" ht="18.75" customHeight="1" x14ac:dyDescent="0.35">
      <c r="A2823" s="28"/>
      <c r="B2823" s="189">
        <f>IF(J2823="",0,COUNTIF($J$7:J2823,J2823))</f>
        <v>0</v>
      </c>
      <c r="C2823" s="189" t="str">
        <f t="shared" si="178"/>
        <v>0</v>
      </c>
      <c r="D2823" s="192">
        <f t="shared" si="179"/>
        <v>46021</v>
      </c>
      <c r="E2823" s="189">
        <f t="shared" si="180"/>
        <v>227</v>
      </c>
      <c r="F2823" s="28"/>
      <c r="G2823" s="157"/>
      <c r="H2823" s="3"/>
      <c r="I2823" s="7"/>
      <c r="J2823" s="3"/>
      <c r="K2823" s="32" t="str">
        <f t="shared" si="181"/>
        <v/>
      </c>
      <c r="L2823" s="2"/>
      <c r="M2823" s="2"/>
      <c r="N2823" s="28"/>
      <c r="O2823" s="28"/>
    </row>
    <row r="2824" spans="1:15" ht="18.75" customHeight="1" x14ac:dyDescent="0.35">
      <c r="A2824" s="28"/>
      <c r="B2824" s="189">
        <f>IF(J2824="",0,COUNTIF($J$7:J2824,J2824))</f>
        <v>0</v>
      </c>
      <c r="C2824" s="189" t="str">
        <f t="shared" si="178"/>
        <v>0</v>
      </c>
      <c r="D2824" s="192">
        <f t="shared" si="179"/>
        <v>46021</v>
      </c>
      <c r="E2824" s="189">
        <f t="shared" si="180"/>
        <v>227</v>
      </c>
      <c r="F2824" s="28"/>
      <c r="G2824" s="157"/>
      <c r="H2824" s="3"/>
      <c r="I2824" s="7"/>
      <c r="J2824" s="3"/>
      <c r="K2824" s="32" t="str">
        <f t="shared" si="181"/>
        <v/>
      </c>
      <c r="L2824" s="2"/>
      <c r="M2824" s="2"/>
      <c r="N2824" s="28"/>
      <c r="O2824" s="28"/>
    </row>
    <row r="2825" spans="1:15" ht="18.75" customHeight="1" x14ac:dyDescent="0.35">
      <c r="A2825" s="28"/>
      <c r="B2825" s="189">
        <f>IF(J2825="",0,COUNTIF($J$7:J2825,J2825))</f>
        <v>0</v>
      </c>
      <c r="C2825" s="189" t="str">
        <f t="shared" si="178"/>
        <v>0</v>
      </c>
      <c r="D2825" s="192">
        <f t="shared" si="179"/>
        <v>46021</v>
      </c>
      <c r="E2825" s="189">
        <f t="shared" si="180"/>
        <v>227</v>
      </c>
      <c r="F2825" s="28"/>
      <c r="G2825" s="157"/>
      <c r="H2825" s="3"/>
      <c r="I2825" s="7"/>
      <c r="J2825" s="3"/>
      <c r="K2825" s="32" t="str">
        <f t="shared" si="181"/>
        <v/>
      </c>
      <c r="L2825" s="2"/>
      <c r="M2825" s="2"/>
      <c r="N2825" s="28"/>
      <c r="O2825" s="28"/>
    </row>
    <row r="2826" spans="1:15" ht="18.75" customHeight="1" x14ac:dyDescent="0.35">
      <c r="A2826" s="28"/>
      <c r="B2826" s="189">
        <f>IF(J2826="",0,COUNTIF($J$7:J2826,J2826))</f>
        <v>0</v>
      </c>
      <c r="C2826" s="189" t="str">
        <f t="shared" si="178"/>
        <v>0</v>
      </c>
      <c r="D2826" s="192">
        <f t="shared" si="179"/>
        <v>46021</v>
      </c>
      <c r="E2826" s="189">
        <f t="shared" si="180"/>
        <v>227</v>
      </c>
      <c r="F2826" s="28"/>
      <c r="G2826" s="157"/>
      <c r="H2826" s="3"/>
      <c r="I2826" s="7"/>
      <c r="J2826" s="3"/>
      <c r="K2826" s="32" t="str">
        <f t="shared" si="181"/>
        <v/>
      </c>
      <c r="L2826" s="2"/>
      <c r="M2826" s="2"/>
      <c r="N2826" s="28"/>
      <c r="O2826" s="28"/>
    </row>
    <row r="2827" spans="1:15" ht="18.75" customHeight="1" x14ac:dyDescent="0.35">
      <c r="A2827" s="28"/>
      <c r="B2827" s="189">
        <f>IF(J2827="",0,COUNTIF($J$7:J2827,J2827))</f>
        <v>0</v>
      </c>
      <c r="C2827" s="189" t="str">
        <f t="shared" si="178"/>
        <v>0</v>
      </c>
      <c r="D2827" s="192">
        <f t="shared" si="179"/>
        <v>46021</v>
      </c>
      <c r="E2827" s="189">
        <f t="shared" si="180"/>
        <v>227</v>
      </c>
      <c r="F2827" s="28"/>
      <c r="G2827" s="157"/>
      <c r="H2827" s="3"/>
      <c r="I2827" s="7"/>
      <c r="J2827" s="3"/>
      <c r="K2827" s="32" t="str">
        <f t="shared" si="181"/>
        <v/>
      </c>
      <c r="L2827" s="2"/>
      <c r="M2827" s="2"/>
      <c r="N2827" s="28"/>
      <c r="O2827" s="28"/>
    </row>
    <row r="2828" spans="1:15" ht="18.75" customHeight="1" x14ac:dyDescent="0.35">
      <c r="A2828" s="28"/>
      <c r="B2828" s="189">
        <f>IF(J2828="",0,COUNTIF($J$7:J2828,J2828))</f>
        <v>0</v>
      </c>
      <c r="C2828" s="189" t="str">
        <f t="shared" si="178"/>
        <v>0</v>
      </c>
      <c r="D2828" s="192">
        <f t="shared" si="179"/>
        <v>46021</v>
      </c>
      <c r="E2828" s="189">
        <f t="shared" si="180"/>
        <v>227</v>
      </c>
      <c r="F2828" s="28"/>
      <c r="G2828" s="157"/>
      <c r="H2828" s="3"/>
      <c r="I2828" s="7"/>
      <c r="J2828" s="3"/>
      <c r="K2828" s="32" t="str">
        <f t="shared" si="181"/>
        <v/>
      </c>
      <c r="L2828" s="2"/>
      <c r="M2828" s="2"/>
      <c r="N2828" s="28"/>
      <c r="O2828" s="28"/>
    </row>
    <row r="2829" spans="1:15" ht="18.75" customHeight="1" x14ac:dyDescent="0.35">
      <c r="A2829" s="28"/>
      <c r="B2829" s="189">
        <f>IF(J2829="",0,COUNTIF($J$7:J2829,J2829))</f>
        <v>0</v>
      </c>
      <c r="C2829" s="189" t="str">
        <f t="shared" si="178"/>
        <v>0</v>
      </c>
      <c r="D2829" s="192">
        <f t="shared" si="179"/>
        <v>46021</v>
      </c>
      <c r="E2829" s="189">
        <f t="shared" si="180"/>
        <v>227</v>
      </c>
      <c r="F2829" s="28"/>
      <c r="G2829" s="157"/>
      <c r="H2829" s="3"/>
      <c r="I2829" s="7"/>
      <c r="J2829" s="3"/>
      <c r="K2829" s="32" t="str">
        <f t="shared" si="181"/>
        <v/>
      </c>
      <c r="L2829" s="2"/>
      <c r="M2829" s="2"/>
      <c r="N2829" s="28"/>
      <c r="O2829" s="28"/>
    </row>
    <row r="2830" spans="1:15" ht="18.75" customHeight="1" x14ac:dyDescent="0.35">
      <c r="A2830" s="28"/>
      <c r="B2830" s="189">
        <f>IF(J2830="",0,COUNTIF($J$7:J2830,J2830))</f>
        <v>0</v>
      </c>
      <c r="C2830" s="189" t="str">
        <f t="shared" si="178"/>
        <v>0</v>
      </c>
      <c r="D2830" s="192">
        <f t="shared" si="179"/>
        <v>46021</v>
      </c>
      <c r="E2830" s="189">
        <f t="shared" si="180"/>
        <v>227</v>
      </c>
      <c r="F2830" s="28"/>
      <c r="G2830" s="157"/>
      <c r="H2830" s="3"/>
      <c r="I2830" s="7"/>
      <c r="J2830" s="3"/>
      <c r="K2830" s="32" t="str">
        <f t="shared" si="181"/>
        <v/>
      </c>
      <c r="L2830" s="2"/>
      <c r="M2830" s="2"/>
      <c r="N2830" s="28"/>
      <c r="O2830" s="28"/>
    </row>
    <row r="2831" spans="1:15" ht="18.75" customHeight="1" x14ac:dyDescent="0.35">
      <c r="A2831" s="28"/>
      <c r="B2831" s="189">
        <f>IF(J2831="",0,COUNTIF($J$7:J2831,J2831))</f>
        <v>0</v>
      </c>
      <c r="C2831" s="189" t="str">
        <f t="shared" si="178"/>
        <v>0</v>
      </c>
      <c r="D2831" s="192">
        <f t="shared" si="179"/>
        <v>46021</v>
      </c>
      <c r="E2831" s="189">
        <f t="shared" si="180"/>
        <v>227</v>
      </c>
      <c r="F2831" s="28"/>
      <c r="G2831" s="157"/>
      <c r="H2831" s="3"/>
      <c r="I2831" s="7"/>
      <c r="J2831" s="3"/>
      <c r="K2831" s="32" t="str">
        <f t="shared" si="181"/>
        <v/>
      </c>
      <c r="L2831" s="2"/>
      <c r="M2831" s="2"/>
      <c r="N2831" s="28"/>
      <c r="O2831" s="28"/>
    </row>
    <row r="2832" spans="1:15" ht="18.75" customHeight="1" x14ac:dyDescent="0.35">
      <c r="A2832" s="28"/>
      <c r="B2832" s="189">
        <f>IF(J2832="",0,COUNTIF($J$7:J2832,J2832))</f>
        <v>0</v>
      </c>
      <c r="C2832" s="189" t="str">
        <f t="shared" si="178"/>
        <v>0</v>
      </c>
      <c r="D2832" s="192">
        <f t="shared" si="179"/>
        <v>46021</v>
      </c>
      <c r="E2832" s="189">
        <f t="shared" si="180"/>
        <v>227</v>
      </c>
      <c r="F2832" s="28"/>
      <c r="G2832" s="157"/>
      <c r="H2832" s="3"/>
      <c r="I2832" s="7"/>
      <c r="J2832" s="3"/>
      <c r="K2832" s="32" t="str">
        <f t="shared" si="181"/>
        <v/>
      </c>
      <c r="L2832" s="2"/>
      <c r="M2832" s="2"/>
      <c r="N2832" s="28"/>
      <c r="O2832" s="28"/>
    </row>
    <row r="2833" spans="1:15" ht="18.75" customHeight="1" x14ac:dyDescent="0.35">
      <c r="A2833" s="28"/>
      <c r="B2833" s="189">
        <f>IF(J2833="",0,COUNTIF($J$7:J2833,J2833))</f>
        <v>0</v>
      </c>
      <c r="C2833" s="189" t="str">
        <f t="shared" si="178"/>
        <v>0</v>
      </c>
      <c r="D2833" s="192">
        <f t="shared" si="179"/>
        <v>46021</v>
      </c>
      <c r="E2833" s="189">
        <f t="shared" si="180"/>
        <v>227</v>
      </c>
      <c r="F2833" s="28"/>
      <c r="G2833" s="157"/>
      <c r="H2833" s="3"/>
      <c r="I2833" s="7"/>
      <c r="J2833" s="3"/>
      <c r="K2833" s="32" t="str">
        <f t="shared" si="181"/>
        <v/>
      </c>
      <c r="L2833" s="2"/>
      <c r="M2833" s="2"/>
      <c r="N2833" s="28"/>
      <c r="O2833" s="28"/>
    </row>
    <row r="2834" spans="1:15" ht="18.75" customHeight="1" x14ac:dyDescent="0.35">
      <c r="A2834" s="28"/>
      <c r="B2834" s="189">
        <f>IF(J2834="",0,COUNTIF($J$7:J2834,J2834))</f>
        <v>0</v>
      </c>
      <c r="C2834" s="189" t="str">
        <f t="shared" si="178"/>
        <v>0</v>
      </c>
      <c r="D2834" s="192">
        <f t="shared" si="179"/>
        <v>46021</v>
      </c>
      <c r="E2834" s="189">
        <f t="shared" si="180"/>
        <v>227</v>
      </c>
      <c r="F2834" s="28"/>
      <c r="G2834" s="157"/>
      <c r="H2834" s="3"/>
      <c r="I2834" s="7"/>
      <c r="J2834" s="3"/>
      <c r="K2834" s="32" t="str">
        <f t="shared" si="181"/>
        <v/>
      </c>
      <c r="L2834" s="2"/>
      <c r="M2834" s="2"/>
      <c r="N2834" s="28"/>
      <c r="O2834" s="28"/>
    </row>
    <row r="2835" spans="1:15" ht="18.75" customHeight="1" x14ac:dyDescent="0.35">
      <c r="A2835" s="28"/>
      <c r="B2835" s="189">
        <f>IF(J2835="",0,COUNTIF($J$7:J2835,J2835))</f>
        <v>0</v>
      </c>
      <c r="C2835" s="189" t="str">
        <f t="shared" si="178"/>
        <v>0</v>
      </c>
      <c r="D2835" s="192">
        <f t="shared" si="179"/>
        <v>46021</v>
      </c>
      <c r="E2835" s="189">
        <f t="shared" si="180"/>
        <v>227</v>
      </c>
      <c r="F2835" s="28"/>
      <c r="G2835" s="157"/>
      <c r="H2835" s="3"/>
      <c r="I2835" s="7"/>
      <c r="J2835" s="3"/>
      <c r="K2835" s="32" t="str">
        <f t="shared" si="181"/>
        <v/>
      </c>
      <c r="L2835" s="2"/>
      <c r="M2835" s="2"/>
      <c r="N2835" s="28"/>
      <c r="O2835" s="28"/>
    </row>
    <row r="2836" spans="1:15" ht="18.75" customHeight="1" x14ac:dyDescent="0.35">
      <c r="A2836" s="28"/>
      <c r="B2836" s="189">
        <f>IF(J2836="",0,COUNTIF($J$7:J2836,J2836))</f>
        <v>0</v>
      </c>
      <c r="C2836" s="189" t="str">
        <f t="shared" si="178"/>
        <v>0</v>
      </c>
      <c r="D2836" s="192">
        <f t="shared" si="179"/>
        <v>46021</v>
      </c>
      <c r="E2836" s="189">
        <f t="shared" si="180"/>
        <v>227</v>
      </c>
      <c r="F2836" s="28"/>
      <c r="G2836" s="157"/>
      <c r="H2836" s="3"/>
      <c r="I2836" s="7"/>
      <c r="J2836" s="3"/>
      <c r="K2836" s="32" t="str">
        <f t="shared" si="181"/>
        <v/>
      </c>
      <c r="L2836" s="2"/>
      <c r="M2836" s="2"/>
      <c r="N2836" s="28"/>
      <c r="O2836" s="28"/>
    </row>
    <row r="2837" spans="1:15" ht="18.75" customHeight="1" x14ac:dyDescent="0.35">
      <c r="A2837" s="28"/>
      <c r="B2837" s="189">
        <f>IF(J2837="",0,COUNTIF($J$7:J2837,J2837))</f>
        <v>0</v>
      </c>
      <c r="C2837" s="189" t="str">
        <f t="shared" si="178"/>
        <v>0</v>
      </c>
      <c r="D2837" s="192">
        <f t="shared" si="179"/>
        <v>46021</v>
      </c>
      <c r="E2837" s="189">
        <f t="shared" si="180"/>
        <v>227</v>
      </c>
      <c r="F2837" s="28"/>
      <c r="G2837" s="157"/>
      <c r="H2837" s="3"/>
      <c r="I2837" s="7"/>
      <c r="J2837" s="3"/>
      <c r="K2837" s="32" t="str">
        <f t="shared" si="181"/>
        <v/>
      </c>
      <c r="L2837" s="2"/>
      <c r="M2837" s="2"/>
      <c r="N2837" s="28"/>
      <c r="O2837" s="28"/>
    </row>
    <row r="2838" spans="1:15" ht="18.75" customHeight="1" x14ac:dyDescent="0.35">
      <c r="A2838" s="28"/>
      <c r="B2838" s="189">
        <f>IF(J2838="",0,COUNTIF($J$7:J2838,J2838))</f>
        <v>0</v>
      </c>
      <c r="C2838" s="189" t="str">
        <f t="shared" si="178"/>
        <v>0</v>
      </c>
      <c r="D2838" s="192">
        <f t="shared" si="179"/>
        <v>46021</v>
      </c>
      <c r="E2838" s="189">
        <f t="shared" si="180"/>
        <v>227</v>
      </c>
      <c r="F2838" s="28"/>
      <c r="G2838" s="157"/>
      <c r="H2838" s="3"/>
      <c r="I2838" s="7"/>
      <c r="J2838" s="3"/>
      <c r="K2838" s="32" t="str">
        <f t="shared" si="181"/>
        <v/>
      </c>
      <c r="L2838" s="2"/>
      <c r="M2838" s="2"/>
      <c r="N2838" s="28"/>
      <c r="O2838" s="28"/>
    </row>
    <row r="2839" spans="1:15" ht="18.75" customHeight="1" x14ac:dyDescent="0.35">
      <c r="A2839" s="28"/>
      <c r="B2839" s="189">
        <f>IF(J2839="",0,COUNTIF($J$7:J2839,J2839))</f>
        <v>0</v>
      </c>
      <c r="C2839" s="189" t="str">
        <f t="shared" si="178"/>
        <v>0</v>
      </c>
      <c r="D2839" s="192">
        <f t="shared" si="179"/>
        <v>46021</v>
      </c>
      <c r="E2839" s="189">
        <f t="shared" si="180"/>
        <v>227</v>
      </c>
      <c r="F2839" s="28"/>
      <c r="G2839" s="157"/>
      <c r="H2839" s="3"/>
      <c r="I2839" s="7"/>
      <c r="J2839" s="3"/>
      <c r="K2839" s="32" t="str">
        <f t="shared" si="181"/>
        <v/>
      </c>
      <c r="L2839" s="2"/>
      <c r="M2839" s="2"/>
      <c r="N2839" s="28"/>
      <c r="O2839" s="28"/>
    </row>
    <row r="2840" spans="1:15" ht="18.75" customHeight="1" x14ac:dyDescent="0.35">
      <c r="A2840" s="28"/>
      <c r="B2840" s="189">
        <f>IF(J2840="",0,COUNTIF($J$7:J2840,J2840))</f>
        <v>0</v>
      </c>
      <c r="C2840" s="189" t="str">
        <f t="shared" si="178"/>
        <v>0</v>
      </c>
      <c r="D2840" s="192">
        <f t="shared" si="179"/>
        <v>46021</v>
      </c>
      <c r="E2840" s="189">
        <f t="shared" si="180"/>
        <v>227</v>
      </c>
      <c r="F2840" s="28"/>
      <c r="G2840" s="157"/>
      <c r="H2840" s="3"/>
      <c r="I2840" s="7"/>
      <c r="J2840" s="3"/>
      <c r="K2840" s="32" t="str">
        <f t="shared" si="181"/>
        <v/>
      </c>
      <c r="L2840" s="2"/>
      <c r="M2840" s="2"/>
      <c r="N2840" s="28"/>
      <c r="O2840" s="28"/>
    </row>
    <row r="2841" spans="1:15" ht="18.75" customHeight="1" x14ac:dyDescent="0.35">
      <c r="A2841" s="28"/>
      <c r="B2841" s="189">
        <f>IF(J2841="",0,COUNTIF($J$7:J2841,J2841))</f>
        <v>0</v>
      </c>
      <c r="C2841" s="189" t="str">
        <f t="shared" si="178"/>
        <v>0</v>
      </c>
      <c r="D2841" s="192">
        <f t="shared" si="179"/>
        <v>46021</v>
      </c>
      <c r="E2841" s="189">
        <f t="shared" si="180"/>
        <v>227</v>
      </c>
      <c r="F2841" s="28"/>
      <c r="G2841" s="157"/>
      <c r="H2841" s="3"/>
      <c r="I2841" s="7"/>
      <c r="J2841" s="3"/>
      <c r="K2841" s="32" t="str">
        <f t="shared" si="181"/>
        <v/>
      </c>
      <c r="L2841" s="2"/>
      <c r="M2841" s="2"/>
      <c r="N2841" s="28"/>
      <c r="O2841" s="28"/>
    </row>
    <row r="2842" spans="1:15" ht="18.75" customHeight="1" x14ac:dyDescent="0.35">
      <c r="A2842" s="28"/>
      <c r="B2842" s="189">
        <f>IF(J2842="",0,COUNTIF($J$7:J2842,J2842))</f>
        <v>0</v>
      </c>
      <c r="C2842" s="189" t="str">
        <f t="shared" si="178"/>
        <v>0</v>
      </c>
      <c r="D2842" s="192">
        <f t="shared" si="179"/>
        <v>46021</v>
      </c>
      <c r="E2842" s="189">
        <f t="shared" si="180"/>
        <v>227</v>
      </c>
      <c r="F2842" s="28"/>
      <c r="G2842" s="157"/>
      <c r="H2842" s="3"/>
      <c r="I2842" s="7"/>
      <c r="J2842" s="3"/>
      <c r="K2842" s="32" t="str">
        <f t="shared" si="181"/>
        <v/>
      </c>
      <c r="L2842" s="2"/>
      <c r="M2842" s="2"/>
      <c r="N2842" s="28"/>
      <c r="O2842" s="28"/>
    </row>
    <row r="2843" spans="1:15" ht="18.75" customHeight="1" x14ac:dyDescent="0.35">
      <c r="A2843" s="28"/>
      <c r="B2843" s="189">
        <f>IF(J2843="",0,COUNTIF($J$7:J2843,J2843))</f>
        <v>0</v>
      </c>
      <c r="C2843" s="189" t="str">
        <f t="shared" si="178"/>
        <v>0</v>
      </c>
      <c r="D2843" s="192">
        <f t="shared" si="179"/>
        <v>46021</v>
      </c>
      <c r="E2843" s="189">
        <f t="shared" si="180"/>
        <v>227</v>
      </c>
      <c r="F2843" s="28"/>
      <c r="G2843" s="157"/>
      <c r="H2843" s="3"/>
      <c r="I2843" s="7"/>
      <c r="J2843" s="3"/>
      <c r="K2843" s="32" t="str">
        <f t="shared" si="181"/>
        <v/>
      </c>
      <c r="L2843" s="2"/>
      <c r="M2843" s="2"/>
      <c r="N2843" s="28"/>
      <c r="O2843" s="28"/>
    </row>
    <row r="2844" spans="1:15" ht="18.75" customHeight="1" x14ac:dyDescent="0.35">
      <c r="A2844" s="28"/>
      <c r="B2844" s="189">
        <f>IF(J2844="",0,COUNTIF($J$7:J2844,J2844))</f>
        <v>0</v>
      </c>
      <c r="C2844" s="189" t="str">
        <f t="shared" si="178"/>
        <v>0</v>
      </c>
      <c r="D2844" s="192">
        <f t="shared" si="179"/>
        <v>46021</v>
      </c>
      <c r="E2844" s="189">
        <f t="shared" si="180"/>
        <v>227</v>
      </c>
      <c r="F2844" s="28"/>
      <c r="G2844" s="157"/>
      <c r="H2844" s="3"/>
      <c r="I2844" s="7"/>
      <c r="J2844" s="3"/>
      <c r="K2844" s="32" t="str">
        <f t="shared" si="181"/>
        <v/>
      </c>
      <c r="L2844" s="2"/>
      <c r="M2844" s="2"/>
      <c r="N2844" s="28"/>
      <c r="O2844" s="28"/>
    </row>
    <row r="2845" spans="1:15" ht="18.75" customHeight="1" x14ac:dyDescent="0.35">
      <c r="A2845" s="28"/>
      <c r="B2845" s="189">
        <f>IF(J2845="",0,COUNTIF($J$7:J2845,J2845))</f>
        <v>0</v>
      </c>
      <c r="C2845" s="189" t="str">
        <f t="shared" si="178"/>
        <v>0</v>
      </c>
      <c r="D2845" s="192">
        <f t="shared" si="179"/>
        <v>46021</v>
      </c>
      <c r="E2845" s="189">
        <f t="shared" si="180"/>
        <v>227</v>
      </c>
      <c r="F2845" s="28"/>
      <c r="G2845" s="157"/>
      <c r="H2845" s="3"/>
      <c r="I2845" s="7"/>
      <c r="J2845" s="3"/>
      <c r="K2845" s="32" t="str">
        <f t="shared" si="181"/>
        <v/>
      </c>
      <c r="L2845" s="2"/>
      <c r="M2845" s="2"/>
      <c r="N2845" s="28"/>
      <c r="O2845" s="28"/>
    </row>
    <row r="2846" spans="1:15" ht="18.75" customHeight="1" x14ac:dyDescent="0.35">
      <c r="A2846" s="28"/>
      <c r="B2846" s="189">
        <f>IF(J2846="",0,COUNTIF($J$7:J2846,J2846))</f>
        <v>0</v>
      </c>
      <c r="C2846" s="189" t="str">
        <f t="shared" si="178"/>
        <v>0</v>
      </c>
      <c r="D2846" s="192">
        <f t="shared" si="179"/>
        <v>46021</v>
      </c>
      <c r="E2846" s="189">
        <f t="shared" si="180"/>
        <v>227</v>
      </c>
      <c r="F2846" s="28"/>
      <c r="G2846" s="157"/>
      <c r="H2846" s="3"/>
      <c r="I2846" s="7"/>
      <c r="J2846" s="3"/>
      <c r="K2846" s="32" t="str">
        <f t="shared" si="181"/>
        <v/>
      </c>
      <c r="L2846" s="2"/>
      <c r="M2846" s="2"/>
      <c r="N2846" s="28"/>
      <c r="O2846" s="28"/>
    </row>
    <row r="2847" spans="1:15" ht="18.75" customHeight="1" x14ac:dyDescent="0.35">
      <c r="A2847" s="28"/>
      <c r="B2847" s="189">
        <f>IF(J2847="",0,COUNTIF($J$7:J2847,J2847))</f>
        <v>0</v>
      </c>
      <c r="C2847" s="189" t="str">
        <f t="shared" si="178"/>
        <v>0</v>
      </c>
      <c r="D2847" s="192">
        <f t="shared" si="179"/>
        <v>46021</v>
      </c>
      <c r="E2847" s="189">
        <f t="shared" si="180"/>
        <v>227</v>
      </c>
      <c r="F2847" s="28"/>
      <c r="G2847" s="157"/>
      <c r="H2847" s="3"/>
      <c r="I2847" s="7"/>
      <c r="J2847" s="3"/>
      <c r="K2847" s="32" t="str">
        <f t="shared" si="181"/>
        <v/>
      </c>
      <c r="L2847" s="2"/>
      <c r="M2847" s="2"/>
      <c r="N2847" s="28"/>
      <c r="O2847" s="28"/>
    </row>
    <row r="2848" spans="1:15" ht="18.75" customHeight="1" x14ac:dyDescent="0.35">
      <c r="A2848" s="28"/>
      <c r="B2848" s="189">
        <f>IF(J2848="",0,COUNTIF($J$7:J2848,J2848))</f>
        <v>0</v>
      </c>
      <c r="C2848" s="189" t="str">
        <f t="shared" si="178"/>
        <v>0</v>
      </c>
      <c r="D2848" s="192">
        <f t="shared" si="179"/>
        <v>46021</v>
      </c>
      <c r="E2848" s="189">
        <f t="shared" si="180"/>
        <v>227</v>
      </c>
      <c r="F2848" s="28"/>
      <c r="G2848" s="157"/>
      <c r="H2848" s="3"/>
      <c r="I2848" s="7"/>
      <c r="J2848" s="3"/>
      <c r="K2848" s="32" t="str">
        <f t="shared" si="181"/>
        <v/>
      </c>
      <c r="L2848" s="2"/>
      <c r="M2848" s="2"/>
      <c r="N2848" s="28"/>
      <c r="O2848" s="28"/>
    </row>
    <row r="2849" spans="1:15" ht="18.75" customHeight="1" x14ac:dyDescent="0.35">
      <c r="A2849" s="28"/>
      <c r="B2849" s="189">
        <f>IF(J2849="",0,COUNTIF($J$7:J2849,J2849))</f>
        <v>0</v>
      </c>
      <c r="C2849" s="189" t="str">
        <f t="shared" si="178"/>
        <v>0</v>
      </c>
      <c r="D2849" s="192">
        <f t="shared" si="179"/>
        <v>46021</v>
      </c>
      <c r="E2849" s="189">
        <f t="shared" si="180"/>
        <v>227</v>
      </c>
      <c r="F2849" s="28"/>
      <c r="G2849" s="157"/>
      <c r="H2849" s="3"/>
      <c r="I2849" s="7"/>
      <c r="J2849" s="3"/>
      <c r="K2849" s="32" t="str">
        <f t="shared" si="181"/>
        <v/>
      </c>
      <c r="L2849" s="2"/>
      <c r="M2849" s="2"/>
      <c r="N2849" s="28"/>
      <c r="O2849" s="28"/>
    </row>
    <row r="2850" spans="1:15" ht="18.75" customHeight="1" x14ac:dyDescent="0.35">
      <c r="A2850" s="28"/>
      <c r="B2850" s="189">
        <f>IF(J2850="",0,COUNTIF($J$7:J2850,J2850))</f>
        <v>0</v>
      </c>
      <c r="C2850" s="189" t="str">
        <f t="shared" si="178"/>
        <v>0</v>
      </c>
      <c r="D2850" s="192">
        <f t="shared" si="179"/>
        <v>46021</v>
      </c>
      <c r="E2850" s="189">
        <f t="shared" si="180"/>
        <v>227</v>
      </c>
      <c r="F2850" s="28"/>
      <c r="G2850" s="157"/>
      <c r="H2850" s="3"/>
      <c r="I2850" s="7"/>
      <c r="J2850" s="3"/>
      <c r="K2850" s="32" t="str">
        <f t="shared" si="181"/>
        <v/>
      </c>
      <c r="L2850" s="2"/>
      <c r="M2850" s="2"/>
      <c r="N2850" s="28"/>
      <c r="O2850" s="28"/>
    </row>
    <row r="2851" spans="1:15" ht="18.75" customHeight="1" x14ac:dyDescent="0.35">
      <c r="A2851" s="28"/>
      <c r="B2851" s="189">
        <f>IF(J2851="",0,COUNTIF($J$7:J2851,J2851))</f>
        <v>0</v>
      </c>
      <c r="C2851" s="189" t="str">
        <f t="shared" si="178"/>
        <v>0</v>
      </c>
      <c r="D2851" s="192">
        <f t="shared" si="179"/>
        <v>46021</v>
      </c>
      <c r="E2851" s="189">
        <f t="shared" si="180"/>
        <v>227</v>
      </c>
      <c r="F2851" s="28"/>
      <c r="G2851" s="157"/>
      <c r="H2851" s="3"/>
      <c r="I2851" s="7"/>
      <c r="J2851" s="3"/>
      <c r="K2851" s="32" t="str">
        <f t="shared" si="181"/>
        <v/>
      </c>
      <c r="L2851" s="2"/>
      <c r="M2851" s="2"/>
      <c r="N2851" s="28"/>
      <c r="O2851" s="28"/>
    </row>
    <row r="2852" spans="1:15" ht="18.75" customHeight="1" x14ac:dyDescent="0.35">
      <c r="A2852" s="28"/>
      <c r="B2852" s="189">
        <f>IF(J2852="",0,COUNTIF($J$7:J2852,J2852))</f>
        <v>0</v>
      </c>
      <c r="C2852" s="189" t="str">
        <f t="shared" si="178"/>
        <v>0</v>
      </c>
      <c r="D2852" s="192">
        <f t="shared" si="179"/>
        <v>46021</v>
      </c>
      <c r="E2852" s="189">
        <f t="shared" si="180"/>
        <v>227</v>
      </c>
      <c r="F2852" s="28"/>
      <c r="G2852" s="157"/>
      <c r="H2852" s="3"/>
      <c r="I2852" s="7"/>
      <c r="J2852" s="3"/>
      <c r="K2852" s="32" t="str">
        <f t="shared" si="181"/>
        <v/>
      </c>
      <c r="L2852" s="2"/>
      <c r="M2852" s="2"/>
      <c r="N2852" s="28"/>
      <c r="O2852" s="28"/>
    </row>
    <row r="2853" spans="1:15" ht="18.75" customHeight="1" x14ac:dyDescent="0.35">
      <c r="A2853" s="28"/>
      <c r="B2853" s="189">
        <f>IF(J2853="",0,COUNTIF($J$7:J2853,J2853))</f>
        <v>0</v>
      </c>
      <c r="C2853" s="189" t="str">
        <f t="shared" si="178"/>
        <v>0</v>
      </c>
      <c r="D2853" s="192">
        <f t="shared" si="179"/>
        <v>46021</v>
      </c>
      <c r="E2853" s="189">
        <f t="shared" si="180"/>
        <v>227</v>
      </c>
      <c r="F2853" s="28"/>
      <c r="G2853" s="157"/>
      <c r="H2853" s="3"/>
      <c r="I2853" s="7"/>
      <c r="J2853" s="3"/>
      <c r="K2853" s="32" t="str">
        <f t="shared" si="181"/>
        <v/>
      </c>
      <c r="L2853" s="2"/>
      <c r="M2853" s="2"/>
      <c r="N2853" s="28"/>
      <c r="O2853" s="28"/>
    </row>
    <row r="2854" spans="1:15" ht="18.75" customHeight="1" x14ac:dyDescent="0.35">
      <c r="A2854" s="28"/>
      <c r="B2854" s="189">
        <f>IF(J2854="",0,COUNTIF($J$7:J2854,J2854))</f>
        <v>0</v>
      </c>
      <c r="C2854" s="189" t="str">
        <f t="shared" si="178"/>
        <v>0</v>
      </c>
      <c r="D2854" s="192">
        <f t="shared" si="179"/>
        <v>46021</v>
      </c>
      <c r="E2854" s="189">
        <f t="shared" si="180"/>
        <v>227</v>
      </c>
      <c r="F2854" s="28"/>
      <c r="G2854" s="157"/>
      <c r="H2854" s="3"/>
      <c r="I2854" s="7"/>
      <c r="J2854" s="3"/>
      <c r="K2854" s="32" t="str">
        <f t="shared" si="181"/>
        <v/>
      </c>
      <c r="L2854" s="2"/>
      <c r="M2854" s="2"/>
      <c r="N2854" s="28"/>
      <c r="O2854" s="28"/>
    </row>
    <row r="2855" spans="1:15" ht="18.75" customHeight="1" x14ac:dyDescent="0.35">
      <c r="A2855" s="28"/>
      <c r="B2855" s="189">
        <f>IF(J2855="",0,COUNTIF($J$7:J2855,J2855))</f>
        <v>0</v>
      </c>
      <c r="C2855" s="189" t="str">
        <f t="shared" si="178"/>
        <v>0</v>
      </c>
      <c r="D2855" s="192">
        <f t="shared" si="179"/>
        <v>46021</v>
      </c>
      <c r="E2855" s="189">
        <f t="shared" si="180"/>
        <v>227</v>
      </c>
      <c r="F2855" s="28"/>
      <c r="G2855" s="157"/>
      <c r="H2855" s="3"/>
      <c r="I2855" s="7"/>
      <c r="J2855" s="3"/>
      <c r="K2855" s="32" t="str">
        <f t="shared" si="181"/>
        <v/>
      </c>
      <c r="L2855" s="2"/>
      <c r="M2855" s="2"/>
      <c r="N2855" s="28"/>
      <c r="O2855" s="28"/>
    </row>
    <row r="2856" spans="1:15" ht="18.75" customHeight="1" x14ac:dyDescent="0.35">
      <c r="A2856" s="28"/>
      <c r="B2856" s="189">
        <f>IF(J2856="",0,COUNTIF($J$7:J2856,J2856))</f>
        <v>0</v>
      </c>
      <c r="C2856" s="189" t="str">
        <f t="shared" si="178"/>
        <v>0</v>
      </c>
      <c r="D2856" s="192">
        <f t="shared" si="179"/>
        <v>46021</v>
      </c>
      <c r="E2856" s="189">
        <f t="shared" si="180"/>
        <v>227</v>
      </c>
      <c r="F2856" s="28"/>
      <c r="G2856" s="157"/>
      <c r="H2856" s="3"/>
      <c r="I2856" s="7"/>
      <c r="J2856" s="3"/>
      <c r="K2856" s="32" t="str">
        <f t="shared" si="181"/>
        <v/>
      </c>
      <c r="L2856" s="2"/>
      <c r="M2856" s="2"/>
      <c r="N2856" s="28"/>
      <c r="O2856" s="28"/>
    </row>
    <row r="2857" spans="1:15" ht="18.75" customHeight="1" x14ac:dyDescent="0.35">
      <c r="A2857" s="28"/>
      <c r="B2857" s="189">
        <f>IF(J2857="",0,COUNTIF($J$7:J2857,J2857))</f>
        <v>0</v>
      </c>
      <c r="C2857" s="189" t="str">
        <f t="shared" si="178"/>
        <v>0</v>
      </c>
      <c r="D2857" s="192">
        <f t="shared" si="179"/>
        <v>46021</v>
      </c>
      <c r="E2857" s="189">
        <f t="shared" si="180"/>
        <v>227</v>
      </c>
      <c r="F2857" s="28"/>
      <c r="G2857" s="157"/>
      <c r="H2857" s="3"/>
      <c r="I2857" s="7"/>
      <c r="J2857" s="3"/>
      <c r="K2857" s="32" t="str">
        <f t="shared" si="181"/>
        <v/>
      </c>
      <c r="L2857" s="2"/>
      <c r="M2857" s="2"/>
      <c r="N2857" s="28"/>
      <c r="O2857" s="28"/>
    </row>
    <row r="2858" spans="1:15" ht="18.75" customHeight="1" x14ac:dyDescent="0.35">
      <c r="A2858" s="28"/>
      <c r="B2858" s="189">
        <f>IF(J2858="",0,COUNTIF($J$7:J2858,J2858))</f>
        <v>0</v>
      </c>
      <c r="C2858" s="189" t="str">
        <f t="shared" si="178"/>
        <v>0</v>
      </c>
      <c r="D2858" s="192">
        <f t="shared" si="179"/>
        <v>46021</v>
      </c>
      <c r="E2858" s="189">
        <f t="shared" si="180"/>
        <v>227</v>
      </c>
      <c r="F2858" s="28"/>
      <c r="G2858" s="157"/>
      <c r="H2858" s="3"/>
      <c r="I2858" s="7"/>
      <c r="J2858" s="3"/>
      <c r="K2858" s="32" t="str">
        <f t="shared" si="181"/>
        <v/>
      </c>
      <c r="L2858" s="2"/>
      <c r="M2858" s="2"/>
      <c r="N2858" s="28"/>
      <c r="O2858" s="28"/>
    </row>
    <row r="2859" spans="1:15" ht="18.75" customHeight="1" x14ac:dyDescent="0.35">
      <c r="A2859" s="28"/>
      <c r="B2859" s="189">
        <f>IF(J2859="",0,COUNTIF($J$7:J2859,J2859))</f>
        <v>0</v>
      </c>
      <c r="C2859" s="189" t="str">
        <f t="shared" si="178"/>
        <v>0</v>
      </c>
      <c r="D2859" s="192">
        <f t="shared" si="179"/>
        <v>46021</v>
      </c>
      <c r="E2859" s="189">
        <f t="shared" si="180"/>
        <v>227</v>
      </c>
      <c r="F2859" s="28"/>
      <c r="G2859" s="157"/>
      <c r="H2859" s="3"/>
      <c r="I2859" s="7"/>
      <c r="J2859" s="3"/>
      <c r="K2859" s="32" t="str">
        <f t="shared" si="181"/>
        <v/>
      </c>
      <c r="L2859" s="2"/>
      <c r="M2859" s="2"/>
      <c r="N2859" s="28"/>
      <c r="O2859" s="28"/>
    </row>
    <row r="2860" spans="1:15" ht="18.75" customHeight="1" x14ac:dyDescent="0.35">
      <c r="A2860" s="28"/>
      <c r="B2860" s="189">
        <f>IF(J2860="",0,COUNTIF($J$7:J2860,J2860))</f>
        <v>0</v>
      </c>
      <c r="C2860" s="189" t="str">
        <f t="shared" si="178"/>
        <v>0</v>
      </c>
      <c r="D2860" s="192">
        <f t="shared" si="179"/>
        <v>46021</v>
      </c>
      <c r="E2860" s="189">
        <f t="shared" si="180"/>
        <v>227</v>
      </c>
      <c r="F2860" s="28"/>
      <c r="G2860" s="157"/>
      <c r="H2860" s="3"/>
      <c r="I2860" s="7"/>
      <c r="J2860" s="3"/>
      <c r="K2860" s="32" t="str">
        <f t="shared" si="181"/>
        <v/>
      </c>
      <c r="L2860" s="2"/>
      <c r="M2860" s="2"/>
      <c r="N2860" s="28"/>
      <c r="O2860" s="28"/>
    </row>
    <row r="2861" spans="1:15" ht="18.75" customHeight="1" x14ac:dyDescent="0.35">
      <c r="A2861" s="28"/>
      <c r="B2861" s="189">
        <f>IF(J2861="",0,COUNTIF($J$7:J2861,J2861))</f>
        <v>0</v>
      </c>
      <c r="C2861" s="189" t="str">
        <f t="shared" si="178"/>
        <v>0</v>
      </c>
      <c r="D2861" s="192">
        <f t="shared" si="179"/>
        <v>46021</v>
      </c>
      <c r="E2861" s="189">
        <f t="shared" si="180"/>
        <v>227</v>
      </c>
      <c r="F2861" s="28"/>
      <c r="G2861" s="157"/>
      <c r="H2861" s="3"/>
      <c r="I2861" s="7"/>
      <c r="J2861" s="3"/>
      <c r="K2861" s="32" t="str">
        <f t="shared" si="181"/>
        <v/>
      </c>
      <c r="L2861" s="2"/>
      <c r="M2861" s="2"/>
      <c r="N2861" s="28"/>
      <c r="O2861" s="28"/>
    </row>
    <row r="2862" spans="1:15" ht="18.75" customHeight="1" x14ac:dyDescent="0.35">
      <c r="A2862" s="28"/>
      <c r="B2862" s="189">
        <f>IF(J2862="",0,COUNTIF($J$7:J2862,J2862))</f>
        <v>0</v>
      </c>
      <c r="C2862" s="189" t="str">
        <f t="shared" si="178"/>
        <v>0</v>
      </c>
      <c r="D2862" s="192">
        <f t="shared" si="179"/>
        <v>46021</v>
      </c>
      <c r="E2862" s="189">
        <f t="shared" si="180"/>
        <v>227</v>
      </c>
      <c r="F2862" s="28"/>
      <c r="G2862" s="157"/>
      <c r="H2862" s="3"/>
      <c r="I2862" s="7"/>
      <c r="J2862" s="3"/>
      <c r="K2862" s="32" t="str">
        <f t="shared" si="181"/>
        <v/>
      </c>
      <c r="L2862" s="2"/>
      <c r="M2862" s="2"/>
      <c r="N2862" s="28"/>
      <c r="O2862" s="28"/>
    </row>
    <row r="2863" spans="1:15" ht="18.75" customHeight="1" x14ac:dyDescent="0.35">
      <c r="A2863" s="28"/>
      <c r="B2863" s="189">
        <f>IF(J2863="",0,COUNTIF($J$7:J2863,J2863))</f>
        <v>0</v>
      </c>
      <c r="C2863" s="189" t="str">
        <f t="shared" si="178"/>
        <v>0</v>
      </c>
      <c r="D2863" s="192">
        <f t="shared" si="179"/>
        <v>46021</v>
      </c>
      <c r="E2863" s="189">
        <f t="shared" si="180"/>
        <v>227</v>
      </c>
      <c r="F2863" s="28"/>
      <c r="G2863" s="157"/>
      <c r="H2863" s="3"/>
      <c r="I2863" s="7"/>
      <c r="J2863" s="3"/>
      <c r="K2863" s="32" t="str">
        <f t="shared" si="181"/>
        <v/>
      </c>
      <c r="L2863" s="2"/>
      <c r="M2863" s="2"/>
      <c r="N2863" s="28"/>
      <c r="O2863" s="28"/>
    </row>
    <row r="2864" spans="1:15" ht="18.75" customHeight="1" x14ac:dyDescent="0.35">
      <c r="A2864" s="28"/>
      <c r="B2864" s="189">
        <f>IF(J2864="",0,COUNTIF($J$7:J2864,J2864))</f>
        <v>0</v>
      </c>
      <c r="C2864" s="189" t="str">
        <f t="shared" si="178"/>
        <v>0</v>
      </c>
      <c r="D2864" s="192">
        <f t="shared" si="179"/>
        <v>46021</v>
      </c>
      <c r="E2864" s="189">
        <f t="shared" si="180"/>
        <v>227</v>
      </c>
      <c r="F2864" s="28"/>
      <c r="G2864" s="157"/>
      <c r="H2864" s="3"/>
      <c r="I2864" s="7"/>
      <c r="J2864" s="3"/>
      <c r="K2864" s="32" t="str">
        <f t="shared" si="181"/>
        <v/>
      </c>
      <c r="L2864" s="2"/>
      <c r="M2864" s="2"/>
      <c r="N2864" s="28"/>
      <c r="O2864" s="28"/>
    </row>
    <row r="2865" spans="1:15" ht="18.75" customHeight="1" x14ac:dyDescent="0.35">
      <c r="A2865" s="28"/>
      <c r="B2865" s="189">
        <f>IF(J2865="",0,COUNTIF($J$7:J2865,J2865))</f>
        <v>0</v>
      </c>
      <c r="C2865" s="189" t="str">
        <f t="shared" si="178"/>
        <v>0</v>
      </c>
      <c r="D2865" s="192">
        <f t="shared" si="179"/>
        <v>46021</v>
      </c>
      <c r="E2865" s="189">
        <f t="shared" si="180"/>
        <v>227</v>
      </c>
      <c r="F2865" s="28"/>
      <c r="G2865" s="157"/>
      <c r="H2865" s="3"/>
      <c r="I2865" s="7"/>
      <c r="J2865" s="3"/>
      <c r="K2865" s="32" t="str">
        <f t="shared" si="181"/>
        <v/>
      </c>
      <c r="L2865" s="2"/>
      <c r="M2865" s="2"/>
      <c r="N2865" s="28"/>
      <c r="O2865" s="28"/>
    </row>
    <row r="2866" spans="1:15" ht="18.75" customHeight="1" x14ac:dyDescent="0.35">
      <c r="A2866" s="28"/>
      <c r="B2866" s="189">
        <f>IF(J2866="",0,COUNTIF($J$7:J2866,J2866))</f>
        <v>0</v>
      </c>
      <c r="C2866" s="189" t="str">
        <f t="shared" si="178"/>
        <v>0</v>
      </c>
      <c r="D2866" s="192">
        <f t="shared" si="179"/>
        <v>46021</v>
      </c>
      <c r="E2866" s="189">
        <f t="shared" si="180"/>
        <v>227</v>
      </c>
      <c r="F2866" s="28"/>
      <c r="G2866" s="157"/>
      <c r="H2866" s="3"/>
      <c r="I2866" s="7"/>
      <c r="J2866" s="3"/>
      <c r="K2866" s="32" t="str">
        <f t="shared" si="181"/>
        <v/>
      </c>
      <c r="L2866" s="2"/>
      <c r="M2866" s="2"/>
      <c r="N2866" s="28"/>
      <c r="O2866" s="28"/>
    </row>
    <row r="2867" spans="1:15" ht="18.75" customHeight="1" x14ac:dyDescent="0.35">
      <c r="A2867" s="28"/>
      <c r="B2867" s="189">
        <f>IF(J2867="",0,COUNTIF($J$7:J2867,J2867))</f>
        <v>0</v>
      </c>
      <c r="C2867" s="189" t="str">
        <f t="shared" si="178"/>
        <v>0</v>
      </c>
      <c r="D2867" s="192">
        <f t="shared" si="179"/>
        <v>46021</v>
      </c>
      <c r="E2867" s="189">
        <f t="shared" si="180"/>
        <v>227</v>
      </c>
      <c r="F2867" s="28"/>
      <c r="G2867" s="157"/>
      <c r="H2867" s="3"/>
      <c r="I2867" s="7"/>
      <c r="J2867" s="3"/>
      <c r="K2867" s="32" t="str">
        <f t="shared" si="181"/>
        <v/>
      </c>
      <c r="L2867" s="2"/>
      <c r="M2867" s="2"/>
      <c r="N2867" s="28"/>
      <c r="O2867" s="28"/>
    </row>
    <row r="2868" spans="1:15" ht="18.75" customHeight="1" x14ac:dyDescent="0.35">
      <c r="A2868" s="28"/>
      <c r="B2868" s="189">
        <f>IF(J2868="",0,COUNTIF($J$7:J2868,J2868))</f>
        <v>0</v>
      </c>
      <c r="C2868" s="189" t="str">
        <f t="shared" si="178"/>
        <v>0</v>
      </c>
      <c r="D2868" s="192">
        <f t="shared" si="179"/>
        <v>46021</v>
      </c>
      <c r="E2868" s="189">
        <f t="shared" si="180"/>
        <v>227</v>
      </c>
      <c r="F2868" s="28"/>
      <c r="G2868" s="157"/>
      <c r="H2868" s="3"/>
      <c r="I2868" s="7"/>
      <c r="J2868" s="3"/>
      <c r="K2868" s="32" t="str">
        <f t="shared" si="181"/>
        <v/>
      </c>
      <c r="L2868" s="2"/>
      <c r="M2868" s="2"/>
      <c r="N2868" s="28"/>
      <c r="O2868" s="28"/>
    </row>
    <row r="2869" spans="1:15" ht="18.75" customHeight="1" x14ac:dyDescent="0.35">
      <c r="A2869" s="28"/>
      <c r="B2869" s="189">
        <f>IF(J2869="",0,COUNTIF($J$7:J2869,J2869))</f>
        <v>0</v>
      </c>
      <c r="C2869" s="189" t="str">
        <f t="shared" si="178"/>
        <v>0</v>
      </c>
      <c r="D2869" s="192">
        <f t="shared" si="179"/>
        <v>46021</v>
      </c>
      <c r="E2869" s="189">
        <f t="shared" si="180"/>
        <v>227</v>
      </c>
      <c r="F2869" s="28"/>
      <c r="G2869" s="157"/>
      <c r="H2869" s="3"/>
      <c r="I2869" s="7"/>
      <c r="J2869" s="3"/>
      <c r="K2869" s="32" t="str">
        <f t="shared" si="181"/>
        <v/>
      </c>
      <c r="L2869" s="2"/>
      <c r="M2869" s="2"/>
      <c r="N2869" s="28"/>
      <c r="O2869" s="28"/>
    </row>
    <row r="2870" spans="1:15" ht="18.75" customHeight="1" x14ac:dyDescent="0.35">
      <c r="A2870" s="28"/>
      <c r="B2870" s="189">
        <f>IF(J2870="",0,COUNTIF($J$7:J2870,J2870))</f>
        <v>0</v>
      </c>
      <c r="C2870" s="189" t="str">
        <f t="shared" si="178"/>
        <v>0</v>
      </c>
      <c r="D2870" s="192">
        <f t="shared" si="179"/>
        <v>46021</v>
      </c>
      <c r="E2870" s="189">
        <f t="shared" si="180"/>
        <v>227</v>
      </c>
      <c r="F2870" s="28"/>
      <c r="G2870" s="157"/>
      <c r="H2870" s="3"/>
      <c r="I2870" s="7"/>
      <c r="J2870" s="3"/>
      <c r="K2870" s="32" t="str">
        <f t="shared" si="181"/>
        <v/>
      </c>
      <c r="L2870" s="2"/>
      <c r="M2870" s="2"/>
      <c r="N2870" s="28"/>
      <c r="O2870" s="28"/>
    </row>
    <row r="2871" spans="1:15" ht="18.75" customHeight="1" x14ac:dyDescent="0.35">
      <c r="A2871" s="28"/>
      <c r="B2871" s="189">
        <f>IF(J2871="",0,COUNTIF($J$7:J2871,J2871))</f>
        <v>0</v>
      </c>
      <c r="C2871" s="189" t="str">
        <f t="shared" ref="C2871:C2934" si="182">B2871&amp;J2871</f>
        <v>0</v>
      </c>
      <c r="D2871" s="192">
        <f t="shared" ref="D2871:D2934" si="183">IF(G2871&lt;&gt;"",G2871,D2870)</f>
        <v>46021</v>
      </c>
      <c r="E2871" s="189">
        <f t="shared" ref="E2871:E2934" si="184">IF(H2871&lt;&gt;"",H2871,E2870)</f>
        <v>227</v>
      </c>
      <c r="F2871" s="28"/>
      <c r="G2871" s="157"/>
      <c r="H2871" s="3"/>
      <c r="I2871" s="7"/>
      <c r="J2871" s="3"/>
      <c r="K2871" s="32" t="str">
        <f t="shared" ref="K2871:K2934" si="185">IF(J2871&lt;&gt;"",VLOOKUP(J2871,DA,2,FALSE),"")</f>
        <v/>
      </c>
      <c r="L2871" s="2"/>
      <c r="M2871" s="2"/>
      <c r="N2871" s="28"/>
      <c r="O2871" s="28"/>
    </row>
    <row r="2872" spans="1:15" ht="18.75" customHeight="1" x14ac:dyDescent="0.35">
      <c r="A2872" s="28"/>
      <c r="B2872" s="189">
        <f>IF(J2872="",0,COUNTIF($J$7:J2872,J2872))</f>
        <v>0</v>
      </c>
      <c r="C2872" s="189" t="str">
        <f t="shared" si="182"/>
        <v>0</v>
      </c>
      <c r="D2872" s="192">
        <f t="shared" si="183"/>
        <v>46021</v>
      </c>
      <c r="E2872" s="189">
        <f t="shared" si="184"/>
        <v>227</v>
      </c>
      <c r="F2872" s="28"/>
      <c r="G2872" s="157"/>
      <c r="H2872" s="3"/>
      <c r="I2872" s="7"/>
      <c r="J2872" s="3"/>
      <c r="K2872" s="32" t="str">
        <f t="shared" si="185"/>
        <v/>
      </c>
      <c r="L2872" s="2"/>
      <c r="M2872" s="2"/>
      <c r="N2872" s="28"/>
      <c r="O2872" s="28"/>
    </row>
    <row r="2873" spans="1:15" ht="18.75" customHeight="1" x14ac:dyDescent="0.35">
      <c r="A2873" s="28"/>
      <c r="B2873" s="189">
        <f>IF(J2873="",0,COUNTIF($J$7:J2873,J2873))</f>
        <v>0</v>
      </c>
      <c r="C2873" s="189" t="str">
        <f t="shared" si="182"/>
        <v>0</v>
      </c>
      <c r="D2873" s="192">
        <f t="shared" si="183"/>
        <v>46021</v>
      </c>
      <c r="E2873" s="189">
        <f t="shared" si="184"/>
        <v>227</v>
      </c>
      <c r="F2873" s="28"/>
      <c r="G2873" s="157"/>
      <c r="H2873" s="3"/>
      <c r="I2873" s="7"/>
      <c r="J2873" s="3"/>
      <c r="K2873" s="32" t="str">
        <f t="shared" si="185"/>
        <v/>
      </c>
      <c r="L2873" s="2"/>
      <c r="M2873" s="2"/>
      <c r="N2873" s="28"/>
      <c r="O2873" s="28"/>
    </row>
    <row r="2874" spans="1:15" ht="18.75" customHeight="1" x14ac:dyDescent="0.35">
      <c r="A2874" s="28"/>
      <c r="B2874" s="189">
        <f>IF(J2874="",0,COUNTIF($J$7:J2874,J2874))</f>
        <v>0</v>
      </c>
      <c r="C2874" s="189" t="str">
        <f t="shared" si="182"/>
        <v>0</v>
      </c>
      <c r="D2874" s="192">
        <f t="shared" si="183"/>
        <v>46021</v>
      </c>
      <c r="E2874" s="189">
        <f t="shared" si="184"/>
        <v>227</v>
      </c>
      <c r="F2874" s="28"/>
      <c r="G2874" s="157"/>
      <c r="H2874" s="3"/>
      <c r="I2874" s="7"/>
      <c r="J2874" s="3"/>
      <c r="K2874" s="32" t="str">
        <f t="shared" si="185"/>
        <v/>
      </c>
      <c r="L2874" s="2"/>
      <c r="M2874" s="2"/>
      <c r="N2874" s="28"/>
      <c r="O2874" s="28"/>
    </row>
    <row r="2875" spans="1:15" ht="18.75" customHeight="1" x14ac:dyDescent="0.35">
      <c r="A2875" s="28"/>
      <c r="B2875" s="189">
        <f>IF(J2875="",0,COUNTIF($J$7:J2875,J2875))</f>
        <v>0</v>
      </c>
      <c r="C2875" s="189" t="str">
        <f t="shared" si="182"/>
        <v>0</v>
      </c>
      <c r="D2875" s="192">
        <f t="shared" si="183"/>
        <v>46021</v>
      </c>
      <c r="E2875" s="189">
        <f t="shared" si="184"/>
        <v>227</v>
      </c>
      <c r="F2875" s="28"/>
      <c r="G2875" s="157"/>
      <c r="H2875" s="3"/>
      <c r="I2875" s="7"/>
      <c r="J2875" s="3"/>
      <c r="K2875" s="32" t="str">
        <f t="shared" si="185"/>
        <v/>
      </c>
      <c r="L2875" s="2"/>
      <c r="M2875" s="2"/>
      <c r="N2875" s="28"/>
      <c r="O2875" s="28"/>
    </row>
    <row r="2876" spans="1:15" ht="18.75" customHeight="1" x14ac:dyDescent="0.35">
      <c r="A2876" s="28"/>
      <c r="B2876" s="189">
        <f>IF(J2876="",0,COUNTIF($J$7:J2876,J2876))</f>
        <v>0</v>
      </c>
      <c r="C2876" s="189" t="str">
        <f t="shared" si="182"/>
        <v>0</v>
      </c>
      <c r="D2876" s="192">
        <f t="shared" si="183"/>
        <v>46021</v>
      </c>
      <c r="E2876" s="189">
        <f t="shared" si="184"/>
        <v>227</v>
      </c>
      <c r="F2876" s="28"/>
      <c r="G2876" s="157"/>
      <c r="H2876" s="3"/>
      <c r="I2876" s="7"/>
      <c r="J2876" s="3"/>
      <c r="K2876" s="32" t="str">
        <f t="shared" si="185"/>
        <v/>
      </c>
      <c r="L2876" s="2"/>
      <c r="M2876" s="2"/>
      <c r="N2876" s="28"/>
      <c r="O2876" s="28"/>
    </row>
    <row r="2877" spans="1:15" ht="18.75" customHeight="1" x14ac:dyDescent="0.35">
      <c r="A2877" s="28"/>
      <c r="B2877" s="189">
        <f>IF(J2877="",0,COUNTIF($J$7:J2877,J2877))</f>
        <v>0</v>
      </c>
      <c r="C2877" s="189" t="str">
        <f t="shared" si="182"/>
        <v>0</v>
      </c>
      <c r="D2877" s="192">
        <f t="shared" si="183"/>
        <v>46021</v>
      </c>
      <c r="E2877" s="189">
        <f t="shared" si="184"/>
        <v>227</v>
      </c>
      <c r="F2877" s="28"/>
      <c r="G2877" s="157"/>
      <c r="H2877" s="3"/>
      <c r="I2877" s="7"/>
      <c r="J2877" s="3"/>
      <c r="K2877" s="32" t="str">
        <f t="shared" si="185"/>
        <v/>
      </c>
      <c r="L2877" s="2"/>
      <c r="M2877" s="2"/>
      <c r="N2877" s="28"/>
      <c r="O2877" s="28"/>
    </row>
    <row r="2878" spans="1:15" ht="18.75" customHeight="1" x14ac:dyDescent="0.35">
      <c r="A2878" s="28"/>
      <c r="B2878" s="189">
        <f>IF(J2878="",0,COUNTIF($J$7:J2878,J2878))</f>
        <v>0</v>
      </c>
      <c r="C2878" s="189" t="str">
        <f t="shared" si="182"/>
        <v>0</v>
      </c>
      <c r="D2878" s="192">
        <f t="shared" si="183"/>
        <v>46021</v>
      </c>
      <c r="E2878" s="189">
        <f t="shared" si="184"/>
        <v>227</v>
      </c>
      <c r="F2878" s="28"/>
      <c r="G2878" s="157"/>
      <c r="H2878" s="3"/>
      <c r="I2878" s="7"/>
      <c r="J2878" s="3"/>
      <c r="K2878" s="32" t="str">
        <f t="shared" si="185"/>
        <v/>
      </c>
      <c r="L2878" s="2"/>
      <c r="M2878" s="2"/>
      <c r="N2878" s="28"/>
      <c r="O2878" s="28"/>
    </row>
    <row r="2879" spans="1:15" ht="18.75" customHeight="1" x14ac:dyDescent="0.35">
      <c r="A2879" s="28"/>
      <c r="B2879" s="189">
        <f>IF(J2879="",0,COUNTIF($J$7:J2879,J2879))</f>
        <v>0</v>
      </c>
      <c r="C2879" s="189" t="str">
        <f t="shared" si="182"/>
        <v>0</v>
      </c>
      <c r="D2879" s="192">
        <f t="shared" si="183"/>
        <v>46021</v>
      </c>
      <c r="E2879" s="189">
        <f t="shared" si="184"/>
        <v>227</v>
      </c>
      <c r="F2879" s="28"/>
      <c r="G2879" s="157"/>
      <c r="H2879" s="3"/>
      <c r="I2879" s="7"/>
      <c r="J2879" s="3"/>
      <c r="K2879" s="32" t="str">
        <f t="shared" si="185"/>
        <v/>
      </c>
      <c r="L2879" s="2"/>
      <c r="M2879" s="2"/>
      <c r="N2879" s="28"/>
      <c r="O2879" s="28"/>
    </row>
    <row r="2880" spans="1:15" ht="18.75" customHeight="1" x14ac:dyDescent="0.35">
      <c r="A2880" s="28"/>
      <c r="B2880" s="189">
        <f>IF(J2880="",0,COUNTIF($J$7:J2880,J2880))</f>
        <v>0</v>
      </c>
      <c r="C2880" s="189" t="str">
        <f t="shared" si="182"/>
        <v>0</v>
      </c>
      <c r="D2880" s="192">
        <f t="shared" si="183"/>
        <v>46021</v>
      </c>
      <c r="E2880" s="189">
        <f t="shared" si="184"/>
        <v>227</v>
      </c>
      <c r="F2880" s="28"/>
      <c r="G2880" s="157"/>
      <c r="H2880" s="3"/>
      <c r="I2880" s="7"/>
      <c r="J2880" s="3"/>
      <c r="K2880" s="32" t="str">
        <f t="shared" si="185"/>
        <v/>
      </c>
      <c r="L2880" s="2"/>
      <c r="M2880" s="2"/>
      <c r="N2880" s="28"/>
      <c r="O2880" s="28"/>
    </row>
    <row r="2881" spans="1:15" ht="18.75" customHeight="1" x14ac:dyDescent="0.35">
      <c r="A2881" s="28"/>
      <c r="B2881" s="189">
        <f>IF(J2881="",0,COUNTIF($J$7:J2881,J2881))</f>
        <v>0</v>
      </c>
      <c r="C2881" s="189" t="str">
        <f t="shared" si="182"/>
        <v>0</v>
      </c>
      <c r="D2881" s="192">
        <f t="shared" si="183"/>
        <v>46021</v>
      </c>
      <c r="E2881" s="189">
        <f t="shared" si="184"/>
        <v>227</v>
      </c>
      <c r="F2881" s="28"/>
      <c r="G2881" s="157"/>
      <c r="H2881" s="3"/>
      <c r="I2881" s="7"/>
      <c r="J2881" s="3"/>
      <c r="K2881" s="32" t="str">
        <f t="shared" si="185"/>
        <v/>
      </c>
      <c r="L2881" s="2"/>
      <c r="M2881" s="2"/>
      <c r="N2881" s="28"/>
      <c r="O2881" s="28"/>
    </row>
    <row r="2882" spans="1:15" ht="18.75" customHeight="1" x14ac:dyDescent="0.35">
      <c r="A2882" s="28"/>
      <c r="B2882" s="189">
        <f>IF(J2882="",0,COUNTIF($J$7:J2882,J2882))</f>
        <v>0</v>
      </c>
      <c r="C2882" s="189" t="str">
        <f t="shared" si="182"/>
        <v>0</v>
      </c>
      <c r="D2882" s="192">
        <f t="shared" si="183"/>
        <v>46021</v>
      </c>
      <c r="E2882" s="189">
        <f t="shared" si="184"/>
        <v>227</v>
      </c>
      <c r="F2882" s="28"/>
      <c r="G2882" s="157"/>
      <c r="H2882" s="3"/>
      <c r="I2882" s="7"/>
      <c r="J2882" s="3"/>
      <c r="K2882" s="32" t="str">
        <f t="shared" si="185"/>
        <v/>
      </c>
      <c r="L2882" s="2"/>
      <c r="M2882" s="2"/>
      <c r="N2882" s="28"/>
      <c r="O2882" s="28"/>
    </row>
    <row r="2883" spans="1:15" ht="18.75" customHeight="1" x14ac:dyDescent="0.35">
      <c r="A2883" s="28"/>
      <c r="B2883" s="189">
        <f>IF(J2883="",0,COUNTIF($J$7:J2883,J2883))</f>
        <v>0</v>
      </c>
      <c r="C2883" s="189" t="str">
        <f t="shared" si="182"/>
        <v>0</v>
      </c>
      <c r="D2883" s="192">
        <f t="shared" si="183"/>
        <v>46021</v>
      </c>
      <c r="E2883" s="189">
        <f t="shared" si="184"/>
        <v>227</v>
      </c>
      <c r="F2883" s="28"/>
      <c r="G2883" s="157"/>
      <c r="H2883" s="3"/>
      <c r="I2883" s="7"/>
      <c r="J2883" s="3"/>
      <c r="K2883" s="32" t="str">
        <f t="shared" si="185"/>
        <v/>
      </c>
      <c r="L2883" s="2"/>
      <c r="M2883" s="2"/>
      <c r="N2883" s="28"/>
      <c r="O2883" s="28"/>
    </row>
    <row r="2884" spans="1:15" ht="18.75" customHeight="1" x14ac:dyDescent="0.35">
      <c r="A2884" s="28"/>
      <c r="B2884" s="189">
        <f>IF(J2884="",0,COUNTIF($J$7:J2884,J2884))</f>
        <v>0</v>
      </c>
      <c r="C2884" s="189" t="str">
        <f t="shared" si="182"/>
        <v>0</v>
      </c>
      <c r="D2884" s="192">
        <f t="shared" si="183"/>
        <v>46021</v>
      </c>
      <c r="E2884" s="189">
        <f t="shared" si="184"/>
        <v>227</v>
      </c>
      <c r="F2884" s="28"/>
      <c r="G2884" s="157"/>
      <c r="H2884" s="3"/>
      <c r="I2884" s="7"/>
      <c r="J2884" s="3"/>
      <c r="K2884" s="32" t="str">
        <f t="shared" si="185"/>
        <v/>
      </c>
      <c r="L2884" s="2"/>
      <c r="M2884" s="2"/>
      <c r="N2884" s="28"/>
      <c r="O2884" s="28"/>
    </row>
    <row r="2885" spans="1:15" ht="18.75" customHeight="1" x14ac:dyDescent="0.35">
      <c r="A2885" s="28"/>
      <c r="B2885" s="189">
        <f>IF(J2885="",0,COUNTIF($J$7:J2885,J2885))</f>
        <v>0</v>
      </c>
      <c r="C2885" s="189" t="str">
        <f t="shared" si="182"/>
        <v>0</v>
      </c>
      <c r="D2885" s="192">
        <f t="shared" si="183"/>
        <v>46021</v>
      </c>
      <c r="E2885" s="189">
        <f t="shared" si="184"/>
        <v>227</v>
      </c>
      <c r="F2885" s="28"/>
      <c r="G2885" s="157"/>
      <c r="H2885" s="3"/>
      <c r="I2885" s="7"/>
      <c r="J2885" s="3"/>
      <c r="K2885" s="32" t="str">
        <f t="shared" si="185"/>
        <v/>
      </c>
      <c r="L2885" s="2"/>
      <c r="M2885" s="2"/>
      <c r="N2885" s="28"/>
      <c r="O2885" s="28"/>
    </row>
    <row r="2886" spans="1:15" ht="18.75" customHeight="1" x14ac:dyDescent="0.35">
      <c r="A2886" s="28"/>
      <c r="B2886" s="189">
        <f>IF(J2886="",0,COUNTIF($J$7:J2886,J2886))</f>
        <v>0</v>
      </c>
      <c r="C2886" s="189" t="str">
        <f t="shared" si="182"/>
        <v>0</v>
      </c>
      <c r="D2886" s="192">
        <f t="shared" si="183"/>
        <v>46021</v>
      </c>
      <c r="E2886" s="189">
        <f t="shared" si="184"/>
        <v>227</v>
      </c>
      <c r="F2886" s="28"/>
      <c r="G2886" s="157"/>
      <c r="H2886" s="3"/>
      <c r="I2886" s="7"/>
      <c r="J2886" s="3"/>
      <c r="K2886" s="32" t="str">
        <f t="shared" si="185"/>
        <v/>
      </c>
      <c r="L2886" s="2"/>
      <c r="M2886" s="2"/>
      <c r="N2886" s="28"/>
      <c r="O2886" s="28"/>
    </row>
    <row r="2887" spans="1:15" ht="18.75" customHeight="1" x14ac:dyDescent="0.35">
      <c r="A2887" s="28"/>
      <c r="B2887" s="189">
        <f>IF(J2887="",0,COUNTIF($J$7:J2887,J2887))</f>
        <v>0</v>
      </c>
      <c r="C2887" s="189" t="str">
        <f t="shared" si="182"/>
        <v>0</v>
      </c>
      <c r="D2887" s="192">
        <f t="shared" si="183"/>
        <v>46021</v>
      </c>
      <c r="E2887" s="189">
        <f t="shared" si="184"/>
        <v>227</v>
      </c>
      <c r="F2887" s="28"/>
      <c r="G2887" s="157"/>
      <c r="H2887" s="3"/>
      <c r="I2887" s="7"/>
      <c r="J2887" s="3"/>
      <c r="K2887" s="32" t="str">
        <f t="shared" si="185"/>
        <v/>
      </c>
      <c r="L2887" s="2"/>
      <c r="M2887" s="2"/>
      <c r="N2887" s="28"/>
      <c r="O2887" s="28"/>
    </row>
    <row r="2888" spans="1:15" ht="18.75" customHeight="1" x14ac:dyDescent="0.35">
      <c r="A2888" s="28"/>
      <c r="B2888" s="189">
        <f>IF(J2888="",0,COUNTIF($J$7:J2888,J2888))</f>
        <v>0</v>
      </c>
      <c r="C2888" s="189" t="str">
        <f t="shared" si="182"/>
        <v>0</v>
      </c>
      <c r="D2888" s="192">
        <f t="shared" si="183"/>
        <v>46021</v>
      </c>
      <c r="E2888" s="189">
        <f t="shared" si="184"/>
        <v>227</v>
      </c>
      <c r="F2888" s="28"/>
      <c r="G2888" s="157"/>
      <c r="H2888" s="3"/>
      <c r="I2888" s="7"/>
      <c r="J2888" s="3"/>
      <c r="K2888" s="32" t="str">
        <f t="shared" si="185"/>
        <v/>
      </c>
      <c r="L2888" s="2"/>
      <c r="M2888" s="2"/>
      <c r="N2888" s="28"/>
      <c r="O2888" s="28"/>
    </row>
    <row r="2889" spans="1:15" ht="18.75" customHeight="1" x14ac:dyDescent="0.35">
      <c r="A2889" s="28"/>
      <c r="B2889" s="189">
        <f>IF(J2889="",0,COUNTIF($J$7:J2889,J2889))</f>
        <v>0</v>
      </c>
      <c r="C2889" s="189" t="str">
        <f t="shared" si="182"/>
        <v>0</v>
      </c>
      <c r="D2889" s="192">
        <f t="shared" si="183"/>
        <v>46021</v>
      </c>
      <c r="E2889" s="189">
        <f t="shared" si="184"/>
        <v>227</v>
      </c>
      <c r="F2889" s="28"/>
      <c r="G2889" s="157"/>
      <c r="H2889" s="3"/>
      <c r="I2889" s="7"/>
      <c r="J2889" s="3"/>
      <c r="K2889" s="32" t="str">
        <f t="shared" si="185"/>
        <v/>
      </c>
      <c r="L2889" s="2"/>
      <c r="M2889" s="2"/>
      <c r="N2889" s="28"/>
      <c r="O2889" s="28"/>
    </row>
    <row r="2890" spans="1:15" ht="18.75" customHeight="1" x14ac:dyDescent="0.35">
      <c r="A2890" s="28"/>
      <c r="B2890" s="189">
        <f>IF(J2890="",0,COUNTIF($J$7:J2890,J2890))</f>
        <v>0</v>
      </c>
      <c r="C2890" s="189" t="str">
        <f t="shared" si="182"/>
        <v>0</v>
      </c>
      <c r="D2890" s="192">
        <f t="shared" si="183"/>
        <v>46021</v>
      </c>
      <c r="E2890" s="189">
        <f t="shared" si="184"/>
        <v>227</v>
      </c>
      <c r="F2890" s="28"/>
      <c r="G2890" s="157"/>
      <c r="H2890" s="3"/>
      <c r="I2890" s="7"/>
      <c r="J2890" s="3"/>
      <c r="K2890" s="32" t="str">
        <f t="shared" si="185"/>
        <v/>
      </c>
      <c r="L2890" s="2"/>
      <c r="M2890" s="2"/>
      <c r="N2890" s="28"/>
      <c r="O2890" s="28"/>
    </row>
    <row r="2891" spans="1:15" ht="18.75" customHeight="1" x14ac:dyDescent="0.35">
      <c r="A2891" s="28"/>
      <c r="B2891" s="189">
        <f>IF(J2891="",0,COUNTIF($J$7:J2891,J2891))</f>
        <v>0</v>
      </c>
      <c r="C2891" s="189" t="str">
        <f t="shared" si="182"/>
        <v>0</v>
      </c>
      <c r="D2891" s="192">
        <f t="shared" si="183"/>
        <v>46021</v>
      </c>
      <c r="E2891" s="189">
        <f t="shared" si="184"/>
        <v>227</v>
      </c>
      <c r="F2891" s="28"/>
      <c r="G2891" s="157"/>
      <c r="H2891" s="3"/>
      <c r="I2891" s="7"/>
      <c r="J2891" s="3"/>
      <c r="K2891" s="32" t="str">
        <f t="shared" si="185"/>
        <v/>
      </c>
      <c r="L2891" s="2"/>
      <c r="M2891" s="2"/>
      <c r="N2891" s="28"/>
      <c r="O2891" s="28"/>
    </row>
    <row r="2892" spans="1:15" ht="18.75" customHeight="1" x14ac:dyDescent="0.35">
      <c r="A2892" s="28"/>
      <c r="B2892" s="189">
        <f>IF(J2892="",0,COUNTIF($J$7:J2892,J2892))</f>
        <v>0</v>
      </c>
      <c r="C2892" s="189" t="str">
        <f t="shared" si="182"/>
        <v>0</v>
      </c>
      <c r="D2892" s="192">
        <f t="shared" si="183"/>
        <v>46021</v>
      </c>
      <c r="E2892" s="189">
        <f t="shared" si="184"/>
        <v>227</v>
      </c>
      <c r="F2892" s="28"/>
      <c r="G2892" s="157"/>
      <c r="H2892" s="3"/>
      <c r="I2892" s="7"/>
      <c r="J2892" s="3"/>
      <c r="K2892" s="32" t="str">
        <f t="shared" si="185"/>
        <v/>
      </c>
      <c r="L2892" s="2"/>
      <c r="M2892" s="2"/>
      <c r="N2892" s="28"/>
      <c r="O2892" s="28"/>
    </row>
    <row r="2893" spans="1:15" ht="18.75" customHeight="1" x14ac:dyDescent="0.35">
      <c r="A2893" s="28"/>
      <c r="B2893" s="189">
        <f>IF(J2893="",0,COUNTIF($J$7:J2893,J2893))</f>
        <v>0</v>
      </c>
      <c r="C2893" s="189" t="str">
        <f t="shared" si="182"/>
        <v>0</v>
      </c>
      <c r="D2893" s="192">
        <f t="shared" si="183"/>
        <v>46021</v>
      </c>
      <c r="E2893" s="189">
        <f t="shared" si="184"/>
        <v>227</v>
      </c>
      <c r="F2893" s="28"/>
      <c r="G2893" s="157"/>
      <c r="H2893" s="3"/>
      <c r="I2893" s="7"/>
      <c r="J2893" s="3"/>
      <c r="K2893" s="32" t="str">
        <f t="shared" si="185"/>
        <v/>
      </c>
      <c r="L2893" s="2"/>
      <c r="M2893" s="2"/>
      <c r="N2893" s="28"/>
      <c r="O2893" s="28"/>
    </row>
    <row r="2894" spans="1:15" ht="18.75" customHeight="1" x14ac:dyDescent="0.35">
      <c r="A2894" s="28"/>
      <c r="B2894" s="189">
        <f>IF(J2894="",0,COUNTIF($J$7:J2894,J2894))</f>
        <v>0</v>
      </c>
      <c r="C2894" s="189" t="str">
        <f t="shared" si="182"/>
        <v>0</v>
      </c>
      <c r="D2894" s="192">
        <f t="shared" si="183"/>
        <v>46021</v>
      </c>
      <c r="E2894" s="189">
        <f t="shared" si="184"/>
        <v>227</v>
      </c>
      <c r="F2894" s="28"/>
      <c r="G2894" s="157"/>
      <c r="H2894" s="3"/>
      <c r="I2894" s="7"/>
      <c r="J2894" s="3"/>
      <c r="K2894" s="32" t="str">
        <f t="shared" si="185"/>
        <v/>
      </c>
      <c r="L2894" s="2"/>
      <c r="M2894" s="2"/>
      <c r="N2894" s="28"/>
      <c r="O2894" s="28"/>
    </row>
    <row r="2895" spans="1:15" ht="18.75" customHeight="1" x14ac:dyDescent="0.35">
      <c r="A2895" s="28"/>
      <c r="B2895" s="189">
        <f>IF(J2895="",0,COUNTIF($J$7:J2895,J2895))</f>
        <v>0</v>
      </c>
      <c r="C2895" s="189" t="str">
        <f t="shared" si="182"/>
        <v>0</v>
      </c>
      <c r="D2895" s="192">
        <f t="shared" si="183"/>
        <v>46021</v>
      </c>
      <c r="E2895" s="189">
        <f t="shared" si="184"/>
        <v>227</v>
      </c>
      <c r="F2895" s="28"/>
      <c r="G2895" s="157"/>
      <c r="H2895" s="3"/>
      <c r="I2895" s="7"/>
      <c r="J2895" s="3"/>
      <c r="K2895" s="32" t="str">
        <f t="shared" si="185"/>
        <v/>
      </c>
      <c r="L2895" s="2"/>
      <c r="M2895" s="2"/>
      <c r="N2895" s="28"/>
      <c r="O2895" s="28"/>
    </row>
    <row r="2896" spans="1:15" ht="18.75" customHeight="1" x14ac:dyDescent="0.35">
      <c r="A2896" s="28"/>
      <c r="B2896" s="189">
        <f>IF(J2896="",0,COUNTIF($J$7:J2896,J2896))</f>
        <v>0</v>
      </c>
      <c r="C2896" s="189" t="str">
        <f t="shared" si="182"/>
        <v>0</v>
      </c>
      <c r="D2896" s="192">
        <f t="shared" si="183"/>
        <v>46021</v>
      </c>
      <c r="E2896" s="189">
        <f t="shared" si="184"/>
        <v>227</v>
      </c>
      <c r="F2896" s="28"/>
      <c r="G2896" s="157"/>
      <c r="H2896" s="3"/>
      <c r="I2896" s="7"/>
      <c r="J2896" s="3"/>
      <c r="K2896" s="32" t="str">
        <f t="shared" si="185"/>
        <v/>
      </c>
      <c r="L2896" s="2"/>
      <c r="M2896" s="2"/>
      <c r="N2896" s="28"/>
      <c r="O2896" s="28"/>
    </row>
    <row r="2897" spans="1:15" ht="18.75" customHeight="1" x14ac:dyDescent="0.35">
      <c r="A2897" s="28"/>
      <c r="B2897" s="189">
        <f>IF(J2897="",0,COUNTIF($J$7:J2897,J2897))</f>
        <v>0</v>
      </c>
      <c r="C2897" s="189" t="str">
        <f t="shared" si="182"/>
        <v>0</v>
      </c>
      <c r="D2897" s="192">
        <f t="shared" si="183"/>
        <v>46021</v>
      </c>
      <c r="E2897" s="189">
        <f t="shared" si="184"/>
        <v>227</v>
      </c>
      <c r="F2897" s="28"/>
      <c r="G2897" s="157"/>
      <c r="H2897" s="3"/>
      <c r="I2897" s="7"/>
      <c r="J2897" s="3"/>
      <c r="K2897" s="32" t="str">
        <f t="shared" si="185"/>
        <v/>
      </c>
      <c r="L2897" s="2"/>
      <c r="M2897" s="2"/>
      <c r="N2897" s="28"/>
      <c r="O2897" s="28"/>
    </row>
    <row r="2898" spans="1:15" ht="18.75" customHeight="1" x14ac:dyDescent="0.35">
      <c r="A2898" s="28"/>
      <c r="B2898" s="189">
        <f>IF(J2898="",0,COUNTIF($J$7:J2898,J2898))</f>
        <v>0</v>
      </c>
      <c r="C2898" s="189" t="str">
        <f t="shared" si="182"/>
        <v>0</v>
      </c>
      <c r="D2898" s="192">
        <f t="shared" si="183"/>
        <v>46021</v>
      </c>
      <c r="E2898" s="189">
        <f t="shared" si="184"/>
        <v>227</v>
      </c>
      <c r="F2898" s="28"/>
      <c r="G2898" s="157"/>
      <c r="H2898" s="3"/>
      <c r="I2898" s="7"/>
      <c r="J2898" s="3"/>
      <c r="K2898" s="32" t="str">
        <f t="shared" si="185"/>
        <v/>
      </c>
      <c r="L2898" s="2"/>
      <c r="M2898" s="2"/>
      <c r="N2898" s="28"/>
      <c r="O2898" s="28"/>
    </row>
    <row r="2899" spans="1:15" ht="18.75" customHeight="1" x14ac:dyDescent="0.35">
      <c r="A2899" s="28"/>
      <c r="B2899" s="189">
        <f>IF(J2899="",0,COUNTIF($J$7:J2899,J2899))</f>
        <v>0</v>
      </c>
      <c r="C2899" s="189" t="str">
        <f t="shared" si="182"/>
        <v>0</v>
      </c>
      <c r="D2899" s="192">
        <f t="shared" si="183"/>
        <v>46021</v>
      </c>
      <c r="E2899" s="189">
        <f t="shared" si="184"/>
        <v>227</v>
      </c>
      <c r="F2899" s="28"/>
      <c r="G2899" s="157"/>
      <c r="H2899" s="3"/>
      <c r="I2899" s="7"/>
      <c r="J2899" s="3"/>
      <c r="K2899" s="32" t="str">
        <f t="shared" si="185"/>
        <v/>
      </c>
      <c r="L2899" s="2"/>
      <c r="M2899" s="2"/>
      <c r="N2899" s="28"/>
      <c r="O2899" s="28"/>
    </row>
    <row r="2900" spans="1:15" ht="18.75" customHeight="1" x14ac:dyDescent="0.35">
      <c r="A2900" s="28"/>
      <c r="B2900" s="189">
        <f>IF(J2900="",0,COUNTIF($J$7:J2900,J2900))</f>
        <v>0</v>
      </c>
      <c r="C2900" s="189" t="str">
        <f t="shared" si="182"/>
        <v>0</v>
      </c>
      <c r="D2900" s="192">
        <f t="shared" si="183"/>
        <v>46021</v>
      </c>
      <c r="E2900" s="189">
        <f t="shared" si="184"/>
        <v>227</v>
      </c>
      <c r="F2900" s="28"/>
      <c r="G2900" s="157"/>
      <c r="H2900" s="3"/>
      <c r="I2900" s="7"/>
      <c r="J2900" s="3"/>
      <c r="K2900" s="32" t="str">
        <f t="shared" si="185"/>
        <v/>
      </c>
      <c r="L2900" s="2"/>
      <c r="M2900" s="2"/>
      <c r="N2900" s="28"/>
      <c r="O2900" s="28"/>
    </row>
    <row r="2901" spans="1:15" ht="18.75" customHeight="1" x14ac:dyDescent="0.35">
      <c r="A2901" s="28"/>
      <c r="B2901" s="189">
        <f>IF(J2901="",0,COUNTIF($J$7:J2901,J2901))</f>
        <v>0</v>
      </c>
      <c r="C2901" s="189" t="str">
        <f t="shared" si="182"/>
        <v>0</v>
      </c>
      <c r="D2901" s="192">
        <f t="shared" si="183"/>
        <v>46021</v>
      </c>
      <c r="E2901" s="189">
        <f t="shared" si="184"/>
        <v>227</v>
      </c>
      <c r="F2901" s="28"/>
      <c r="G2901" s="157"/>
      <c r="H2901" s="3"/>
      <c r="I2901" s="7"/>
      <c r="J2901" s="3"/>
      <c r="K2901" s="32" t="str">
        <f t="shared" si="185"/>
        <v/>
      </c>
      <c r="L2901" s="2"/>
      <c r="M2901" s="2"/>
      <c r="N2901" s="28"/>
      <c r="O2901" s="28"/>
    </row>
    <row r="2902" spans="1:15" ht="18.75" customHeight="1" x14ac:dyDescent="0.35">
      <c r="A2902" s="28"/>
      <c r="B2902" s="189">
        <f>IF(J2902="",0,COUNTIF($J$7:J2902,J2902))</f>
        <v>0</v>
      </c>
      <c r="C2902" s="189" t="str">
        <f t="shared" si="182"/>
        <v>0</v>
      </c>
      <c r="D2902" s="192">
        <f t="shared" si="183"/>
        <v>46021</v>
      </c>
      <c r="E2902" s="189">
        <f t="shared" si="184"/>
        <v>227</v>
      </c>
      <c r="F2902" s="28"/>
      <c r="G2902" s="157"/>
      <c r="H2902" s="3"/>
      <c r="I2902" s="7"/>
      <c r="J2902" s="3"/>
      <c r="K2902" s="32" t="str">
        <f t="shared" si="185"/>
        <v/>
      </c>
      <c r="L2902" s="2"/>
      <c r="M2902" s="2"/>
      <c r="N2902" s="28"/>
      <c r="O2902" s="28"/>
    </row>
    <row r="2903" spans="1:15" ht="18.75" customHeight="1" x14ac:dyDescent="0.35">
      <c r="A2903" s="28"/>
      <c r="B2903" s="189">
        <f>IF(J2903="",0,COUNTIF($J$7:J2903,J2903))</f>
        <v>0</v>
      </c>
      <c r="C2903" s="189" t="str">
        <f t="shared" si="182"/>
        <v>0</v>
      </c>
      <c r="D2903" s="192">
        <f t="shared" si="183"/>
        <v>46021</v>
      </c>
      <c r="E2903" s="189">
        <f t="shared" si="184"/>
        <v>227</v>
      </c>
      <c r="F2903" s="28"/>
      <c r="G2903" s="157"/>
      <c r="H2903" s="3"/>
      <c r="I2903" s="7"/>
      <c r="J2903" s="3"/>
      <c r="K2903" s="32" t="str">
        <f t="shared" si="185"/>
        <v/>
      </c>
      <c r="L2903" s="2"/>
      <c r="M2903" s="2"/>
      <c r="N2903" s="28"/>
      <c r="O2903" s="28"/>
    </row>
    <row r="2904" spans="1:15" ht="18.75" customHeight="1" x14ac:dyDescent="0.35">
      <c r="A2904" s="28"/>
      <c r="B2904" s="189">
        <f>IF(J2904="",0,COUNTIF($J$7:J2904,J2904))</f>
        <v>0</v>
      </c>
      <c r="C2904" s="189" t="str">
        <f t="shared" si="182"/>
        <v>0</v>
      </c>
      <c r="D2904" s="192">
        <f t="shared" si="183"/>
        <v>46021</v>
      </c>
      <c r="E2904" s="189">
        <f t="shared" si="184"/>
        <v>227</v>
      </c>
      <c r="F2904" s="28"/>
      <c r="G2904" s="157"/>
      <c r="H2904" s="3"/>
      <c r="I2904" s="7"/>
      <c r="J2904" s="3"/>
      <c r="K2904" s="32" t="str">
        <f t="shared" si="185"/>
        <v/>
      </c>
      <c r="L2904" s="2"/>
      <c r="M2904" s="2"/>
      <c r="N2904" s="28"/>
      <c r="O2904" s="28"/>
    </row>
    <row r="2905" spans="1:15" ht="18.75" customHeight="1" x14ac:dyDescent="0.35">
      <c r="A2905" s="28"/>
      <c r="B2905" s="189">
        <f>IF(J2905="",0,COUNTIF($J$7:J2905,J2905))</f>
        <v>0</v>
      </c>
      <c r="C2905" s="189" t="str">
        <f t="shared" si="182"/>
        <v>0</v>
      </c>
      <c r="D2905" s="192">
        <f t="shared" si="183"/>
        <v>46021</v>
      </c>
      <c r="E2905" s="189">
        <f t="shared" si="184"/>
        <v>227</v>
      </c>
      <c r="F2905" s="28"/>
      <c r="G2905" s="157"/>
      <c r="H2905" s="3"/>
      <c r="I2905" s="7"/>
      <c r="J2905" s="3"/>
      <c r="K2905" s="32" t="str">
        <f t="shared" si="185"/>
        <v/>
      </c>
      <c r="L2905" s="2"/>
      <c r="M2905" s="2"/>
      <c r="N2905" s="28"/>
      <c r="O2905" s="28"/>
    </row>
    <row r="2906" spans="1:15" ht="18.75" customHeight="1" x14ac:dyDescent="0.35">
      <c r="A2906" s="28"/>
      <c r="B2906" s="189">
        <f>IF(J2906="",0,COUNTIF($J$7:J2906,J2906))</f>
        <v>0</v>
      </c>
      <c r="C2906" s="189" t="str">
        <f t="shared" si="182"/>
        <v>0</v>
      </c>
      <c r="D2906" s="192">
        <f t="shared" si="183"/>
        <v>46021</v>
      </c>
      <c r="E2906" s="189">
        <f t="shared" si="184"/>
        <v>227</v>
      </c>
      <c r="F2906" s="28"/>
      <c r="G2906" s="157"/>
      <c r="H2906" s="3"/>
      <c r="I2906" s="7"/>
      <c r="J2906" s="3"/>
      <c r="K2906" s="32" t="str">
        <f t="shared" si="185"/>
        <v/>
      </c>
      <c r="L2906" s="2"/>
      <c r="M2906" s="2"/>
      <c r="N2906" s="28"/>
      <c r="O2906" s="28"/>
    </row>
    <row r="2907" spans="1:15" ht="18.75" customHeight="1" x14ac:dyDescent="0.35">
      <c r="A2907" s="28"/>
      <c r="B2907" s="189">
        <f>IF(J2907="",0,COUNTIF($J$7:J2907,J2907))</f>
        <v>0</v>
      </c>
      <c r="C2907" s="189" t="str">
        <f t="shared" si="182"/>
        <v>0</v>
      </c>
      <c r="D2907" s="192">
        <f t="shared" si="183"/>
        <v>46021</v>
      </c>
      <c r="E2907" s="189">
        <f t="shared" si="184"/>
        <v>227</v>
      </c>
      <c r="F2907" s="28"/>
      <c r="G2907" s="157"/>
      <c r="H2907" s="3"/>
      <c r="I2907" s="7"/>
      <c r="J2907" s="3"/>
      <c r="K2907" s="32" t="str">
        <f t="shared" si="185"/>
        <v/>
      </c>
      <c r="L2907" s="2"/>
      <c r="M2907" s="2"/>
      <c r="N2907" s="28"/>
      <c r="O2907" s="28"/>
    </row>
    <row r="2908" spans="1:15" ht="18.75" customHeight="1" x14ac:dyDescent="0.35">
      <c r="A2908" s="28"/>
      <c r="B2908" s="189">
        <f>IF(J2908="",0,COUNTIF($J$7:J2908,J2908))</f>
        <v>0</v>
      </c>
      <c r="C2908" s="189" t="str">
        <f t="shared" si="182"/>
        <v>0</v>
      </c>
      <c r="D2908" s="192">
        <f t="shared" si="183"/>
        <v>46021</v>
      </c>
      <c r="E2908" s="189">
        <f t="shared" si="184"/>
        <v>227</v>
      </c>
      <c r="F2908" s="28"/>
      <c r="G2908" s="157"/>
      <c r="H2908" s="3"/>
      <c r="I2908" s="7"/>
      <c r="J2908" s="3"/>
      <c r="K2908" s="32" t="str">
        <f t="shared" si="185"/>
        <v/>
      </c>
      <c r="L2908" s="2"/>
      <c r="M2908" s="2"/>
      <c r="N2908" s="28"/>
      <c r="O2908" s="28"/>
    </row>
    <row r="2909" spans="1:15" ht="18.75" customHeight="1" x14ac:dyDescent="0.35">
      <c r="A2909" s="28"/>
      <c r="B2909" s="189">
        <f>IF(J2909="",0,COUNTIF($J$7:J2909,J2909))</f>
        <v>0</v>
      </c>
      <c r="C2909" s="189" t="str">
        <f t="shared" si="182"/>
        <v>0</v>
      </c>
      <c r="D2909" s="192">
        <f t="shared" si="183"/>
        <v>46021</v>
      </c>
      <c r="E2909" s="189">
        <f t="shared" si="184"/>
        <v>227</v>
      </c>
      <c r="F2909" s="28"/>
      <c r="G2909" s="157"/>
      <c r="H2909" s="3"/>
      <c r="I2909" s="7"/>
      <c r="J2909" s="3"/>
      <c r="K2909" s="32" t="str">
        <f t="shared" si="185"/>
        <v/>
      </c>
      <c r="L2909" s="2"/>
      <c r="M2909" s="2"/>
      <c r="N2909" s="28"/>
      <c r="O2909" s="28"/>
    </row>
    <row r="2910" spans="1:15" ht="18.75" customHeight="1" x14ac:dyDescent="0.35">
      <c r="A2910" s="28"/>
      <c r="B2910" s="189">
        <f>IF(J2910="",0,COUNTIF($J$7:J2910,J2910))</f>
        <v>0</v>
      </c>
      <c r="C2910" s="189" t="str">
        <f t="shared" si="182"/>
        <v>0</v>
      </c>
      <c r="D2910" s="192">
        <f t="shared" si="183"/>
        <v>46021</v>
      </c>
      <c r="E2910" s="189">
        <f t="shared" si="184"/>
        <v>227</v>
      </c>
      <c r="F2910" s="28"/>
      <c r="G2910" s="157"/>
      <c r="H2910" s="3"/>
      <c r="I2910" s="7"/>
      <c r="J2910" s="3"/>
      <c r="K2910" s="32" t="str">
        <f t="shared" si="185"/>
        <v/>
      </c>
      <c r="L2910" s="2"/>
      <c r="M2910" s="2"/>
      <c r="N2910" s="28"/>
      <c r="O2910" s="28"/>
    </row>
    <row r="2911" spans="1:15" ht="18.75" customHeight="1" x14ac:dyDescent="0.35">
      <c r="A2911" s="28"/>
      <c r="B2911" s="189">
        <f>IF(J2911="",0,COUNTIF($J$7:J2911,J2911))</f>
        <v>0</v>
      </c>
      <c r="C2911" s="189" t="str">
        <f t="shared" si="182"/>
        <v>0</v>
      </c>
      <c r="D2911" s="192">
        <f t="shared" si="183"/>
        <v>46021</v>
      </c>
      <c r="E2911" s="189">
        <f t="shared" si="184"/>
        <v>227</v>
      </c>
      <c r="F2911" s="28"/>
      <c r="G2911" s="157"/>
      <c r="H2911" s="3"/>
      <c r="I2911" s="7"/>
      <c r="J2911" s="3"/>
      <c r="K2911" s="32" t="str">
        <f t="shared" si="185"/>
        <v/>
      </c>
      <c r="L2911" s="2"/>
      <c r="M2911" s="2"/>
      <c r="N2911" s="28"/>
      <c r="O2911" s="28"/>
    </row>
    <row r="2912" spans="1:15" ht="18.75" customHeight="1" x14ac:dyDescent="0.35">
      <c r="A2912" s="28"/>
      <c r="B2912" s="189">
        <f>IF(J2912="",0,COUNTIF($J$7:J2912,J2912))</f>
        <v>0</v>
      </c>
      <c r="C2912" s="189" t="str">
        <f t="shared" si="182"/>
        <v>0</v>
      </c>
      <c r="D2912" s="192">
        <f t="shared" si="183"/>
        <v>46021</v>
      </c>
      <c r="E2912" s="189">
        <f t="shared" si="184"/>
        <v>227</v>
      </c>
      <c r="F2912" s="28"/>
      <c r="G2912" s="157"/>
      <c r="H2912" s="3"/>
      <c r="I2912" s="7"/>
      <c r="J2912" s="3"/>
      <c r="K2912" s="32" t="str">
        <f t="shared" si="185"/>
        <v/>
      </c>
      <c r="L2912" s="2"/>
      <c r="M2912" s="2"/>
      <c r="N2912" s="28"/>
      <c r="O2912" s="28"/>
    </row>
    <row r="2913" spans="1:15" ht="18.75" customHeight="1" x14ac:dyDescent="0.35">
      <c r="A2913" s="28"/>
      <c r="B2913" s="189">
        <f>IF(J2913="",0,COUNTIF($J$7:J2913,J2913))</f>
        <v>0</v>
      </c>
      <c r="C2913" s="189" t="str">
        <f t="shared" si="182"/>
        <v>0</v>
      </c>
      <c r="D2913" s="192">
        <f t="shared" si="183"/>
        <v>46021</v>
      </c>
      <c r="E2913" s="189">
        <f t="shared" si="184"/>
        <v>227</v>
      </c>
      <c r="F2913" s="28"/>
      <c r="G2913" s="157"/>
      <c r="H2913" s="3"/>
      <c r="I2913" s="7"/>
      <c r="J2913" s="3"/>
      <c r="K2913" s="32" t="str">
        <f t="shared" si="185"/>
        <v/>
      </c>
      <c r="L2913" s="2"/>
      <c r="M2913" s="2"/>
      <c r="N2913" s="28"/>
      <c r="O2913" s="28"/>
    </row>
    <row r="2914" spans="1:15" ht="18.75" customHeight="1" x14ac:dyDescent="0.35">
      <c r="A2914" s="28"/>
      <c r="B2914" s="189">
        <f>IF(J2914="",0,COUNTIF($J$7:J2914,J2914))</f>
        <v>0</v>
      </c>
      <c r="C2914" s="189" t="str">
        <f t="shared" si="182"/>
        <v>0</v>
      </c>
      <c r="D2914" s="192">
        <f t="shared" si="183"/>
        <v>46021</v>
      </c>
      <c r="E2914" s="189">
        <f t="shared" si="184"/>
        <v>227</v>
      </c>
      <c r="F2914" s="28"/>
      <c r="G2914" s="157"/>
      <c r="H2914" s="3"/>
      <c r="I2914" s="7"/>
      <c r="J2914" s="3"/>
      <c r="K2914" s="32" t="str">
        <f t="shared" si="185"/>
        <v/>
      </c>
      <c r="L2914" s="2"/>
      <c r="M2914" s="2"/>
      <c r="N2914" s="28"/>
      <c r="O2914" s="28"/>
    </row>
    <row r="2915" spans="1:15" ht="18.75" customHeight="1" x14ac:dyDescent="0.35">
      <c r="A2915" s="28"/>
      <c r="B2915" s="189">
        <f>IF(J2915="",0,COUNTIF($J$7:J2915,J2915))</f>
        <v>0</v>
      </c>
      <c r="C2915" s="189" t="str">
        <f t="shared" si="182"/>
        <v>0</v>
      </c>
      <c r="D2915" s="192">
        <f t="shared" si="183"/>
        <v>46021</v>
      </c>
      <c r="E2915" s="189">
        <f t="shared" si="184"/>
        <v>227</v>
      </c>
      <c r="F2915" s="28"/>
      <c r="G2915" s="157"/>
      <c r="H2915" s="3"/>
      <c r="I2915" s="7"/>
      <c r="J2915" s="3"/>
      <c r="K2915" s="32" t="str">
        <f t="shared" si="185"/>
        <v/>
      </c>
      <c r="L2915" s="2"/>
      <c r="M2915" s="2"/>
      <c r="N2915" s="28"/>
      <c r="O2915" s="28"/>
    </row>
    <row r="2916" spans="1:15" ht="18.75" customHeight="1" x14ac:dyDescent="0.35">
      <c r="A2916" s="28"/>
      <c r="B2916" s="189">
        <f>IF(J2916="",0,COUNTIF($J$7:J2916,J2916))</f>
        <v>0</v>
      </c>
      <c r="C2916" s="189" t="str">
        <f t="shared" si="182"/>
        <v>0</v>
      </c>
      <c r="D2916" s="192">
        <f t="shared" si="183"/>
        <v>46021</v>
      </c>
      <c r="E2916" s="189">
        <f t="shared" si="184"/>
        <v>227</v>
      </c>
      <c r="F2916" s="28"/>
      <c r="G2916" s="157"/>
      <c r="H2916" s="3"/>
      <c r="I2916" s="7"/>
      <c r="J2916" s="3"/>
      <c r="K2916" s="32" t="str">
        <f t="shared" si="185"/>
        <v/>
      </c>
      <c r="L2916" s="2"/>
      <c r="M2916" s="2"/>
      <c r="N2916" s="28"/>
      <c r="O2916" s="28"/>
    </row>
    <row r="2917" spans="1:15" ht="18.75" customHeight="1" x14ac:dyDescent="0.35">
      <c r="A2917" s="28"/>
      <c r="B2917" s="189">
        <f>IF(J2917="",0,COUNTIF($J$7:J2917,J2917))</f>
        <v>0</v>
      </c>
      <c r="C2917" s="189" t="str">
        <f t="shared" si="182"/>
        <v>0</v>
      </c>
      <c r="D2917" s="192">
        <f t="shared" si="183"/>
        <v>46021</v>
      </c>
      <c r="E2917" s="189">
        <f t="shared" si="184"/>
        <v>227</v>
      </c>
      <c r="F2917" s="28"/>
      <c r="G2917" s="157"/>
      <c r="H2917" s="3"/>
      <c r="I2917" s="7"/>
      <c r="J2917" s="3"/>
      <c r="K2917" s="32" t="str">
        <f t="shared" si="185"/>
        <v/>
      </c>
      <c r="L2917" s="2"/>
      <c r="M2917" s="2"/>
      <c r="N2917" s="28"/>
      <c r="O2917" s="28"/>
    </row>
    <row r="2918" spans="1:15" ht="18.75" customHeight="1" x14ac:dyDescent="0.35">
      <c r="A2918" s="28"/>
      <c r="B2918" s="189">
        <f>IF(J2918="",0,COUNTIF($J$7:J2918,J2918))</f>
        <v>0</v>
      </c>
      <c r="C2918" s="189" t="str">
        <f t="shared" si="182"/>
        <v>0</v>
      </c>
      <c r="D2918" s="192">
        <f t="shared" si="183"/>
        <v>46021</v>
      </c>
      <c r="E2918" s="189">
        <f t="shared" si="184"/>
        <v>227</v>
      </c>
      <c r="F2918" s="28"/>
      <c r="G2918" s="157"/>
      <c r="H2918" s="3"/>
      <c r="I2918" s="7"/>
      <c r="J2918" s="3"/>
      <c r="K2918" s="32" t="str">
        <f t="shared" si="185"/>
        <v/>
      </c>
      <c r="L2918" s="2"/>
      <c r="M2918" s="2"/>
      <c r="N2918" s="28"/>
      <c r="O2918" s="28"/>
    </row>
    <row r="2919" spans="1:15" ht="18.75" customHeight="1" x14ac:dyDescent="0.35">
      <c r="A2919" s="28"/>
      <c r="B2919" s="189">
        <f>IF(J2919="",0,COUNTIF($J$7:J2919,J2919))</f>
        <v>0</v>
      </c>
      <c r="C2919" s="189" t="str">
        <f t="shared" si="182"/>
        <v>0</v>
      </c>
      <c r="D2919" s="192">
        <f t="shared" si="183"/>
        <v>46021</v>
      </c>
      <c r="E2919" s="189">
        <f t="shared" si="184"/>
        <v>227</v>
      </c>
      <c r="F2919" s="28"/>
      <c r="G2919" s="157"/>
      <c r="H2919" s="3"/>
      <c r="I2919" s="7"/>
      <c r="J2919" s="3"/>
      <c r="K2919" s="32" t="str">
        <f t="shared" si="185"/>
        <v/>
      </c>
      <c r="L2919" s="2"/>
      <c r="M2919" s="2"/>
      <c r="N2919" s="28"/>
      <c r="O2919" s="28"/>
    </row>
    <row r="2920" spans="1:15" ht="18.75" customHeight="1" x14ac:dyDescent="0.35">
      <c r="A2920" s="28"/>
      <c r="B2920" s="189">
        <f>IF(J2920="",0,COUNTIF($J$7:J2920,J2920))</f>
        <v>0</v>
      </c>
      <c r="C2920" s="189" t="str">
        <f t="shared" si="182"/>
        <v>0</v>
      </c>
      <c r="D2920" s="192">
        <f t="shared" si="183"/>
        <v>46021</v>
      </c>
      <c r="E2920" s="189">
        <f t="shared" si="184"/>
        <v>227</v>
      </c>
      <c r="F2920" s="28"/>
      <c r="G2920" s="157"/>
      <c r="H2920" s="3"/>
      <c r="I2920" s="7"/>
      <c r="J2920" s="3"/>
      <c r="K2920" s="32" t="str">
        <f t="shared" si="185"/>
        <v/>
      </c>
      <c r="L2920" s="2"/>
      <c r="M2920" s="2"/>
      <c r="N2920" s="28"/>
      <c r="O2920" s="28"/>
    </row>
    <row r="2921" spans="1:15" ht="18.75" customHeight="1" x14ac:dyDescent="0.35">
      <c r="A2921" s="28"/>
      <c r="B2921" s="189">
        <f>IF(J2921="",0,COUNTIF($J$7:J2921,J2921))</f>
        <v>0</v>
      </c>
      <c r="C2921" s="189" t="str">
        <f t="shared" si="182"/>
        <v>0</v>
      </c>
      <c r="D2921" s="192">
        <f t="shared" si="183"/>
        <v>46021</v>
      </c>
      <c r="E2921" s="189">
        <f t="shared" si="184"/>
        <v>227</v>
      </c>
      <c r="F2921" s="28"/>
      <c r="G2921" s="157"/>
      <c r="H2921" s="3"/>
      <c r="I2921" s="7"/>
      <c r="J2921" s="3"/>
      <c r="K2921" s="32" t="str">
        <f t="shared" si="185"/>
        <v/>
      </c>
      <c r="L2921" s="2"/>
      <c r="M2921" s="2"/>
      <c r="N2921" s="28"/>
      <c r="O2921" s="28"/>
    </row>
    <row r="2922" spans="1:15" ht="18.75" customHeight="1" x14ac:dyDescent="0.35">
      <c r="A2922" s="28"/>
      <c r="B2922" s="189">
        <f>IF(J2922="",0,COUNTIF($J$7:J2922,J2922))</f>
        <v>0</v>
      </c>
      <c r="C2922" s="189" t="str">
        <f t="shared" si="182"/>
        <v>0</v>
      </c>
      <c r="D2922" s="192">
        <f t="shared" si="183"/>
        <v>46021</v>
      </c>
      <c r="E2922" s="189">
        <f t="shared" si="184"/>
        <v>227</v>
      </c>
      <c r="F2922" s="28"/>
      <c r="G2922" s="157"/>
      <c r="H2922" s="3"/>
      <c r="I2922" s="7"/>
      <c r="J2922" s="3"/>
      <c r="K2922" s="32" t="str">
        <f t="shared" si="185"/>
        <v/>
      </c>
      <c r="L2922" s="2"/>
      <c r="M2922" s="2"/>
      <c r="N2922" s="28"/>
      <c r="O2922" s="28"/>
    </row>
    <row r="2923" spans="1:15" ht="18.75" customHeight="1" x14ac:dyDescent="0.35">
      <c r="A2923" s="28"/>
      <c r="B2923" s="189">
        <f>IF(J2923="",0,COUNTIF($J$7:J2923,J2923))</f>
        <v>0</v>
      </c>
      <c r="C2923" s="189" t="str">
        <f t="shared" si="182"/>
        <v>0</v>
      </c>
      <c r="D2923" s="192">
        <f t="shared" si="183"/>
        <v>46021</v>
      </c>
      <c r="E2923" s="189">
        <f t="shared" si="184"/>
        <v>227</v>
      </c>
      <c r="F2923" s="28"/>
      <c r="G2923" s="157"/>
      <c r="H2923" s="3"/>
      <c r="I2923" s="7"/>
      <c r="J2923" s="3"/>
      <c r="K2923" s="32" t="str">
        <f t="shared" si="185"/>
        <v/>
      </c>
      <c r="L2923" s="2"/>
      <c r="M2923" s="2"/>
      <c r="N2923" s="28"/>
      <c r="O2923" s="28"/>
    </row>
    <row r="2924" spans="1:15" ht="18.75" customHeight="1" x14ac:dyDescent="0.35">
      <c r="A2924" s="28"/>
      <c r="B2924" s="189">
        <f>IF(J2924="",0,COUNTIF($J$7:J2924,J2924))</f>
        <v>0</v>
      </c>
      <c r="C2924" s="189" t="str">
        <f t="shared" si="182"/>
        <v>0</v>
      </c>
      <c r="D2924" s="192">
        <f t="shared" si="183"/>
        <v>46021</v>
      </c>
      <c r="E2924" s="189">
        <f t="shared" si="184"/>
        <v>227</v>
      </c>
      <c r="F2924" s="28"/>
      <c r="G2924" s="157"/>
      <c r="H2924" s="3"/>
      <c r="I2924" s="7"/>
      <c r="J2924" s="3"/>
      <c r="K2924" s="32" t="str">
        <f t="shared" si="185"/>
        <v/>
      </c>
      <c r="L2924" s="2"/>
      <c r="M2924" s="2"/>
      <c r="N2924" s="28"/>
      <c r="O2924" s="28"/>
    </row>
    <row r="2925" spans="1:15" ht="18.75" customHeight="1" x14ac:dyDescent="0.35">
      <c r="A2925" s="28"/>
      <c r="B2925" s="189">
        <f>IF(J2925="",0,COUNTIF($J$7:J2925,J2925))</f>
        <v>0</v>
      </c>
      <c r="C2925" s="189" t="str">
        <f t="shared" si="182"/>
        <v>0</v>
      </c>
      <c r="D2925" s="192">
        <f t="shared" si="183"/>
        <v>46021</v>
      </c>
      <c r="E2925" s="189">
        <f t="shared" si="184"/>
        <v>227</v>
      </c>
      <c r="F2925" s="28"/>
      <c r="G2925" s="157"/>
      <c r="H2925" s="3"/>
      <c r="I2925" s="7"/>
      <c r="J2925" s="3"/>
      <c r="K2925" s="32" t="str">
        <f t="shared" si="185"/>
        <v/>
      </c>
      <c r="L2925" s="2"/>
      <c r="M2925" s="2"/>
      <c r="N2925" s="28"/>
      <c r="O2925" s="28"/>
    </row>
    <row r="2926" spans="1:15" ht="18.75" customHeight="1" x14ac:dyDescent="0.35">
      <c r="A2926" s="28"/>
      <c r="B2926" s="189">
        <f>IF(J2926="",0,COUNTIF($J$7:J2926,J2926))</f>
        <v>0</v>
      </c>
      <c r="C2926" s="189" t="str">
        <f t="shared" si="182"/>
        <v>0</v>
      </c>
      <c r="D2926" s="192">
        <f t="shared" si="183"/>
        <v>46021</v>
      </c>
      <c r="E2926" s="189">
        <f t="shared" si="184"/>
        <v>227</v>
      </c>
      <c r="F2926" s="28"/>
      <c r="G2926" s="157"/>
      <c r="H2926" s="3"/>
      <c r="I2926" s="7"/>
      <c r="J2926" s="3"/>
      <c r="K2926" s="32" t="str">
        <f t="shared" si="185"/>
        <v/>
      </c>
      <c r="L2926" s="2"/>
      <c r="M2926" s="2"/>
      <c r="N2926" s="28"/>
      <c r="O2926" s="28"/>
    </row>
    <row r="2927" spans="1:15" ht="18.75" customHeight="1" x14ac:dyDescent="0.35">
      <c r="A2927" s="28"/>
      <c r="B2927" s="189">
        <f>IF(J2927="",0,COUNTIF($J$7:J2927,J2927))</f>
        <v>0</v>
      </c>
      <c r="C2927" s="189" t="str">
        <f t="shared" si="182"/>
        <v>0</v>
      </c>
      <c r="D2927" s="192">
        <f t="shared" si="183"/>
        <v>46021</v>
      </c>
      <c r="E2927" s="189">
        <f t="shared" si="184"/>
        <v>227</v>
      </c>
      <c r="F2927" s="28"/>
      <c r="G2927" s="157"/>
      <c r="H2927" s="3"/>
      <c r="I2927" s="7"/>
      <c r="J2927" s="3"/>
      <c r="K2927" s="32" t="str">
        <f t="shared" si="185"/>
        <v/>
      </c>
      <c r="L2927" s="2"/>
      <c r="M2927" s="2"/>
      <c r="N2927" s="28"/>
      <c r="O2927" s="28"/>
    </row>
    <row r="2928" spans="1:15" ht="18.75" customHeight="1" x14ac:dyDescent="0.35">
      <c r="A2928" s="28"/>
      <c r="B2928" s="189">
        <f>IF(J2928="",0,COUNTIF($J$7:J2928,J2928))</f>
        <v>0</v>
      </c>
      <c r="C2928" s="189" t="str">
        <f t="shared" si="182"/>
        <v>0</v>
      </c>
      <c r="D2928" s="192">
        <f t="shared" si="183"/>
        <v>46021</v>
      </c>
      <c r="E2928" s="189">
        <f t="shared" si="184"/>
        <v>227</v>
      </c>
      <c r="F2928" s="28"/>
      <c r="G2928" s="157"/>
      <c r="H2928" s="3"/>
      <c r="I2928" s="7"/>
      <c r="J2928" s="3"/>
      <c r="K2928" s="32" t="str">
        <f t="shared" si="185"/>
        <v/>
      </c>
      <c r="L2928" s="2"/>
      <c r="M2928" s="2"/>
      <c r="N2928" s="28"/>
      <c r="O2928" s="28"/>
    </row>
    <row r="2929" spans="1:15" ht="18.75" customHeight="1" x14ac:dyDescent="0.35">
      <c r="A2929" s="28"/>
      <c r="B2929" s="189">
        <f>IF(J2929="",0,COUNTIF($J$7:J2929,J2929))</f>
        <v>0</v>
      </c>
      <c r="C2929" s="189" t="str">
        <f t="shared" si="182"/>
        <v>0</v>
      </c>
      <c r="D2929" s="192">
        <f t="shared" si="183"/>
        <v>46021</v>
      </c>
      <c r="E2929" s="189">
        <f t="shared" si="184"/>
        <v>227</v>
      </c>
      <c r="F2929" s="28"/>
      <c r="G2929" s="157"/>
      <c r="H2929" s="3"/>
      <c r="I2929" s="7"/>
      <c r="J2929" s="3"/>
      <c r="K2929" s="32" t="str">
        <f t="shared" si="185"/>
        <v/>
      </c>
      <c r="L2929" s="2"/>
      <c r="M2929" s="2"/>
      <c r="N2929" s="28"/>
      <c r="O2929" s="28"/>
    </row>
    <row r="2930" spans="1:15" ht="18.75" customHeight="1" x14ac:dyDescent="0.35">
      <c r="A2930" s="28"/>
      <c r="B2930" s="189">
        <f>IF(J2930="",0,COUNTIF($J$7:J2930,J2930))</f>
        <v>0</v>
      </c>
      <c r="C2930" s="189" t="str">
        <f t="shared" si="182"/>
        <v>0</v>
      </c>
      <c r="D2930" s="192">
        <f t="shared" si="183"/>
        <v>46021</v>
      </c>
      <c r="E2930" s="189">
        <f t="shared" si="184"/>
        <v>227</v>
      </c>
      <c r="F2930" s="28"/>
      <c r="G2930" s="157"/>
      <c r="H2930" s="3"/>
      <c r="I2930" s="7"/>
      <c r="J2930" s="3"/>
      <c r="K2930" s="32" t="str">
        <f t="shared" si="185"/>
        <v/>
      </c>
      <c r="L2930" s="2"/>
      <c r="M2930" s="2"/>
      <c r="N2930" s="28"/>
      <c r="O2930" s="28"/>
    </row>
    <row r="2931" spans="1:15" ht="18.75" customHeight="1" x14ac:dyDescent="0.35">
      <c r="A2931" s="28"/>
      <c r="B2931" s="189">
        <f>IF(J2931="",0,COUNTIF($J$7:J2931,J2931))</f>
        <v>0</v>
      </c>
      <c r="C2931" s="189" t="str">
        <f t="shared" si="182"/>
        <v>0</v>
      </c>
      <c r="D2931" s="192">
        <f t="shared" si="183"/>
        <v>46021</v>
      </c>
      <c r="E2931" s="189">
        <f t="shared" si="184"/>
        <v>227</v>
      </c>
      <c r="F2931" s="28"/>
      <c r="G2931" s="157"/>
      <c r="H2931" s="3"/>
      <c r="I2931" s="7"/>
      <c r="J2931" s="3"/>
      <c r="K2931" s="32" t="str">
        <f t="shared" si="185"/>
        <v/>
      </c>
      <c r="L2931" s="2"/>
      <c r="M2931" s="2"/>
      <c r="N2931" s="28"/>
      <c r="O2931" s="28"/>
    </row>
    <row r="2932" spans="1:15" ht="18.75" customHeight="1" x14ac:dyDescent="0.35">
      <c r="A2932" s="28"/>
      <c r="B2932" s="189">
        <f>IF(J2932="",0,COUNTIF($J$7:J2932,J2932))</f>
        <v>0</v>
      </c>
      <c r="C2932" s="189" t="str">
        <f t="shared" si="182"/>
        <v>0</v>
      </c>
      <c r="D2932" s="192">
        <f t="shared" si="183"/>
        <v>46021</v>
      </c>
      <c r="E2932" s="189">
        <f t="shared" si="184"/>
        <v>227</v>
      </c>
      <c r="F2932" s="28"/>
      <c r="G2932" s="157"/>
      <c r="H2932" s="3"/>
      <c r="I2932" s="7"/>
      <c r="J2932" s="3"/>
      <c r="K2932" s="32" t="str">
        <f t="shared" si="185"/>
        <v/>
      </c>
      <c r="L2932" s="2"/>
      <c r="M2932" s="2"/>
      <c r="N2932" s="28"/>
      <c r="O2932" s="28"/>
    </row>
    <row r="2933" spans="1:15" ht="18.75" customHeight="1" x14ac:dyDescent="0.35">
      <c r="A2933" s="28"/>
      <c r="B2933" s="189">
        <f>IF(J2933="",0,COUNTIF($J$7:J2933,J2933))</f>
        <v>0</v>
      </c>
      <c r="C2933" s="189" t="str">
        <f t="shared" si="182"/>
        <v>0</v>
      </c>
      <c r="D2933" s="192">
        <f t="shared" si="183"/>
        <v>46021</v>
      </c>
      <c r="E2933" s="189">
        <f t="shared" si="184"/>
        <v>227</v>
      </c>
      <c r="F2933" s="28"/>
      <c r="G2933" s="157"/>
      <c r="H2933" s="3"/>
      <c r="I2933" s="7"/>
      <c r="J2933" s="3"/>
      <c r="K2933" s="32" t="str">
        <f t="shared" si="185"/>
        <v/>
      </c>
      <c r="L2933" s="2"/>
      <c r="M2933" s="2"/>
      <c r="N2933" s="28"/>
      <c r="O2933" s="28"/>
    </row>
    <row r="2934" spans="1:15" ht="18.75" customHeight="1" x14ac:dyDescent="0.35">
      <c r="A2934" s="28"/>
      <c r="B2934" s="189">
        <f>IF(J2934="",0,COUNTIF($J$7:J2934,J2934))</f>
        <v>0</v>
      </c>
      <c r="C2934" s="189" t="str">
        <f t="shared" si="182"/>
        <v>0</v>
      </c>
      <c r="D2934" s="192">
        <f t="shared" si="183"/>
        <v>46021</v>
      </c>
      <c r="E2934" s="189">
        <f t="shared" si="184"/>
        <v>227</v>
      </c>
      <c r="F2934" s="28"/>
      <c r="G2934" s="157"/>
      <c r="H2934" s="3"/>
      <c r="I2934" s="7"/>
      <c r="J2934" s="3"/>
      <c r="K2934" s="32" t="str">
        <f t="shared" si="185"/>
        <v/>
      </c>
      <c r="L2934" s="2"/>
      <c r="M2934" s="2"/>
      <c r="N2934" s="28"/>
      <c r="O2934" s="28"/>
    </row>
    <row r="2935" spans="1:15" ht="18.75" customHeight="1" x14ac:dyDescent="0.35">
      <c r="A2935" s="28"/>
      <c r="B2935" s="189">
        <f>IF(J2935="",0,COUNTIF($J$7:J2935,J2935))</f>
        <v>0</v>
      </c>
      <c r="C2935" s="189" t="str">
        <f t="shared" ref="C2935:C2998" si="186">B2935&amp;J2935</f>
        <v>0</v>
      </c>
      <c r="D2935" s="192">
        <f t="shared" ref="D2935:D2998" si="187">IF(G2935&lt;&gt;"",G2935,D2934)</f>
        <v>46021</v>
      </c>
      <c r="E2935" s="189">
        <f t="shared" ref="E2935:E2998" si="188">IF(H2935&lt;&gt;"",H2935,E2934)</f>
        <v>227</v>
      </c>
      <c r="F2935" s="28"/>
      <c r="G2935" s="157"/>
      <c r="H2935" s="3"/>
      <c r="I2935" s="7"/>
      <c r="J2935" s="3"/>
      <c r="K2935" s="32" t="str">
        <f t="shared" ref="K2935:K2998" si="189">IF(J2935&lt;&gt;"",VLOOKUP(J2935,DA,2,FALSE),"")</f>
        <v/>
      </c>
      <c r="L2935" s="2"/>
      <c r="M2935" s="2"/>
      <c r="N2935" s="28"/>
      <c r="O2935" s="28"/>
    </row>
    <row r="2936" spans="1:15" ht="18.75" customHeight="1" x14ac:dyDescent="0.35">
      <c r="A2936" s="28"/>
      <c r="B2936" s="189">
        <f>IF(J2936="",0,COUNTIF($J$7:J2936,J2936))</f>
        <v>0</v>
      </c>
      <c r="C2936" s="189" t="str">
        <f t="shared" si="186"/>
        <v>0</v>
      </c>
      <c r="D2936" s="192">
        <f t="shared" si="187"/>
        <v>46021</v>
      </c>
      <c r="E2936" s="189">
        <f t="shared" si="188"/>
        <v>227</v>
      </c>
      <c r="F2936" s="28"/>
      <c r="G2936" s="157"/>
      <c r="H2936" s="3"/>
      <c r="I2936" s="7"/>
      <c r="J2936" s="3"/>
      <c r="K2936" s="32" t="str">
        <f t="shared" si="189"/>
        <v/>
      </c>
      <c r="L2936" s="2"/>
      <c r="M2936" s="2"/>
      <c r="N2936" s="28"/>
      <c r="O2936" s="28"/>
    </row>
    <row r="2937" spans="1:15" ht="18.75" customHeight="1" x14ac:dyDescent="0.35">
      <c r="A2937" s="28"/>
      <c r="B2937" s="189">
        <f>IF(J2937="",0,COUNTIF($J$7:J2937,J2937))</f>
        <v>0</v>
      </c>
      <c r="C2937" s="189" t="str">
        <f t="shared" si="186"/>
        <v>0</v>
      </c>
      <c r="D2937" s="192">
        <f t="shared" si="187"/>
        <v>46021</v>
      </c>
      <c r="E2937" s="189">
        <f t="shared" si="188"/>
        <v>227</v>
      </c>
      <c r="F2937" s="28"/>
      <c r="G2937" s="157"/>
      <c r="H2937" s="3"/>
      <c r="I2937" s="7"/>
      <c r="J2937" s="3"/>
      <c r="K2937" s="32" t="str">
        <f t="shared" si="189"/>
        <v/>
      </c>
      <c r="L2937" s="2"/>
      <c r="M2937" s="2"/>
      <c r="N2937" s="28"/>
      <c r="O2937" s="28"/>
    </row>
    <row r="2938" spans="1:15" ht="18.75" customHeight="1" x14ac:dyDescent="0.35">
      <c r="A2938" s="28"/>
      <c r="B2938" s="189">
        <f>IF(J2938="",0,COUNTIF($J$7:J2938,J2938))</f>
        <v>0</v>
      </c>
      <c r="C2938" s="189" t="str">
        <f t="shared" si="186"/>
        <v>0</v>
      </c>
      <c r="D2938" s="192">
        <f t="shared" si="187"/>
        <v>46021</v>
      </c>
      <c r="E2938" s="189">
        <f t="shared" si="188"/>
        <v>227</v>
      </c>
      <c r="F2938" s="28"/>
      <c r="G2938" s="157"/>
      <c r="H2938" s="3"/>
      <c r="I2938" s="7"/>
      <c r="J2938" s="3"/>
      <c r="K2938" s="32" t="str">
        <f t="shared" si="189"/>
        <v/>
      </c>
      <c r="L2938" s="2"/>
      <c r="M2938" s="2"/>
      <c r="N2938" s="28"/>
      <c r="O2938" s="28"/>
    </row>
    <row r="2939" spans="1:15" ht="18.75" customHeight="1" x14ac:dyDescent="0.35">
      <c r="A2939" s="28"/>
      <c r="B2939" s="189">
        <f>IF(J2939="",0,COUNTIF($J$7:J2939,J2939))</f>
        <v>0</v>
      </c>
      <c r="C2939" s="189" t="str">
        <f t="shared" si="186"/>
        <v>0</v>
      </c>
      <c r="D2939" s="192">
        <f t="shared" si="187"/>
        <v>46021</v>
      </c>
      <c r="E2939" s="189">
        <f t="shared" si="188"/>
        <v>227</v>
      </c>
      <c r="F2939" s="28"/>
      <c r="G2939" s="157"/>
      <c r="H2939" s="3"/>
      <c r="I2939" s="7"/>
      <c r="J2939" s="3"/>
      <c r="K2939" s="32" t="str">
        <f t="shared" si="189"/>
        <v/>
      </c>
      <c r="L2939" s="2"/>
      <c r="M2939" s="2"/>
      <c r="N2939" s="28"/>
      <c r="O2939" s="28"/>
    </row>
    <row r="2940" spans="1:15" ht="18.75" customHeight="1" x14ac:dyDescent="0.35">
      <c r="A2940" s="28"/>
      <c r="B2940" s="189">
        <f>IF(J2940="",0,COUNTIF($J$7:J2940,J2940))</f>
        <v>0</v>
      </c>
      <c r="C2940" s="189" t="str">
        <f t="shared" si="186"/>
        <v>0</v>
      </c>
      <c r="D2940" s="192">
        <f t="shared" si="187"/>
        <v>46021</v>
      </c>
      <c r="E2940" s="189">
        <f t="shared" si="188"/>
        <v>227</v>
      </c>
      <c r="F2940" s="28"/>
      <c r="G2940" s="157"/>
      <c r="H2940" s="3"/>
      <c r="I2940" s="7"/>
      <c r="J2940" s="3"/>
      <c r="K2940" s="32" t="str">
        <f t="shared" si="189"/>
        <v/>
      </c>
      <c r="L2940" s="2"/>
      <c r="M2940" s="2"/>
      <c r="N2940" s="28"/>
      <c r="O2940" s="28"/>
    </row>
    <row r="2941" spans="1:15" ht="18.75" customHeight="1" x14ac:dyDescent="0.35">
      <c r="A2941" s="28"/>
      <c r="B2941" s="189">
        <f>IF(J2941="",0,COUNTIF($J$7:J2941,J2941))</f>
        <v>0</v>
      </c>
      <c r="C2941" s="189" t="str">
        <f t="shared" si="186"/>
        <v>0</v>
      </c>
      <c r="D2941" s="192">
        <f t="shared" si="187"/>
        <v>46021</v>
      </c>
      <c r="E2941" s="189">
        <f t="shared" si="188"/>
        <v>227</v>
      </c>
      <c r="F2941" s="28"/>
      <c r="G2941" s="157"/>
      <c r="H2941" s="3"/>
      <c r="I2941" s="7"/>
      <c r="J2941" s="3"/>
      <c r="K2941" s="32" t="str">
        <f t="shared" si="189"/>
        <v/>
      </c>
      <c r="L2941" s="2"/>
      <c r="M2941" s="2"/>
      <c r="N2941" s="28"/>
      <c r="O2941" s="28"/>
    </row>
    <row r="2942" spans="1:15" ht="18.75" customHeight="1" x14ac:dyDescent="0.35">
      <c r="A2942" s="28"/>
      <c r="B2942" s="189">
        <f>IF(J2942="",0,COUNTIF($J$7:J2942,J2942))</f>
        <v>0</v>
      </c>
      <c r="C2942" s="189" t="str">
        <f t="shared" si="186"/>
        <v>0</v>
      </c>
      <c r="D2942" s="192">
        <f t="shared" si="187"/>
        <v>46021</v>
      </c>
      <c r="E2942" s="189">
        <f t="shared" si="188"/>
        <v>227</v>
      </c>
      <c r="F2942" s="28"/>
      <c r="G2942" s="157"/>
      <c r="H2942" s="3"/>
      <c r="I2942" s="7"/>
      <c r="J2942" s="3"/>
      <c r="K2942" s="32" t="str">
        <f t="shared" si="189"/>
        <v/>
      </c>
      <c r="L2942" s="2"/>
      <c r="M2942" s="2"/>
      <c r="N2942" s="28"/>
      <c r="O2942" s="28"/>
    </row>
    <row r="2943" spans="1:15" ht="18.75" customHeight="1" x14ac:dyDescent="0.35">
      <c r="A2943" s="28"/>
      <c r="B2943" s="189">
        <f>IF(J2943="",0,COUNTIF($J$7:J2943,J2943))</f>
        <v>0</v>
      </c>
      <c r="C2943" s="189" t="str">
        <f t="shared" si="186"/>
        <v>0</v>
      </c>
      <c r="D2943" s="192">
        <f t="shared" si="187"/>
        <v>46021</v>
      </c>
      <c r="E2943" s="189">
        <f t="shared" si="188"/>
        <v>227</v>
      </c>
      <c r="F2943" s="28"/>
      <c r="G2943" s="157"/>
      <c r="H2943" s="3"/>
      <c r="I2943" s="7"/>
      <c r="J2943" s="3"/>
      <c r="K2943" s="32" t="str">
        <f t="shared" si="189"/>
        <v/>
      </c>
      <c r="L2943" s="2"/>
      <c r="M2943" s="2"/>
      <c r="N2943" s="28"/>
      <c r="O2943" s="28"/>
    </row>
    <row r="2944" spans="1:15" ht="18.75" customHeight="1" x14ac:dyDescent="0.35">
      <c r="A2944" s="28"/>
      <c r="B2944" s="189">
        <f>IF(J2944="",0,COUNTIF($J$7:J2944,J2944))</f>
        <v>0</v>
      </c>
      <c r="C2944" s="189" t="str">
        <f t="shared" si="186"/>
        <v>0</v>
      </c>
      <c r="D2944" s="192">
        <f t="shared" si="187"/>
        <v>46021</v>
      </c>
      <c r="E2944" s="189">
        <f t="shared" si="188"/>
        <v>227</v>
      </c>
      <c r="F2944" s="28"/>
      <c r="G2944" s="157"/>
      <c r="H2944" s="3"/>
      <c r="I2944" s="7"/>
      <c r="J2944" s="3"/>
      <c r="K2944" s="32" t="str">
        <f t="shared" si="189"/>
        <v/>
      </c>
      <c r="L2944" s="2"/>
      <c r="M2944" s="2"/>
      <c r="N2944" s="28"/>
      <c r="O2944" s="28"/>
    </row>
    <row r="2945" spans="1:15" ht="18.75" customHeight="1" x14ac:dyDescent="0.35">
      <c r="A2945" s="28"/>
      <c r="B2945" s="189">
        <f>IF(J2945="",0,COUNTIF($J$7:J2945,J2945))</f>
        <v>0</v>
      </c>
      <c r="C2945" s="189" t="str">
        <f t="shared" si="186"/>
        <v>0</v>
      </c>
      <c r="D2945" s="192">
        <f t="shared" si="187"/>
        <v>46021</v>
      </c>
      <c r="E2945" s="189">
        <f t="shared" si="188"/>
        <v>227</v>
      </c>
      <c r="F2945" s="28"/>
      <c r="G2945" s="157"/>
      <c r="H2945" s="3"/>
      <c r="I2945" s="7"/>
      <c r="J2945" s="3"/>
      <c r="K2945" s="32" t="str">
        <f t="shared" si="189"/>
        <v/>
      </c>
      <c r="L2945" s="2"/>
      <c r="M2945" s="2"/>
      <c r="N2945" s="28"/>
      <c r="O2945" s="28"/>
    </row>
    <row r="2946" spans="1:15" ht="18.75" customHeight="1" x14ac:dyDescent="0.35">
      <c r="A2946" s="28"/>
      <c r="B2946" s="189">
        <f>IF(J2946="",0,COUNTIF($J$7:J2946,J2946))</f>
        <v>0</v>
      </c>
      <c r="C2946" s="189" t="str">
        <f t="shared" si="186"/>
        <v>0</v>
      </c>
      <c r="D2946" s="192">
        <f t="shared" si="187"/>
        <v>46021</v>
      </c>
      <c r="E2946" s="189">
        <f t="shared" si="188"/>
        <v>227</v>
      </c>
      <c r="F2946" s="28"/>
      <c r="G2946" s="157"/>
      <c r="H2946" s="3"/>
      <c r="I2946" s="7"/>
      <c r="J2946" s="3"/>
      <c r="K2946" s="32" t="str">
        <f t="shared" si="189"/>
        <v/>
      </c>
      <c r="L2946" s="2"/>
      <c r="M2946" s="2"/>
      <c r="N2946" s="28"/>
      <c r="O2946" s="28"/>
    </row>
    <row r="2947" spans="1:15" ht="18.75" customHeight="1" x14ac:dyDescent="0.35">
      <c r="A2947" s="28"/>
      <c r="B2947" s="189">
        <f>IF(J2947="",0,COUNTIF($J$7:J2947,J2947))</f>
        <v>0</v>
      </c>
      <c r="C2947" s="189" t="str">
        <f t="shared" si="186"/>
        <v>0</v>
      </c>
      <c r="D2947" s="192">
        <f t="shared" si="187"/>
        <v>46021</v>
      </c>
      <c r="E2947" s="189">
        <f t="shared" si="188"/>
        <v>227</v>
      </c>
      <c r="F2947" s="28"/>
      <c r="G2947" s="157"/>
      <c r="H2947" s="3"/>
      <c r="I2947" s="7"/>
      <c r="J2947" s="3"/>
      <c r="K2947" s="32" t="str">
        <f t="shared" si="189"/>
        <v/>
      </c>
      <c r="L2947" s="2"/>
      <c r="M2947" s="2"/>
      <c r="N2947" s="28"/>
      <c r="O2947" s="28"/>
    </row>
    <row r="2948" spans="1:15" ht="18.75" customHeight="1" x14ac:dyDescent="0.35">
      <c r="A2948" s="28"/>
      <c r="B2948" s="189">
        <f>IF(J2948="",0,COUNTIF($J$7:J2948,J2948))</f>
        <v>0</v>
      </c>
      <c r="C2948" s="189" t="str">
        <f t="shared" si="186"/>
        <v>0</v>
      </c>
      <c r="D2948" s="192">
        <f t="shared" si="187"/>
        <v>46021</v>
      </c>
      <c r="E2948" s="189">
        <f t="shared" si="188"/>
        <v>227</v>
      </c>
      <c r="F2948" s="28"/>
      <c r="G2948" s="157"/>
      <c r="H2948" s="3"/>
      <c r="I2948" s="7"/>
      <c r="J2948" s="3"/>
      <c r="K2948" s="32" t="str">
        <f t="shared" si="189"/>
        <v/>
      </c>
      <c r="L2948" s="2"/>
      <c r="M2948" s="2"/>
      <c r="N2948" s="28"/>
      <c r="O2948" s="28"/>
    </row>
    <row r="2949" spans="1:15" ht="18.75" customHeight="1" x14ac:dyDescent="0.35">
      <c r="A2949" s="28"/>
      <c r="B2949" s="189">
        <f>IF(J2949="",0,COUNTIF($J$7:J2949,J2949))</f>
        <v>0</v>
      </c>
      <c r="C2949" s="189" t="str">
        <f t="shared" si="186"/>
        <v>0</v>
      </c>
      <c r="D2949" s="192">
        <f t="shared" si="187"/>
        <v>46021</v>
      </c>
      <c r="E2949" s="189">
        <f t="shared" si="188"/>
        <v>227</v>
      </c>
      <c r="F2949" s="28"/>
      <c r="G2949" s="157"/>
      <c r="H2949" s="3"/>
      <c r="I2949" s="7"/>
      <c r="J2949" s="3"/>
      <c r="K2949" s="32" t="str">
        <f t="shared" si="189"/>
        <v/>
      </c>
      <c r="L2949" s="2"/>
      <c r="M2949" s="2"/>
      <c r="N2949" s="28"/>
      <c r="O2949" s="28"/>
    </row>
    <row r="2950" spans="1:15" ht="18.75" customHeight="1" x14ac:dyDescent="0.35">
      <c r="A2950" s="28"/>
      <c r="B2950" s="189">
        <f>IF(J2950="",0,COUNTIF($J$7:J2950,J2950))</f>
        <v>0</v>
      </c>
      <c r="C2950" s="189" t="str">
        <f t="shared" si="186"/>
        <v>0</v>
      </c>
      <c r="D2950" s="192">
        <f t="shared" si="187"/>
        <v>46021</v>
      </c>
      <c r="E2950" s="189">
        <f t="shared" si="188"/>
        <v>227</v>
      </c>
      <c r="F2950" s="28"/>
      <c r="G2950" s="157"/>
      <c r="H2950" s="3"/>
      <c r="I2950" s="7"/>
      <c r="J2950" s="3"/>
      <c r="K2950" s="32" t="str">
        <f t="shared" si="189"/>
        <v/>
      </c>
      <c r="L2950" s="2"/>
      <c r="M2950" s="2"/>
      <c r="N2950" s="28"/>
      <c r="O2950" s="28"/>
    </row>
    <row r="2951" spans="1:15" ht="18.75" customHeight="1" x14ac:dyDescent="0.35">
      <c r="A2951" s="28"/>
      <c r="B2951" s="189">
        <f>IF(J2951="",0,COUNTIF($J$7:J2951,J2951))</f>
        <v>0</v>
      </c>
      <c r="C2951" s="189" t="str">
        <f t="shared" si="186"/>
        <v>0</v>
      </c>
      <c r="D2951" s="192">
        <f t="shared" si="187"/>
        <v>46021</v>
      </c>
      <c r="E2951" s="189">
        <f t="shared" si="188"/>
        <v>227</v>
      </c>
      <c r="F2951" s="28"/>
      <c r="G2951" s="157"/>
      <c r="H2951" s="3"/>
      <c r="I2951" s="7"/>
      <c r="J2951" s="3"/>
      <c r="K2951" s="32" t="str">
        <f t="shared" si="189"/>
        <v/>
      </c>
      <c r="L2951" s="2"/>
      <c r="M2951" s="2"/>
      <c r="N2951" s="28"/>
      <c r="O2951" s="28"/>
    </row>
    <row r="2952" spans="1:15" ht="18.75" customHeight="1" x14ac:dyDescent="0.35">
      <c r="A2952" s="28"/>
      <c r="B2952" s="189">
        <f>IF(J2952="",0,COUNTIF($J$7:J2952,J2952))</f>
        <v>0</v>
      </c>
      <c r="C2952" s="189" t="str">
        <f t="shared" si="186"/>
        <v>0</v>
      </c>
      <c r="D2952" s="192">
        <f t="shared" si="187"/>
        <v>46021</v>
      </c>
      <c r="E2952" s="189">
        <f t="shared" si="188"/>
        <v>227</v>
      </c>
      <c r="F2952" s="28"/>
      <c r="G2952" s="157"/>
      <c r="H2952" s="3"/>
      <c r="I2952" s="7"/>
      <c r="J2952" s="3"/>
      <c r="K2952" s="32" t="str">
        <f t="shared" si="189"/>
        <v/>
      </c>
      <c r="L2952" s="2"/>
      <c r="M2952" s="2"/>
      <c r="N2952" s="28"/>
      <c r="O2952" s="28"/>
    </row>
    <row r="2953" spans="1:15" ht="18.75" customHeight="1" x14ac:dyDescent="0.35">
      <c r="A2953" s="28"/>
      <c r="B2953" s="189">
        <f>IF(J2953="",0,COUNTIF($J$7:J2953,J2953))</f>
        <v>0</v>
      </c>
      <c r="C2953" s="189" t="str">
        <f t="shared" si="186"/>
        <v>0</v>
      </c>
      <c r="D2953" s="192">
        <f t="shared" si="187"/>
        <v>46021</v>
      </c>
      <c r="E2953" s="189">
        <f t="shared" si="188"/>
        <v>227</v>
      </c>
      <c r="F2953" s="28"/>
      <c r="G2953" s="157"/>
      <c r="H2953" s="3"/>
      <c r="I2953" s="7"/>
      <c r="J2953" s="3"/>
      <c r="K2953" s="32" t="str">
        <f t="shared" si="189"/>
        <v/>
      </c>
      <c r="L2953" s="2"/>
      <c r="M2953" s="2"/>
      <c r="N2953" s="28"/>
      <c r="O2953" s="28"/>
    </row>
    <row r="2954" spans="1:15" ht="18.75" customHeight="1" x14ac:dyDescent="0.35">
      <c r="A2954" s="28"/>
      <c r="B2954" s="189">
        <f>IF(J2954="",0,COUNTIF($J$7:J2954,J2954))</f>
        <v>0</v>
      </c>
      <c r="C2954" s="189" t="str">
        <f t="shared" si="186"/>
        <v>0</v>
      </c>
      <c r="D2954" s="192">
        <f t="shared" si="187"/>
        <v>46021</v>
      </c>
      <c r="E2954" s="189">
        <f t="shared" si="188"/>
        <v>227</v>
      </c>
      <c r="F2954" s="28"/>
      <c r="G2954" s="157"/>
      <c r="H2954" s="3"/>
      <c r="I2954" s="7"/>
      <c r="J2954" s="3"/>
      <c r="K2954" s="32" t="str">
        <f t="shared" si="189"/>
        <v/>
      </c>
      <c r="L2954" s="2"/>
      <c r="M2954" s="2"/>
      <c r="N2954" s="28"/>
      <c r="O2954" s="28"/>
    </row>
    <row r="2955" spans="1:15" ht="18.75" customHeight="1" x14ac:dyDescent="0.35">
      <c r="A2955" s="28"/>
      <c r="B2955" s="189">
        <f>IF(J2955="",0,COUNTIF($J$7:J2955,J2955))</f>
        <v>0</v>
      </c>
      <c r="C2955" s="189" t="str">
        <f t="shared" si="186"/>
        <v>0</v>
      </c>
      <c r="D2955" s="192">
        <f t="shared" si="187"/>
        <v>46021</v>
      </c>
      <c r="E2955" s="189">
        <f t="shared" si="188"/>
        <v>227</v>
      </c>
      <c r="F2955" s="28"/>
      <c r="G2955" s="157"/>
      <c r="H2955" s="3"/>
      <c r="I2955" s="7"/>
      <c r="J2955" s="3"/>
      <c r="K2955" s="32" t="str">
        <f t="shared" si="189"/>
        <v/>
      </c>
      <c r="L2955" s="2"/>
      <c r="M2955" s="2"/>
      <c r="N2955" s="28"/>
      <c r="O2955" s="28"/>
    </row>
    <row r="2956" spans="1:15" ht="18.75" customHeight="1" x14ac:dyDescent="0.35">
      <c r="A2956" s="28"/>
      <c r="B2956" s="189">
        <f>IF(J2956="",0,COUNTIF($J$7:J2956,J2956))</f>
        <v>0</v>
      </c>
      <c r="C2956" s="189" t="str">
        <f t="shared" si="186"/>
        <v>0</v>
      </c>
      <c r="D2956" s="192">
        <f t="shared" si="187"/>
        <v>46021</v>
      </c>
      <c r="E2956" s="189">
        <f t="shared" si="188"/>
        <v>227</v>
      </c>
      <c r="F2956" s="28"/>
      <c r="G2956" s="157"/>
      <c r="H2956" s="3"/>
      <c r="I2956" s="7"/>
      <c r="J2956" s="3"/>
      <c r="K2956" s="32" t="str">
        <f t="shared" si="189"/>
        <v/>
      </c>
      <c r="L2956" s="2"/>
      <c r="M2956" s="2"/>
      <c r="N2956" s="28"/>
      <c r="O2956" s="28"/>
    </row>
    <row r="2957" spans="1:15" ht="18.75" customHeight="1" x14ac:dyDescent="0.35">
      <c r="A2957" s="28"/>
      <c r="B2957" s="189">
        <f>IF(J2957="",0,COUNTIF($J$7:J2957,J2957))</f>
        <v>0</v>
      </c>
      <c r="C2957" s="189" t="str">
        <f t="shared" si="186"/>
        <v>0</v>
      </c>
      <c r="D2957" s="192">
        <f t="shared" si="187"/>
        <v>46021</v>
      </c>
      <c r="E2957" s="189">
        <f t="shared" si="188"/>
        <v>227</v>
      </c>
      <c r="F2957" s="28"/>
      <c r="G2957" s="157"/>
      <c r="H2957" s="3"/>
      <c r="I2957" s="7"/>
      <c r="J2957" s="3"/>
      <c r="K2957" s="32" t="str">
        <f t="shared" si="189"/>
        <v/>
      </c>
      <c r="L2957" s="2"/>
      <c r="M2957" s="2"/>
      <c r="N2957" s="28"/>
      <c r="O2957" s="28"/>
    </row>
    <row r="2958" spans="1:15" ht="18.75" customHeight="1" x14ac:dyDescent="0.35">
      <c r="A2958" s="28"/>
      <c r="B2958" s="189">
        <f>IF(J2958="",0,COUNTIF($J$7:J2958,J2958))</f>
        <v>0</v>
      </c>
      <c r="C2958" s="189" t="str">
        <f t="shared" si="186"/>
        <v>0</v>
      </c>
      <c r="D2958" s="192">
        <f t="shared" si="187"/>
        <v>46021</v>
      </c>
      <c r="E2958" s="189">
        <f t="shared" si="188"/>
        <v>227</v>
      </c>
      <c r="F2958" s="28"/>
      <c r="G2958" s="157"/>
      <c r="H2958" s="3"/>
      <c r="I2958" s="7"/>
      <c r="J2958" s="3"/>
      <c r="K2958" s="32" t="str">
        <f t="shared" si="189"/>
        <v/>
      </c>
      <c r="L2958" s="2"/>
      <c r="M2958" s="2"/>
      <c r="N2958" s="28"/>
      <c r="O2958" s="28"/>
    </row>
    <row r="2959" spans="1:15" ht="18.75" customHeight="1" x14ac:dyDescent="0.35">
      <c r="A2959" s="28"/>
      <c r="B2959" s="189">
        <f>IF(J2959="",0,COUNTIF($J$7:J2959,J2959))</f>
        <v>0</v>
      </c>
      <c r="C2959" s="189" t="str">
        <f t="shared" si="186"/>
        <v>0</v>
      </c>
      <c r="D2959" s="192">
        <f t="shared" si="187"/>
        <v>46021</v>
      </c>
      <c r="E2959" s="189">
        <f t="shared" si="188"/>
        <v>227</v>
      </c>
      <c r="F2959" s="28"/>
      <c r="G2959" s="157"/>
      <c r="H2959" s="3"/>
      <c r="I2959" s="7"/>
      <c r="J2959" s="3"/>
      <c r="K2959" s="32" t="str">
        <f t="shared" si="189"/>
        <v/>
      </c>
      <c r="L2959" s="2"/>
      <c r="M2959" s="2"/>
      <c r="N2959" s="28"/>
      <c r="O2959" s="28"/>
    </row>
    <row r="2960" spans="1:15" ht="18.75" customHeight="1" x14ac:dyDescent="0.35">
      <c r="A2960" s="28"/>
      <c r="B2960" s="189">
        <f>IF(J2960="",0,COUNTIF($J$7:J2960,J2960))</f>
        <v>0</v>
      </c>
      <c r="C2960" s="189" t="str">
        <f t="shared" si="186"/>
        <v>0</v>
      </c>
      <c r="D2960" s="192">
        <f t="shared" si="187"/>
        <v>46021</v>
      </c>
      <c r="E2960" s="189">
        <f t="shared" si="188"/>
        <v>227</v>
      </c>
      <c r="F2960" s="28"/>
      <c r="G2960" s="157"/>
      <c r="H2960" s="3"/>
      <c r="I2960" s="7"/>
      <c r="J2960" s="3"/>
      <c r="K2960" s="32" t="str">
        <f t="shared" si="189"/>
        <v/>
      </c>
      <c r="L2960" s="2"/>
      <c r="M2960" s="2"/>
      <c r="N2960" s="28"/>
      <c r="O2960" s="28"/>
    </row>
    <row r="2961" spans="1:15" ht="18.75" customHeight="1" x14ac:dyDescent="0.35">
      <c r="A2961" s="28"/>
      <c r="B2961" s="189">
        <f>IF(J2961="",0,COUNTIF($J$7:J2961,J2961))</f>
        <v>0</v>
      </c>
      <c r="C2961" s="189" t="str">
        <f t="shared" si="186"/>
        <v>0</v>
      </c>
      <c r="D2961" s="192">
        <f t="shared" si="187"/>
        <v>46021</v>
      </c>
      <c r="E2961" s="189">
        <f t="shared" si="188"/>
        <v>227</v>
      </c>
      <c r="F2961" s="28"/>
      <c r="G2961" s="157"/>
      <c r="H2961" s="3"/>
      <c r="I2961" s="7"/>
      <c r="J2961" s="3"/>
      <c r="K2961" s="32" t="str">
        <f t="shared" si="189"/>
        <v/>
      </c>
      <c r="L2961" s="2"/>
      <c r="M2961" s="2"/>
      <c r="N2961" s="28"/>
      <c r="O2961" s="28"/>
    </row>
    <row r="2962" spans="1:15" ht="18.75" customHeight="1" x14ac:dyDescent="0.35">
      <c r="A2962" s="28"/>
      <c r="B2962" s="189">
        <f>IF(J2962="",0,COUNTIF($J$7:J2962,J2962))</f>
        <v>0</v>
      </c>
      <c r="C2962" s="189" t="str">
        <f t="shared" si="186"/>
        <v>0</v>
      </c>
      <c r="D2962" s="192">
        <f t="shared" si="187"/>
        <v>46021</v>
      </c>
      <c r="E2962" s="189">
        <f t="shared" si="188"/>
        <v>227</v>
      </c>
      <c r="F2962" s="28"/>
      <c r="G2962" s="157"/>
      <c r="H2962" s="3"/>
      <c r="I2962" s="7"/>
      <c r="J2962" s="3"/>
      <c r="K2962" s="32" t="str">
        <f t="shared" si="189"/>
        <v/>
      </c>
      <c r="L2962" s="2"/>
      <c r="M2962" s="2"/>
      <c r="N2962" s="28"/>
      <c r="O2962" s="28"/>
    </row>
    <row r="2963" spans="1:15" ht="18.75" customHeight="1" x14ac:dyDescent="0.35">
      <c r="A2963" s="28"/>
      <c r="B2963" s="189">
        <f>IF(J2963="",0,COUNTIF($J$7:J2963,J2963))</f>
        <v>0</v>
      </c>
      <c r="C2963" s="189" t="str">
        <f t="shared" si="186"/>
        <v>0</v>
      </c>
      <c r="D2963" s="192">
        <f t="shared" si="187"/>
        <v>46021</v>
      </c>
      <c r="E2963" s="189">
        <f t="shared" si="188"/>
        <v>227</v>
      </c>
      <c r="F2963" s="28"/>
      <c r="G2963" s="157"/>
      <c r="H2963" s="3"/>
      <c r="I2963" s="7"/>
      <c r="J2963" s="3"/>
      <c r="K2963" s="32" t="str">
        <f t="shared" si="189"/>
        <v/>
      </c>
      <c r="L2963" s="2"/>
      <c r="M2963" s="2"/>
      <c r="N2963" s="28"/>
      <c r="O2963" s="28"/>
    </row>
    <row r="2964" spans="1:15" ht="18.75" customHeight="1" x14ac:dyDescent="0.35">
      <c r="A2964" s="28"/>
      <c r="B2964" s="189">
        <f>IF(J2964="",0,COUNTIF($J$7:J2964,J2964))</f>
        <v>0</v>
      </c>
      <c r="C2964" s="189" t="str">
        <f t="shared" si="186"/>
        <v>0</v>
      </c>
      <c r="D2964" s="192">
        <f t="shared" si="187"/>
        <v>46021</v>
      </c>
      <c r="E2964" s="189">
        <f t="shared" si="188"/>
        <v>227</v>
      </c>
      <c r="F2964" s="28"/>
      <c r="G2964" s="157"/>
      <c r="H2964" s="3"/>
      <c r="I2964" s="7"/>
      <c r="J2964" s="3"/>
      <c r="K2964" s="32" t="str">
        <f t="shared" si="189"/>
        <v/>
      </c>
      <c r="L2964" s="2"/>
      <c r="M2964" s="2"/>
      <c r="N2964" s="28"/>
      <c r="O2964" s="28"/>
    </row>
    <row r="2965" spans="1:15" ht="18.75" customHeight="1" x14ac:dyDescent="0.35">
      <c r="A2965" s="28"/>
      <c r="B2965" s="189">
        <f>IF(J2965="",0,COUNTIF($J$7:J2965,J2965))</f>
        <v>0</v>
      </c>
      <c r="C2965" s="189" t="str">
        <f t="shared" si="186"/>
        <v>0</v>
      </c>
      <c r="D2965" s="192">
        <f t="shared" si="187"/>
        <v>46021</v>
      </c>
      <c r="E2965" s="189">
        <f t="shared" si="188"/>
        <v>227</v>
      </c>
      <c r="F2965" s="28"/>
      <c r="G2965" s="157"/>
      <c r="H2965" s="3"/>
      <c r="I2965" s="7"/>
      <c r="J2965" s="3"/>
      <c r="K2965" s="32" t="str">
        <f t="shared" si="189"/>
        <v/>
      </c>
      <c r="L2965" s="2"/>
      <c r="M2965" s="2"/>
      <c r="N2965" s="28"/>
      <c r="O2965" s="28"/>
    </row>
    <row r="2966" spans="1:15" ht="18.75" customHeight="1" x14ac:dyDescent="0.35">
      <c r="A2966" s="28"/>
      <c r="B2966" s="189">
        <f>IF(J2966="",0,COUNTIF($J$7:J2966,J2966))</f>
        <v>0</v>
      </c>
      <c r="C2966" s="189" t="str">
        <f t="shared" si="186"/>
        <v>0</v>
      </c>
      <c r="D2966" s="192">
        <f t="shared" si="187"/>
        <v>46021</v>
      </c>
      <c r="E2966" s="189">
        <f t="shared" si="188"/>
        <v>227</v>
      </c>
      <c r="F2966" s="28"/>
      <c r="G2966" s="157"/>
      <c r="H2966" s="3"/>
      <c r="I2966" s="7"/>
      <c r="J2966" s="3"/>
      <c r="K2966" s="32" t="str">
        <f t="shared" si="189"/>
        <v/>
      </c>
      <c r="L2966" s="2"/>
      <c r="M2966" s="2"/>
      <c r="N2966" s="28"/>
      <c r="O2966" s="28"/>
    </row>
    <row r="2967" spans="1:15" ht="18.75" customHeight="1" x14ac:dyDescent="0.35">
      <c r="A2967" s="28"/>
      <c r="B2967" s="189">
        <f>IF(J2967="",0,COUNTIF($J$7:J2967,J2967))</f>
        <v>0</v>
      </c>
      <c r="C2967" s="189" t="str">
        <f t="shared" si="186"/>
        <v>0</v>
      </c>
      <c r="D2967" s="192">
        <f t="shared" si="187"/>
        <v>46021</v>
      </c>
      <c r="E2967" s="189">
        <f t="shared" si="188"/>
        <v>227</v>
      </c>
      <c r="F2967" s="28"/>
      <c r="G2967" s="157"/>
      <c r="H2967" s="3"/>
      <c r="I2967" s="7"/>
      <c r="J2967" s="3"/>
      <c r="K2967" s="32" t="str">
        <f t="shared" si="189"/>
        <v/>
      </c>
      <c r="L2967" s="2"/>
      <c r="M2967" s="2"/>
      <c r="N2967" s="28"/>
      <c r="O2967" s="28"/>
    </row>
    <row r="2968" spans="1:15" ht="18.75" customHeight="1" x14ac:dyDescent="0.35">
      <c r="A2968" s="28"/>
      <c r="B2968" s="189">
        <f>IF(J2968="",0,COUNTIF($J$7:J2968,J2968))</f>
        <v>0</v>
      </c>
      <c r="C2968" s="189" t="str">
        <f t="shared" si="186"/>
        <v>0</v>
      </c>
      <c r="D2968" s="192">
        <f t="shared" si="187"/>
        <v>46021</v>
      </c>
      <c r="E2968" s="189">
        <f t="shared" si="188"/>
        <v>227</v>
      </c>
      <c r="F2968" s="28"/>
      <c r="G2968" s="157"/>
      <c r="H2968" s="3"/>
      <c r="I2968" s="7"/>
      <c r="J2968" s="3"/>
      <c r="K2968" s="32" t="str">
        <f t="shared" si="189"/>
        <v/>
      </c>
      <c r="L2968" s="2"/>
      <c r="M2968" s="2"/>
      <c r="N2968" s="28"/>
      <c r="O2968" s="28"/>
    </row>
    <row r="2969" spans="1:15" ht="18.75" customHeight="1" x14ac:dyDescent="0.35">
      <c r="A2969" s="28"/>
      <c r="B2969" s="189">
        <f>IF(J2969="",0,COUNTIF($J$7:J2969,J2969))</f>
        <v>0</v>
      </c>
      <c r="C2969" s="189" t="str">
        <f t="shared" si="186"/>
        <v>0</v>
      </c>
      <c r="D2969" s="192">
        <f t="shared" si="187"/>
        <v>46021</v>
      </c>
      <c r="E2969" s="189">
        <f t="shared" si="188"/>
        <v>227</v>
      </c>
      <c r="F2969" s="28"/>
      <c r="G2969" s="157"/>
      <c r="H2969" s="3"/>
      <c r="I2969" s="7"/>
      <c r="J2969" s="3"/>
      <c r="K2969" s="32" t="str">
        <f t="shared" si="189"/>
        <v/>
      </c>
      <c r="L2969" s="2"/>
      <c r="M2969" s="2"/>
      <c r="N2969" s="28"/>
      <c r="O2969" s="28"/>
    </row>
    <row r="2970" spans="1:15" ht="18.75" customHeight="1" x14ac:dyDescent="0.35">
      <c r="A2970" s="28"/>
      <c r="B2970" s="189">
        <f>IF(J2970="",0,COUNTIF($J$7:J2970,J2970))</f>
        <v>0</v>
      </c>
      <c r="C2970" s="189" t="str">
        <f t="shared" si="186"/>
        <v>0</v>
      </c>
      <c r="D2970" s="192">
        <f t="shared" si="187"/>
        <v>46021</v>
      </c>
      <c r="E2970" s="189">
        <f t="shared" si="188"/>
        <v>227</v>
      </c>
      <c r="F2970" s="28"/>
      <c r="G2970" s="157"/>
      <c r="H2970" s="3"/>
      <c r="I2970" s="7"/>
      <c r="J2970" s="3"/>
      <c r="K2970" s="32" t="str">
        <f t="shared" si="189"/>
        <v/>
      </c>
      <c r="L2970" s="2"/>
      <c r="M2970" s="2"/>
      <c r="N2970" s="28"/>
      <c r="O2970" s="28"/>
    </row>
    <row r="2971" spans="1:15" ht="18.75" customHeight="1" x14ac:dyDescent="0.35">
      <c r="A2971" s="28"/>
      <c r="B2971" s="189">
        <f>IF(J2971="",0,COUNTIF($J$7:J2971,J2971))</f>
        <v>0</v>
      </c>
      <c r="C2971" s="189" t="str">
        <f t="shared" si="186"/>
        <v>0</v>
      </c>
      <c r="D2971" s="192">
        <f t="shared" si="187"/>
        <v>46021</v>
      </c>
      <c r="E2971" s="189">
        <f t="shared" si="188"/>
        <v>227</v>
      </c>
      <c r="F2971" s="28"/>
      <c r="G2971" s="157"/>
      <c r="H2971" s="3"/>
      <c r="I2971" s="7"/>
      <c r="J2971" s="3"/>
      <c r="K2971" s="32" t="str">
        <f t="shared" si="189"/>
        <v/>
      </c>
      <c r="L2971" s="2"/>
      <c r="M2971" s="2"/>
      <c r="N2971" s="28"/>
      <c r="O2971" s="28"/>
    </row>
    <row r="2972" spans="1:15" ht="18.75" customHeight="1" x14ac:dyDescent="0.35">
      <c r="A2972" s="28"/>
      <c r="B2972" s="189">
        <f>IF(J2972="",0,COUNTIF($J$7:J2972,J2972))</f>
        <v>0</v>
      </c>
      <c r="C2972" s="189" t="str">
        <f t="shared" si="186"/>
        <v>0</v>
      </c>
      <c r="D2972" s="192">
        <f t="shared" si="187"/>
        <v>46021</v>
      </c>
      <c r="E2972" s="189">
        <f t="shared" si="188"/>
        <v>227</v>
      </c>
      <c r="F2972" s="28"/>
      <c r="G2972" s="157"/>
      <c r="H2972" s="3"/>
      <c r="I2972" s="7"/>
      <c r="J2972" s="3"/>
      <c r="K2972" s="32" t="str">
        <f t="shared" si="189"/>
        <v/>
      </c>
      <c r="L2972" s="2"/>
      <c r="M2972" s="2"/>
      <c r="N2972" s="28"/>
      <c r="O2972" s="28"/>
    </row>
    <row r="2973" spans="1:15" ht="18.75" customHeight="1" x14ac:dyDescent="0.35">
      <c r="A2973" s="28"/>
      <c r="B2973" s="189">
        <f>IF(J2973="",0,COUNTIF($J$7:J2973,J2973))</f>
        <v>0</v>
      </c>
      <c r="C2973" s="189" t="str">
        <f t="shared" si="186"/>
        <v>0</v>
      </c>
      <c r="D2973" s="192">
        <f t="shared" si="187"/>
        <v>46021</v>
      </c>
      <c r="E2973" s="189">
        <f t="shared" si="188"/>
        <v>227</v>
      </c>
      <c r="F2973" s="28"/>
      <c r="G2973" s="157"/>
      <c r="H2973" s="3"/>
      <c r="I2973" s="7"/>
      <c r="J2973" s="3"/>
      <c r="K2973" s="32" t="str">
        <f t="shared" si="189"/>
        <v/>
      </c>
      <c r="L2973" s="2"/>
      <c r="M2973" s="2"/>
      <c r="N2973" s="28"/>
      <c r="O2973" s="28"/>
    </row>
    <row r="2974" spans="1:15" ht="18.75" customHeight="1" x14ac:dyDescent="0.35">
      <c r="A2974" s="28"/>
      <c r="B2974" s="189">
        <f>IF(J2974="",0,COUNTIF($J$7:J2974,J2974))</f>
        <v>0</v>
      </c>
      <c r="C2974" s="189" t="str">
        <f t="shared" si="186"/>
        <v>0</v>
      </c>
      <c r="D2974" s="192">
        <f t="shared" si="187"/>
        <v>46021</v>
      </c>
      <c r="E2974" s="189">
        <f t="shared" si="188"/>
        <v>227</v>
      </c>
      <c r="F2974" s="28"/>
      <c r="G2974" s="157"/>
      <c r="H2974" s="3"/>
      <c r="I2974" s="7"/>
      <c r="J2974" s="3"/>
      <c r="K2974" s="32" t="str">
        <f t="shared" si="189"/>
        <v/>
      </c>
      <c r="L2974" s="2"/>
      <c r="M2974" s="2"/>
      <c r="N2974" s="28"/>
      <c r="O2974" s="28"/>
    </row>
    <row r="2975" spans="1:15" ht="18.75" customHeight="1" x14ac:dyDescent="0.35">
      <c r="A2975" s="28"/>
      <c r="B2975" s="189">
        <f>IF(J2975="",0,COUNTIF($J$7:J2975,J2975))</f>
        <v>0</v>
      </c>
      <c r="C2975" s="189" t="str">
        <f t="shared" si="186"/>
        <v>0</v>
      </c>
      <c r="D2975" s="192">
        <f t="shared" si="187"/>
        <v>46021</v>
      </c>
      <c r="E2975" s="189">
        <f t="shared" si="188"/>
        <v>227</v>
      </c>
      <c r="F2975" s="28"/>
      <c r="G2975" s="157"/>
      <c r="H2975" s="3"/>
      <c r="I2975" s="7"/>
      <c r="J2975" s="3"/>
      <c r="K2975" s="32" t="str">
        <f t="shared" si="189"/>
        <v/>
      </c>
      <c r="L2975" s="2"/>
      <c r="M2975" s="2"/>
      <c r="N2975" s="28"/>
      <c r="O2975" s="28"/>
    </row>
    <row r="2976" spans="1:15" ht="18.75" customHeight="1" x14ac:dyDescent="0.35">
      <c r="A2976" s="28"/>
      <c r="B2976" s="189">
        <f>IF(J2976="",0,COUNTIF($J$7:J2976,J2976))</f>
        <v>0</v>
      </c>
      <c r="C2976" s="189" t="str">
        <f t="shared" si="186"/>
        <v>0</v>
      </c>
      <c r="D2976" s="192">
        <f t="shared" si="187"/>
        <v>46021</v>
      </c>
      <c r="E2976" s="189">
        <f t="shared" si="188"/>
        <v>227</v>
      </c>
      <c r="F2976" s="28"/>
      <c r="G2976" s="157"/>
      <c r="H2976" s="3"/>
      <c r="I2976" s="7"/>
      <c r="J2976" s="3"/>
      <c r="K2976" s="32" t="str">
        <f t="shared" si="189"/>
        <v/>
      </c>
      <c r="L2976" s="2"/>
      <c r="M2976" s="2"/>
      <c r="N2976" s="28"/>
      <c r="O2976" s="28"/>
    </row>
    <row r="2977" spans="1:15" ht="18.75" customHeight="1" x14ac:dyDescent="0.35">
      <c r="A2977" s="28"/>
      <c r="B2977" s="189">
        <f>IF(J2977="",0,COUNTIF($J$7:J2977,J2977))</f>
        <v>0</v>
      </c>
      <c r="C2977" s="189" t="str">
        <f t="shared" si="186"/>
        <v>0</v>
      </c>
      <c r="D2977" s="192">
        <f t="shared" si="187"/>
        <v>46021</v>
      </c>
      <c r="E2977" s="189">
        <f t="shared" si="188"/>
        <v>227</v>
      </c>
      <c r="F2977" s="28"/>
      <c r="G2977" s="157"/>
      <c r="H2977" s="3"/>
      <c r="I2977" s="7"/>
      <c r="J2977" s="3"/>
      <c r="K2977" s="32" t="str">
        <f t="shared" si="189"/>
        <v/>
      </c>
      <c r="L2977" s="2"/>
      <c r="M2977" s="2"/>
      <c r="N2977" s="28"/>
      <c r="O2977" s="28"/>
    </row>
    <row r="2978" spans="1:15" ht="18.75" customHeight="1" x14ac:dyDescent="0.35">
      <c r="A2978" s="28"/>
      <c r="B2978" s="189">
        <f>IF(J2978="",0,COUNTIF($J$7:J2978,J2978))</f>
        <v>0</v>
      </c>
      <c r="C2978" s="189" t="str">
        <f t="shared" si="186"/>
        <v>0</v>
      </c>
      <c r="D2978" s="192">
        <f t="shared" si="187"/>
        <v>46021</v>
      </c>
      <c r="E2978" s="189">
        <f t="shared" si="188"/>
        <v>227</v>
      </c>
      <c r="F2978" s="28"/>
      <c r="G2978" s="157"/>
      <c r="H2978" s="3"/>
      <c r="I2978" s="7"/>
      <c r="J2978" s="3"/>
      <c r="K2978" s="32" t="str">
        <f t="shared" si="189"/>
        <v/>
      </c>
      <c r="L2978" s="2"/>
      <c r="M2978" s="2"/>
      <c r="N2978" s="28"/>
      <c r="O2978" s="28"/>
    </row>
    <row r="2979" spans="1:15" ht="18.75" customHeight="1" x14ac:dyDescent="0.35">
      <c r="A2979" s="28"/>
      <c r="B2979" s="189">
        <f>IF(J2979="",0,COUNTIF($J$7:J2979,J2979))</f>
        <v>0</v>
      </c>
      <c r="C2979" s="189" t="str">
        <f t="shared" si="186"/>
        <v>0</v>
      </c>
      <c r="D2979" s="192">
        <f t="shared" si="187"/>
        <v>46021</v>
      </c>
      <c r="E2979" s="189">
        <f t="shared" si="188"/>
        <v>227</v>
      </c>
      <c r="F2979" s="28"/>
      <c r="G2979" s="157"/>
      <c r="H2979" s="3"/>
      <c r="I2979" s="7"/>
      <c r="J2979" s="3"/>
      <c r="K2979" s="32" t="str">
        <f t="shared" si="189"/>
        <v/>
      </c>
      <c r="L2979" s="2"/>
      <c r="M2979" s="2"/>
      <c r="N2979" s="28"/>
      <c r="O2979" s="28"/>
    </row>
    <row r="2980" spans="1:15" ht="18.75" customHeight="1" x14ac:dyDescent="0.35">
      <c r="A2980" s="28"/>
      <c r="B2980" s="189">
        <f>IF(J2980="",0,COUNTIF($J$7:J2980,J2980))</f>
        <v>0</v>
      </c>
      <c r="C2980" s="189" t="str">
        <f t="shared" si="186"/>
        <v>0</v>
      </c>
      <c r="D2980" s="192">
        <f t="shared" si="187"/>
        <v>46021</v>
      </c>
      <c r="E2980" s="189">
        <f t="shared" si="188"/>
        <v>227</v>
      </c>
      <c r="F2980" s="28"/>
      <c r="G2980" s="157"/>
      <c r="H2980" s="3"/>
      <c r="I2980" s="7"/>
      <c r="J2980" s="3"/>
      <c r="K2980" s="32" t="str">
        <f t="shared" si="189"/>
        <v/>
      </c>
      <c r="L2980" s="2"/>
      <c r="M2980" s="2"/>
      <c r="N2980" s="28"/>
      <c r="O2980" s="28"/>
    </row>
    <row r="2981" spans="1:15" ht="18.75" customHeight="1" x14ac:dyDescent="0.35">
      <c r="A2981" s="28"/>
      <c r="B2981" s="189">
        <f>IF(J2981="",0,COUNTIF($J$7:J2981,J2981))</f>
        <v>0</v>
      </c>
      <c r="C2981" s="189" t="str">
        <f t="shared" si="186"/>
        <v>0</v>
      </c>
      <c r="D2981" s="192">
        <f t="shared" si="187"/>
        <v>46021</v>
      </c>
      <c r="E2981" s="189">
        <f t="shared" si="188"/>
        <v>227</v>
      </c>
      <c r="F2981" s="28"/>
      <c r="G2981" s="157"/>
      <c r="H2981" s="3"/>
      <c r="I2981" s="7"/>
      <c r="J2981" s="3"/>
      <c r="K2981" s="32" t="str">
        <f t="shared" si="189"/>
        <v/>
      </c>
      <c r="L2981" s="2"/>
      <c r="M2981" s="2"/>
      <c r="N2981" s="28"/>
      <c r="O2981" s="28"/>
    </row>
    <row r="2982" spans="1:15" ht="18.75" customHeight="1" x14ac:dyDescent="0.35">
      <c r="A2982" s="28"/>
      <c r="B2982" s="189">
        <f>IF(J2982="",0,COUNTIF($J$7:J2982,J2982))</f>
        <v>0</v>
      </c>
      <c r="C2982" s="189" t="str">
        <f t="shared" si="186"/>
        <v>0</v>
      </c>
      <c r="D2982" s="192">
        <f t="shared" si="187"/>
        <v>46021</v>
      </c>
      <c r="E2982" s="189">
        <f t="shared" si="188"/>
        <v>227</v>
      </c>
      <c r="F2982" s="28"/>
      <c r="G2982" s="157"/>
      <c r="H2982" s="3"/>
      <c r="I2982" s="7"/>
      <c r="J2982" s="3"/>
      <c r="K2982" s="32" t="str">
        <f t="shared" si="189"/>
        <v/>
      </c>
      <c r="L2982" s="2"/>
      <c r="M2982" s="2"/>
      <c r="N2982" s="28"/>
      <c r="O2982" s="28"/>
    </row>
    <row r="2983" spans="1:15" ht="18.75" customHeight="1" x14ac:dyDescent="0.35">
      <c r="A2983" s="28"/>
      <c r="B2983" s="189">
        <f>IF(J2983="",0,COUNTIF($J$7:J2983,J2983))</f>
        <v>0</v>
      </c>
      <c r="C2983" s="189" t="str">
        <f t="shared" si="186"/>
        <v>0</v>
      </c>
      <c r="D2983" s="192">
        <f t="shared" si="187"/>
        <v>46021</v>
      </c>
      <c r="E2983" s="189">
        <f t="shared" si="188"/>
        <v>227</v>
      </c>
      <c r="F2983" s="28"/>
      <c r="G2983" s="157"/>
      <c r="H2983" s="3"/>
      <c r="I2983" s="7"/>
      <c r="J2983" s="3"/>
      <c r="K2983" s="32" t="str">
        <f t="shared" si="189"/>
        <v/>
      </c>
      <c r="L2983" s="2"/>
      <c r="M2983" s="2"/>
      <c r="N2983" s="28"/>
      <c r="O2983" s="28"/>
    </row>
    <row r="2984" spans="1:15" ht="18.75" customHeight="1" x14ac:dyDescent="0.35">
      <c r="A2984" s="28"/>
      <c r="B2984" s="189">
        <f>IF(J2984="",0,COUNTIF($J$7:J2984,J2984))</f>
        <v>0</v>
      </c>
      <c r="C2984" s="189" t="str">
        <f t="shared" si="186"/>
        <v>0</v>
      </c>
      <c r="D2984" s="192">
        <f t="shared" si="187"/>
        <v>46021</v>
      </c>
      <c r="E2984" s="189">
        <f t="shared" si="188"/>
        <v>227</v>
      </c>
      <c r="F2984" s="28"/>
      <c r="G2984" s="157"/>
      <c r="H2984" s="3"/>
      <c r="I2984" s="7"/>
      <c r="J2984" s="3"/>
      <c r="K2984" s="32" t="str">
        <f t="shared" si="189"/>
        <v/>
      </c>
      <c r="L2984" s="2"/>
      <c r="M2984" s="2"/>
      <c r="N2984" s="28"/>
      <c r="O2984" s="28"/>
    </row>
    <row r="2985" spans="1:15" ht="18.75" customHeight="1" x14ac:dyDescent="0.35">
      <c r="A2985" s="28"/>
      <c r="B2985" s="189">
        <f>IF(J2985="",0,COUNTIF($J$7:J2985,J2985))</f>
        <v>0</v>
      </c>
      <c r="C2985" s="189" t="str">
        <f t="shared" si="186"/>
        <v>0</v>
      </c>
      <c r="D2985" s="192">
        <f t="shared" si="187"/>
        <v>46021</v>
      </c>
      <c r="E2985" s="189">
        <f t="shared" si="188"/>
        <v>227</v>
      </c>
      <c r="F2985" s="28"/>
      <c r="G2985" s="157"/>
      <c r="H2985" s="3"/>
      <c r="I2985" s="7"/>
      <c r="J2985" s="3"/>
      <c r="K2985" s="32" t="str">
        <f t="shared" si="189"/>
        <v/>
      </c>
      <c r="L2985" s="2"/>
      <c r="M2985" s="2"/>
      <c r="N2985" s="28"/>
      <c r="O2985" s="28"/>
    </row>
    <row r="2986" spans="1:15" ht="18.75" customHeight="1" x14ac:dyDescent="0.35">
      <c r="A2986" s="28"/>
      <c r="B2986" s="189">
        <f>IF(J2986="",0,COUNTIF($J$7:J2986,J2986))</f>
        <v>0</v>
      </c>
      <c r="C2986" s="189" t="str">
        <f t="shared" si="186"/>
        <v>0</v>
      </c>
      <c r="D2986" s="192">
        <f t="shared" si="187"/>
        <v>46021</v>
      </c>
      <c r="E2986" s="189">
        <f t="shared" si="188"/>
        <v>227</v>
      </c>
      <c r="F2986" s="28"/>
      <c r="G2986" s="157"/>
      <c r="H2986" s="3"/>
      <c r="I2986" s="7"/>
      <c r="J2986" s="3"/>
      <c r="K2986" s="32" t="str">
        <f t="shared" si="189"/>
        <v/>
      </c>
      <c r="L2986" s="2"/>
      <c r="M2986" s="2"/>
      <c r="N2986" s="28"/>
      <c r="O2986" s="28"/>
    </row>
    <row r="2987" spans="1:15" ht="18.75" customHeight="1" x14ac:dyDescent="0.35">
      <c r="A2987" s="28"/>
      <c r="B2987" s="189">
        <f>IF(J2987="",0,COUNTIF($J$7:J2987,J2987))</f>
        <v>0</v>
      </c>
      <c r="C2987" s="189" t="str">
        <f t="shared" si="186"/>
        <v>0</v>
      </c>
      <c r="D2987" s="192">
        <f t="shared" si="187"/>
        <v>46021</v>
      </c>
      <c r="E2987" s="189">
        <f t="shared" si="188"/>
        <v>227</v>
      </c>
      <c r="F2987" s="28"/>
      <c r="G2987" s="157"/>
      <c r="H2987" s="3"/>
      <c r="I2987" s="7"/>
      <c r="J2987" s="3"/>
      <c r="K2987" s="32" t="str">
        <f t="shared" si="189"/>
        <v/>
      </c>
      <c r="L2987" s="2"/>
      <c r="M2987" s="2"/>
      <c r="N2987" s="28"/>
      <c r="O2987" s="28"/>
    </row>
    <row r="2988" spans="1:15" ht="18.75" customHeight="1" x14ac:dyDescent="0.35">
      <c r="A2988" s="28"/>
      <c r="B2988" s="189">
        <f>IF(J2988="",0,COUNTIF($J$7:J2988,J2988))</f>
        <v>0</v>
      </c>
      <c r="C2988" s="189" t="str">
        <f t="shared" si="186"/>
        <v>0</v>
      </c>
      <c r="D2988" s="192">
        <f t="shared" si="187"/>
        <v>46021</v>
      </c>
      <c r="E2988" s="189">
        <f t="shared" si="188"/>
        <v>227</v>
      </c>
      <c r="F2988" s="28"/>
      <c r="G2988" s="157"/>
      <c r="H2988" s="3"/>
      <c r="I2988" s="7"/>
      <c r="J2988" s="3"/>
      <c r="K2988" s="32" t="str">
        <f t="shared" si="189"/>
        <v/>
      </c>
      <c r="L2988" s="2"/>
      <c r="M2988" s="2"/>
      <c r="N2988" s="28"/>
      <c r="O2988" s="28"/>
    </row>
    <row r="2989" spans="1:15" ht="18.75" customHeight="1" x14ac:dyDescent="0.35">
      <c r="A2989" s="28"/>
      <c r="B2989" s="189">
        <f>IF(J2989="",0,COUNTIF($J$7:J2989,J2989))</f>
        <v>0</v>
      </c>
      <c r="C2989" s="189" t="str">
        <f t="shared" si="186"/>
        <v>0</v>
      </c>
      <c r="D2989" s="192">
        <f t="shared" si="187"/>
        <v>46021</v>
      </c>
      <c r="E2989" s="189">
        <f t="shared" si="188"/>
        <v>227</v>
      </c>
      <c r="F2989" s="28"/>
      <c r="G2989" s="157"/>
      <c r="H2989" s="3"/>
      <c r="I2989" s="7"/>
      <c r="J2989" s="3"/>
      <c r="K2989" s="32" t="str">
        <f t="shared" si="189"/>
        <v/>
      </c>
      <c r="L2989" s="2"/>
      <c r="M2989" s="2"/>
      <c r="N2989" s="28"/>
      <c r="O2989" s="28"/>
    </row>
    <row r="2990" spans="1:15" ht="18.75" customHeight="1" x14ac:dyDescent="0.35">
      <c r="A2990" s="28"/>
      <c r="B2990" s="189">
        <f>IF(J2990="",0,COUNTIF($J$7:J2990,J2990))</f>
        <v>0</v>
      </c>
      <c r="C2990" s="189" t="str">
        <f t="shared" si="186"/>
        <v>0</v>
      </c>
      <c r="D2990" s="192">
        <f t="shared" si="187"/>
        <v>46021</v>
      </c>
      <c r="E2990" s="189">
        <f t="shared" si="188"/>
        <v>227</v>
      </c>
      <c r="F2990" s="28"/>
      <c r="G2990" s="157"/>
      <c r="H2990" s="3"/>
      <c r="I2990" s="7"/>
      <c r="J2990" s="3"/>
      <c r="K2990" s="32" t="str">
        <f t="shared" si="189"/>
        <v/>
      </c>
      <c r="L2990" s="2"/>
      <c r="M2990" s="2"/>
      <c r="N2990" s="28"/>
      <c r="O2990" s="28"/>
    </row>
    <row r="2991" spans="1:15" ht="18.75" customHeight="1" x14ac:dyDescent="0.35">
      <c r="A2991" s="28"/>
      <c r="B2991" s="189">
        <f>IF(J2991="",0,COUNTIF($J$7:J2991,J2991))</f>
        <v>0</v>
      </c>
      <c r="C2991" s="189" t="str">
        <f t="shared" si="186"/>
        <v>0</v>
      </c>
      <c r="D2991" s="192">
        <f t="shared" si="187"/>
        <v>46021</v>
      </c>
      <c r="E2991" s="189">
        <f t="shared" si="188"/>
        <v>227</v>
      </c>
      <c r="F2991" s="28"/>
      <c r="G2991" s="157"/>
      <c r="H2991" s="3"/>
      <c r="I2991" s="7"/>
      <c r="J2991" s="3"/>
      <c r="K2991" s="32" t="str">
        <f t="shared" si="189"/>
        <v/>
      </c>
      <c r="L2991" s="2"/>
      <c r="M2991" s="2"/>
      <c r="N2991" s="28"/>
      <c r="O2991" s="28"/>
    </row>
    <row r="2992" spans="1:15" ht="18.75" customHeight="1" x14ac:dyDescent="0.35">
      <c r="A2992" s="28"/>
      <c r="B2992" s="189">
        <f>IF(J2992="",0,COUNTIF($J$7:J2992,J2992))</f>
        <v>0</v>
      </c>
      <c r="C2992" s="189" t="str">
        <f t="shared" si="186"/>
        <v>0</v>
      </c>
      <c r="D2992" s="192">
        <f t="shared" si="187"/>
        <v>46021</v>
      </c>
      <c r="E2992" s="189">
        <f t="shared" si="188"/>
        <v>227</v>
      </c>
      <c r="F2992" s="28"/>
      <c r="G2992" s="157"/>
      <c r="H2992" s="3"/>
      <c r="I2992" s="7"/>
      <c r="J2992" s="3"/>
      <c r="K2992" s="32" t="str">
        <f t="shared" si="189"/>
        <v/>
      </c>
      <c r="L2992" s="2"/>
      <c r="M2992" s="2"/>
      <c r="N2992" s="28"/>
      <c r="O2992" s="28"/>
    </row>
    <row r="2993" spans="1:15" ht="18.75" customHeight="1" x14ac:dyDescent="0.35">
      <c r="A2993" s="28"/>
      <c r="B2993" s="189">
        <f>IF(J2993="",0,COUNTIF($J$7:J2993,J2993))</f>
        <v>0</v>
      </c>
      <c r="C2993" s="189" t="str">
        <f t="shared" si="186"/>
        <v>0</v>
      </c>
      <c r="D2993" s="192">
        <f t="shared" si="187"/>
        <v>46021</v>
      </c>
      <c r="E2993" s="189">
        <f t="shared" si="188"/>
        <v>227</v>
      </c>
      <c r="F2993" s="28"/>
      <c r="G2993" s="157"/>
      <c r="H2993" s="3"/>
      <c r="I2993" s="7"/>
      <c r="J2993" s="3"/>
      <c r="K2993" s="32" t="str">
        <f t="shared" si="189"/>
        <v/>
      </c>
      <c r="L2993" s="2"/>
      <c r="M2993" s="2"/>
      <c r="N2993" s="28"/>
      <c r="O2993" s="28"/>
    </row>
    <row r="2994" spans="1:15" ht="18.75" customHeight="1" x14ac:dyDescent="0.35">
      <c r="A2994" s="28"/>
      <c r="B2994" s="189">
        <f>IF(J2994="",0,COUNTIF($J$7:J2994,J2994))</f>
        <v>0</v>
      </c>
      <c r="C2994" s="189" t="str">
        <f t="shared" si="186"/>
        <v>0</v>
      </c>
      <c r="D2994" s="192">
        <f t="shared" si="187"/>
        <v>46021</v>
      </c>
      <c r="E2994" s="189">
        <f t="shared" si="188"/>
        <v>227</v>
      </c>
      <c r="F2994" s="28"/>
      <c r="G2994" s="157"/>
      <c r="H2994" s="3"/>
      <c r="I2994" s="7"/>
      <c r="J2994" s="3"/>
      <c r="K2994" s="32" t="str">
        <f t="shared" si="189"/>
        <v/>
      </c>
      <c r="L2994" s="2"/>
      <c r="M2994" s="2"/>
      <c r="N2994" s="28"/>
      <c r="O2994" s="28"/>
    </row>
    <row r="2995" spans="1:15" ht="18.75" customHeight="1" x14ac:dyDescent="0.35">
      <c r="A2995" s="28"/>
      <c r="B2995" s="189">
        <f>IF(J2995="",0,COUNTIF($J$7:J2995,J2995))</f>
        <v>0</v>
      </c>
      <c r="C2995" s="189" t="str">
        <f t="shared" si="186"/>
        <v>0</v>
      </c>
      <c r="D2995" s="192">
        <f t="shared" si="187"/>
        <v>46021</v>
      </c>
      <c r="E2995" s="189">
        <f t="shared" si="188"/>
        <v>227</v>
      </c>
      <c r="F2995" s="28"/>
      <c r="G2995" s="157"/>
      <c r="H2995" s="3"/>
      <c r="I2995" s="7"/>
      <c r="J2995" s="3"/>
      <c r="K2995" s="32" t="str">
        <f t="shared" si="189"/>
        <v/>
      </c>
      <c r="L2995" s="2"/>
      <c r="M2995" s="2"/>
      <c r="N2995" s="28"/>
      <c r="O2995" s="28"/>
    </row>
    <row r="2996" spans="1:15" ht="18.75" customHeight="1" x14ac:dyDescent="0.35">
      <c r="A2996" s="28"/>
      <c r="B2996" s="189">
        <f>IF(J2996="",0,COUNTIF($J$7:J2996,J2996))</f>
        <v>0</v>
      </c>
      <c r="C2996" s="189" t="str">
        <f t="shared" si="186"/>
        <v>0</v>
      </c>
      <c r="D2996" s="192">
        <f t="shared" si="187"/>
        <v>46021</v>
      </c>
      <c r="E2996" s="189">
        <f t="shared" si="188"/>
        <v>227</v>
      </c>
      <c r="F2996" s="28"/>
      <c r="G2996" s="157"/>
      <c r="H2996" s="3"/>
      <c r="I2996" s="7"/>
      <c r="J2996" s="3"/>
      <c r="K2996" s="32" t="str">
        <f t="shared" si="189"/>
        <v/>
      </c>
      <c r="L2996" s="2"/>
      <c r="M2996" s="2"/>
      <c r="N2996" s="28"/>
      <c r="O2996" s="28"/>
    </row>
    <row r="2997" spans="1:15" ht="18.75" customHeight="1" x14ac:dyDescent="0.35">
      <c r="A2997" s="28"/>
      <c r="B2997" s="189">
        <f>IF(J2997="",0,COUNTIF($J$7:J2997,J2997))</f>
        <v>0</v>
      </c>
      <c r="C2997" s="189" t="str">
        <f t="shared" si="186"/>
        <v>0</v>
      </c>
      <c r="D2997" s="192">
        <f t="shared" si="187"/>
        <v>46021</v>
      </c>
      <c r="E2997" s="189">
        <f t="shared" si="188"/>
        <v>227</v>
      </c>
      <c r="F2997" s="28"/>
      <c r="G2997" s="157"/>
      <c r="H2997" s="3"/>
      <c r="I2997" s="7"/>
      <c r="J2997" s="3"/>
      <c r="K2997" s="32" t="str">
        <f t="shared" si="189"/>
        <v/>
      </c>
      <c r="L2997" s="2"/>
      <c r="M2997" s="2"/>
      <c r="N2997" s="28"/>
      <c r="O2997" s="28"/>
    </row>
    <row r="2998" spans="1:15" ht="18.75" customHeight="1" x14ac:dyDescent="0.35">
      <c r="A2998" s="28"/>
      <c r="B2998" s="189">
        <f>IF(J2998="",0,COUNTIF($J$7:J2998,J2998))</f>
        <v>0</v>
      </c>
      <c r="C2998" s="189" t="str">
        <f t="shared" si="186"/>
        <v>0</v>
      </c>
      <c r="D2998" s="192">
        <f t="shared" si="187"/>
        <v>46021</v>
      </c>
      <c r="E2998" s="189">
        <f t="shared" si="188"/>
        <v>227</v>
      </c>
      <c r="F2998" s="28"/>
      <c r="G2998" s="157"/>
      <c r="H2998" s="3"/>
      <c r="I2998" s="7"/>
      <c r="J2998" s="3"/>
      <c r="K2998" s="32" t="str">
        <f t="shared" si="189"/>
        <v/>
      </c>
      <c r="L2998" s="2"/>
      <c r="M2998" s="2"/>
      <c r="N2998" s="28"/>
      <c r="O2998" s="28"/>
    </row>
    <row r="2999" spans="1:15" ht="18.75" customHeight="1" x14ac:dyDescent="0.35">
      <c r="A2999" s="28"/>
      <c r="B2999" s="189">
        <f>IF(J2999="",0,COUNTIF($J$7:J2999,J2999))</f>
        <v>0</v>
      </c>
      <c r="C2999" s="189" t="str">
        <f t="shared" ref="C2999:C3006" si="190">B2999&amp;J2999</f>
        <v>0</v>
      </c>
      <c r="D2999" s="192">
        <f t="shared" ref="D2999:D3006" si="191">IF(G2999&lt;&gt;"",G2999,D2998)</f>
        <v>46021</v>
      </c>
      <c r="E2999" s="189">
        <f t="shared" ref="E2999:E3006" si="192">IF(H2999&lt;&gt;"",H2999,E2998)</f>
        <v>227</v>
      </c>
      <c r="F2999" s="28"/>
      <c r="G2999" s="157"/>
      <c r="H2999" s="3"/>
      <c r="I2999" s="7"/>
      <c r="J2999" s="3"/>
      <c r="K2999" s="32" t="str">
        <f t="shared" ref="K2999:K3006" si="193">IF(J2999&lt;&gt;"",VLOOKUP(J2999,DA,2,FALSE),"")</f>
        <v/>
      </c>
      <c r="L2999" s="2"/>
      <c r="M2999" s="2"/>
      <c r="N2999" s="28"/>
      <c r="O2999" s="28"/>
    </row>
    <row r="3000" spans="1:15" ht="18.75" customHeight="1" x14ac:dyDescent="0.35">
      <c r="A3000" s="28"/>
      <c r="B3000" s="189">
        <f>IF(J3000="",0,COUNTIF($J$7:J3000,J3000))</f>
        <v>0</v>
      </c>
      <c r="C3000" s="189" t="str">
        <f t="shared" si="190"/>
        <v>0</v>
      </c>
      <c r="D3000" s="192">
        <f t="shared" si="191"/>
        <v>46021</v>
      </c>
      <c r="E3000" s="189">
        <f t="shared" si="192"/>
        <v>227</v>
      </c>
      <c r="F3000" s="28"/>
      <c r="G3000" s="157"/>
      <c r="H3000" s="3"/>
      <c r="I3000" s="7"/>
      <c r="J3000" s="3"/>
      <c r="K3000" s="32" t="str">
        <f t="shared" si="193"/>
        <v/>
      </c>
      <c r="L3000" s="2"/>
      <c r="M3000" s="2"/>
      <c r="N3000" s="28"/>
      <c r="O3000" s="28"/>
    </row>
    <row r="3001" spans="1:15" ht="18.75" customHeight="1" x14ac:dyDescent="0.35">
      <c r="A3001" s="28"/>
      <c r="B3001" s="189">
        <f>IF(J3001="",0,COUNTIF($J$7:J3001,J3001))</f>
        <v>0</v>
      </c>
      <c r="C3001" s="189" t="str">
        <f t="shared" si="190"/>
        <v>0</v>
      </c>
      <c r="D3001" s="192">
        <f t="shared" si="191"/>
        <v>46021</v>
      </c>
      <c r="E3001" s="189">
        <f t="shared" si="192"/>
        <v>227</v>
      </c>
      <c r="F3001" s="28"/>
      <c r="G3001" s="157"/>
      <c r="H3001" s="3"/>
      <c r="I3001" s="7"/>
      <c r="J3001" s="3"/>
      <c r="K3001" s="32" t="str">
        <f t="shared" si="193"/>
        <v/>
      </c>
      <c r="L3001" s="2"/>
      <c r="M3001" s="2"/>
      <c r="N3001" s="28"/>
      <c r="O3001" s="28"/>
    </row>
    <row r="3002" spans="1:15" ht="18.75" customHeight="1" x14ac:dyDescent="0.35">
      <c r="A3002" s="28"/>
      <c r="B3002" s="189">
        <f>IF(J3002="",0,COUNTIF($J$7:J3002,J3002))</f>
        <v>0</v>
      </c>
      <c r="C3002" s="189" t="str">
        <f t="shared" si="190"/>
        <v>0</v>
      </c>
      <c r="D3002" s="192">
        <f t="shared" si="191"/>
        <v>46021</v>
      </c>
      <c r="E3002" s="189">
        <f t="shared" si="192"/>
        <v>227</v>
      </c>
      <c r="F3002" s="28"/>
      <c r="G3002" s="157"/>
      <c r="H3002" s="3"/>
      <c r="I3002" s="7"/>
      <c r="J3002" s="3"/>
      <c r="K3002" s="32" t="str">
        <f t="shared" si="193"/>
        <v/>
      </c>
      <c r="L3002" s="2"/>
      <c r="M3002" s="2"/>
      <c r="N3002" s="28"/>
      <c r="O3002" s="28"/>
    </row>
    <row r="3003" spans="1:15" ht="18.75" customHeight="1" x14ac:dyDescent="0.35">
      <c r="A3003" s="28"/>
      <c r="B3003" s="189">
        <f>IF(J3003="",0,COUNTIF($J$7:J3003,J3003))</f>
        <v>0</v>
      </c>
      <c r="C3003" s="189" t="str">
        <f t="shared" si="190"/>
        <v>0</v>
      </c>
      <c r="D3003" s="192">
        <f t="shared" si="191"/>
        <v>46021</v>
      </c>
      <c r="E3003" s="189">
        <f t="shared" si="192"/>
        <v>227</v>
      </c>
      <c r="F3003" s="28"/>
      <c r="G3003" s="157"/>
      <c r="H3003" s="3"/>
      <c r="I3003" s="7"/>
      <c r="J3003" s="3"/>
      <c r="K3003" s="32" t="str">
        <f t="shared" si="193"/>
        <v/>
      </c>
      <c r="L3003" s="2"/>
      <c r="M3003" s="2"/>
      <c r="N3003" s="28"/>
      <c r="O3003" s="28"/>
    </row>
    <row r="3004" spans="1:15" ht="18.75" customHeight="1" x14ac:dyDescent="0.35">
      <c r="A3004" s="28"/>
      <c r="B3004" s="189">
        <f>IF(J3004="",0,COUNTIF($J$7:J3004,J3004))</f>
        <v>0</v>
      </c>
      <c r="C3004" s="189" t="str">
        <f t="shared" si="190"/>
        <v>0</v>
      </c>
      <c r="D3004" s="192">
        <f t="shared" si="191"/>
        <v>46021</v>
      </c>
      <c r="E3004" s="189">
        <f t="shared" si="192"/>
        <v>227</v>
      </c>
      <c r="F3004" s="28"/>
      <c r="G3004" s="157"/>
      <c r="H3004" s="3"/>
      <c r="I3004" s="7"/>
      <c r="J3004" s="3"/>
      <c r="K3004" s="32" t="str">
        <f t="shared" si="193"/>
        <v/>
      </c>
      <c r="L3004" s="2"/>
      <c r="M3004" s="2"/>
      <c r="N3004" s="28"/>
      <c r="O3004" s="28"/>
    </row>
    <row r="3005" spans="1:15" ht="18.75" customHeight="1" x14ac:dyDescent="0.35">
      <c r="A3005" s="28"/>
      <c r="B3005" s="189">
        <f>IF(J3005="",0,COUNTIF($J$7:J3005,J3005))</f>
        <v>0</v>
      </c>
      <c r="C3005" s="189" t="str">
        <f t="shared" si="190"/>
        <v>0</v>
      </c>
      <c r="D3005" s="192">
        <f t="shared" si="191"/>
        <v>46021</v>
      </c>
      <c r="E3005" s="189">
        <f t="shared" si="192"/>
        <v>227</v>
      </c>
      <c r="F3005" s="28"/>
      <c r="G3005" s="157"/>
      <c r="H3005" s="3"/>
      <c r="I3005" s="7"/>
      <c r="J3005" s="3"/>
      <c r="K3005" s="32" t="str">
        <f t="shared" si="193"/>
        <v/>
      </c>
      <c r="L3005" s="2"/>
      <c r="M3005" s="2"/>
      <c r="N3005" s="28"/>
      <c r="O3005" s="28"/>
    </row>
    <row r="3006" spans="1:15" ht="18.75" customHeight="1" x14ac:dyDescent="0.35">
      <c r="A3006" s="28"/>
      <c r="B3006" s="189">
        <f>IF(J3006="",0,COUNTIF($J$7:J3006,J3006))</f>
        <v>0</v>
      </c>
      <c r="C3006" s="189" t="str">
        <f t="shared" si="190"/>
        <v>0</v>
      </c>
      <c r="D3006" s="192">
        <f t="shared" si="191"/>
        <v>46021</v>
      </c>
      <c r="E3006" s="189">
        <f t="shared" si="192"/>
        <v>227</v>
      </c>
      <c r="F3006" s="28"/>
      <c r="G3006" s="157"/>
      <c r="H3006" s="3"/>
      <c r="I3006" s="7"/>
      <c r="J3006" s="3"/>
      <c r="K3006" s="32" t="str">
        <f t="shared" si="193"/>
        <v/>
      </c>
      <c r="L3006" s="2"/>
      <c r="M3006" s="2"/>
      <c r="N3006" s="28"/>
      <c r="O3006" s="28"/>
    </row>
    <row r="3007" spans="1:15" x14ac:dyDescent="0.35">
      <c r="A3007" s="28"/>
      <c r="B3007" s="163"/>
      <c r="C3007" s="163"/>
      <c r="D3007" s="163"/>
      <c r="E3007" s="163"/>
      <c r="F3007" s="28"/>
      <c r="G3007" s="28"/>
      <c r="H3007" s="28"/>
      <c r="I3007" s="28"/>
      <c r="J3007" s="28"/>
      <c r="K3007" s="28"/>
      <c r="L3007" s="28"/>
      <c r="M3007" s="28"/>
      <c r="N3007" s="28"/>
      <c r="O3007" s="28"/>
    </row>
    <row r="3008" spans="1:15" x14ac:dyDescent="0.35">
      <c r="A3008" s="28"/>
      <c r="B3008" s="163"/>
      <c r="C3008" s="163"/>
      <c r="D3008" s="163"/>
      <c r="E3008" s="163"/>
      <c r="F3008" s="28"/>
      <c r="G3008" s="298" t="s">
        <v>460</v>
      </c>
      <c r="H3008" s="28"/>
      <c r="I3008" s="28"/>
      <c r="J3008" s="28"/>
      <c r="K3008" s="28"/>
      <c r="L3008" s="28"/>
      <c r="M3008" s="28"/>
      <c r="N3008" s="28"/>
      <c r="O3008" s="28"/>
    </row>
    <row r="3009" spans="1:15" ht="18.75" customHeight="1" x14ac:dyDescent="0.5">
      <c r="A3009" s="28"/>
      <c r="B3009" s="163"/>
      <c r="C3009" s="163"/>
      <c r="D3009" s="163"/>
      <c r="E3009" s="163"/>
      <c r="F3009" s="28"/>
      <c r="G3009" s="380" t="str">
        <f>AJP!B3</f>
        <v>JURNAL PENYESUAIAN</v>
      </c>
      <c r="H3009" s="366"/>
      <c r="I3009" s="366"/>
      <c r="J3009" s="366"/>
      <c r="K3009" s="366"/>
      <c r="L3009" s="366"/>
      <c r="M3009" s="366"/>
      <c r="N3009" s="28"/>
      <c r="O3009" s="28"/>
    </row>
    <row r="3010" spans="1:15" ht="18.75" customHeight="1" x14ac:dyDescent="0.35">
      <c r="A3010" s="28"/>
      <c r="B3010" s="163"/>
      <c r="C3010" s="163"/>
      <c r="D3010" s="163"/>
      <c r="E3010" s="163"/>
      <c r="F3010" s="28"/>
      <c r="G3010" s="381" t="str">
        <f>AJP!B4</f>
        <v>31 Desember 2025</v>
      </c>
      <c r="H3010" s="381"/>
      <c r="I3010" s="381"/>
      <c r="J3010" s="381"/>
      <c r="K3010" s="381"/>
      <c r="L3010" s="381"/>
      <c r="M3010" s="381"/>
      <c r="N3010" s="28"/>
      <c r="O3010" s="28"/>
    </row>
    <row r="3011" spans="1:15" ht="18.75" customHeight="1" x14ac:dyDescent="0.35">
      <c r="A3011" s="28"/>
      <c r="B3011" s="187"/>
      <c r="C3011" s="187" t="s">
        <v>30</v>
      </c>
      <c r="D3011" s="187"/>
      <c r="E3011" s="187"/>
      <c r="F3011" s="161"/>
      <c r="G3011" s="382" t="s">
        <v>4</v>
      </c>
      <c r="H3011" s="384"/>
      <c r="I3011" s="386" t="s">
        <v>8</v>
      </c>
      <c r="J3011" s="376" t="s">
        <v>13</v>
      </c>
      <c r="K3011" s="377"/>
      <c r="L3011" s="388" t="s">
        <v>5</v>
      </c>
      <c r="M3011" s="389"/>
      <c r="N3011" s="28"/>
      <c r="O3011" s="28"/>
    </row>
    <row r="3012" spans="1:15" ht="18.75" customHeight="1" x14ac:dyDescent="0.35">
      <c r="A3012" s="28"/>
      <c r="B3012" s="188" t="s">
        <v>10</v>
      </c>
      <c r="C3012" s="188" t="s">
        <v>11</v>
      </c>
      <c r="D3012" s="188" t="s">
        <v>12</v>
      </c>
      <c r="E3012" s="188"/>
      <c r="F3012" s="161"/>
      <c r="G3012" s="383"/>
      <c r="H3012" s="385"/>
      <c r="I3012" s="387"/>
      <c r="J3012" s="126" t="s">
        <v>6</v>
      </c>
      <c r="K3012" s="126" t="s">
        <v>0</v>
      </c>
      <c r="L3012" s="23" t="s">
        <v>1</v>
      </c>
      <c r="M3012" s="30" t="s">
        <v>2</v>
      </c>
      <c r="N3012" s="28"/>
      <c r="O3012" s="28"/>
    </row>
    <row r="3013" spans="1:15" ht="18.75" customHeight="1" x14ac:dyDescent="0.35">
      <c r="A3013" s="28"/>
      <c r="B3013" s="189">
        <f>IF(J3013="",0,COUNTIF($J$7:J3013,J3013))</f>
        <v>0</v>
      </c>
      <c r="C3013" s="189" t="str">
        <f t="shared" ref="C3013:C3014" si="194">B3013&amp;J3013</f>
        <v>0</v>
      </c>
      <c r="D3013" s="190" t="str">
        <f>G3013</f>
        <v/>
      </c>
      <c r="E3013" s="191"/>
      <c r="F3013" s="161"/>
      <c r="G3013" s="295" t="str">
        <f>IF(AJP!B7="","",AJP!B7)</f>
        <v/>
      </c>
      <c r="H3013" s="32"/>
      <c r="I3013" s="32" t="str">
        <f>IF(AJP!C7="","",AJP!C7)</f>
        <v/>
      </c>
      <c r="J3013" s="296" t="str">
        <f>IF(AJP!D7="","",AJP!D7)</f>
        <v/>
      </c>
      <c r="K3013" s="32" t="str">
        <f>IF(AJP!E7="","",AJP!E7)</f>
        <v/>
      </c>
      <c r="L3013" s="297" t="str">
        <f>IF(AJP!F7="","",AJP!F7)</f>
        <v/>
      </c>
      <c r="M3013" s="297" t="str">
        <f>IF(AJP!G7="","",AJP!G7)</f>
        <v/>
      </c>
      <c r="N3013" s="28"/>
      <c r="O3013" s="28"/>
    </row>
    <row r="3014" spans="1:15" ht="18.75" customHeight="1" x14ac:dyDescent="0.35">
      <c r="A3014" s="28"/>
      <c r="B3014" s="189">
        <f>IF(J3014="",0,COUNTIF($J$7:J3014,J3014))</f>
        <v>0</v>
      </c>
      <c r="C3014" s="189" t="str">
        <f t="shared" si="194"/>
        <v>0</v>
      </c>
      <c r="D3014" s="192" t="str">
        <f t="shared" ref="D3014" si="195">IF(G3014&lt;&gt;"",G3014,D3013)</f>
        <v/>
      </c>
      <c r="E3014" s="189"/>
      <c r="F3014" s="28"/>
      <c r="G3014" s="295" t="str">
        <f>IF(AJP!B8="","",AJP!B8)</f>
        <v/>
      </c>
      <c r="H3014" s="32"/>
      <c r="I3014" s="32" t="str">
        <f>IF(AJP!C8="","",AJP!C8)</f>
        <v/>
      </c>
      <c r="J3014" s="296" t="str">
        <f>IF(AJP!D8="","",AJP!D8)</f>
        <v/>
      </c>
      <c r="K3014" s="32" t="str">
        <f>IF(AJP!E8="","",AJP!E8)</f>
        <v/>
      </c>
      <c r="L3014" s="297" t="str">
        <f>IF(AJP!F8="","",AJP!F8)</f>
        <v/>
      </c>
      <c r="M3014" s="297" t="str">
        <f>IF(AJP!G8="","",AJP!G8)</f>
        <v/>
      </c>
      <c r="N3014" s="28"/>
      <c r="O3014" s="28"/>
    </row>
    <row r="3015" spans="1:15" ht="18.75" customHeight="1" x14ac:dyDescent="0.35">
      <c r="A3015" s="28"/>
      <c r="B3015" s="189">
        <f>IF(J3015="",0,COUNTIF($J$7:J3015,J3015))</f>
        <v>0</v>
      </c>
      <c r="C3015" s="189" t="str">
        <f t="shared" ref="C3015:C3078" si="196">B3015&amp;J3015</f>
        <v>0</v>
      </c>
      <c r="D3015" s="192" t="str">
        <f t="shared" ref="D3015:D3078" si="197">IF(G3015&lt;&gt;"",G3015,D3014)</f>
        <v/>
      </c>
      <c r="E3015" s="189"/>
      <c r="F3015" s="28"/>
      <c r="G3015" s="295" t="str">
        <f>IF(AJP!B9="","",AJP!B9)</f>
        <v/>
      </c>
      <c r="H3015" s="32"/>
      <c r="I3015" s="32" t="str">
        <f>IF(AJP!C9="","",AJP!C9)</f>
        <v/>
      </c>
      <c r="J3015" s="296" t="str">
        <f>IF(AJP!D9="","",AJP!D9)</f>
        <v/>
      </c>
      <c r="K3015" s="32" t="str">
        <f>IF(AJP!E9="","",AJP!E9)</f>
        <v/>
      </c>
      <c r="L3015" s="297" t="str">
        <f>IF(AJP!F9="","",AJP!F9)</f>
        <v/>
      </c>
      <c r="M3015" s="297" t="str">
        <f>IF(AJP!G9="","",AJP!G9)</f>
        <v/>
      </c>
      <c r="N3015" s="28"/>
      <c r="O3015" s="28"/>
    </row>
    <row r="3016" spans="1:15" ht="18.75" customHeight="1" x14ac:dyDescent="0.35">
      <c r="A3016" s="28"/>
      <c r="B3016" s="189">
        <f>IF(J3016="",0,COUNTIF($J$7:J3016,J3016))</f>
        <v>0</v>
      </c>
      <c r="C3016" s="189" t="str">
        <f t="shared" si="196"/>
        <v>0</v>
      </c>
      <c r="D3016" s="192" t="str">
        <f t="shared" si="197"/>
        <v/>
      </c>
      <c r="E3016" s="189"/>
      <c r="F3016" s="28"/>
      <c r="G3016" s="295" t="str">
        <f>IF(AJP!B10="","",AJP!B10)</f>
        <v/>
      </c>
      <c r="H3016" s="32"/>
      <c r="I3016" s="32" t="str">
        <f>IF(AJP!C10="","",AJP!C10)</f>
        <v/>
      </c>
      <c r="J3016" s="296" t="str">
        <f>IF(AJP!D10="","",AJP!D10)</f>
        <v/>
      </c>
      <c r="K3016" s="32" t="str">
        <f>IF(AJP!E10="","",AJP!E10)</f>
        <v/>
      </c>
      <c r="L3016" s="297" t="str">
        <f>IF(AJP!F10="","",AJP!F10)</f>
        <v/>
      </c>
      <c r="M3016" s="297" t="str">
        <f>IF(AJP!G10="","",AJP!G10)</f>
        <v/>
      </c>
      <c r="N3016" s="28"/>
      <c r="O3016" s="28"/>
    </row>
    <row r="3017" spans="1:15" ht="18.75" customHeight="1" x14ac:dyDescent="0.35">
      <c r="A3017" s="28"/>
      <c r="B3017" s="189">
        <f>IF(J3017="",0,COUNTIF($J$7:J3017,J3017))</f>
        <v>0</v>
      </c>
      <c r="C3017" s="189" t="str">
        <f t="shared" si="196"/>
        <v>0</v>
      </c>
      <c r="D3017" s="192" t="str">
        <f t="shared" si="197"/>
        <v/>
      </c>
      <c r="E3017" s="189"/>
      <c r="F3017" s="28"/>
      <c r="G3017" s="295" t="str">
        <f>IF(AJP!B11="","",AJP!B11)</f>
        <v/>
      </c>
      <c r="H3017" s="32"/>
      <c r="I3017" s="32" t="str">
        <f>IF(AJP!C11="","",AJP!C11)</f>
        <v/>
      </c>
      <c r="J3017" s="296" t="str">
        <f>IF(AJP!D11="","",AJP!D11)</f>
        <v/>
      </c>
      <c r="K3017" s="32" t="str">
        <f>IF(AJP!E11="","",AJP!E11)</f>
        <v/>
      </c>
      <c r="L3017" s="297" t="str">
        <f>IF(AJP!F11="","",AJP!F11)</f>
        <v/>
      </c>
      <c r="M3017" s="297" t="str">
        <f>IF(AJP!G11="","",AJP!G11)</f>
        <v/>
      </c>
      <c r="N3017" s="28"/>
      <c r="O3017" s="28"/>
    </row>
    <row r="3018" spans="1:15" ht="18.75" customHeight="1" x14ac:dyDescent="0.35">
      <c r="A3018" s="28"/>
      <c r="B3018" s="189">
        <f>IF(J3018="",0,COUNTIF($J$7:J3018,J3018))</f>
        <v>0</v>
      </c>
      <c r="C3018" s="189" t="str">
        <f t="shared" si="196"/>
        <v>0</v>
      </c>
      <c r="D3018" s="192" t="str">
        <f t="shared" si="197"/>
        <v/>
      </c>
      <c r="E3018" s="189"/>
      <c r="F3018" s="28"/>
      <c r="G3018" s="295" t="str">
        <f>IF(AJP!B12="","",AJP!B12)</f>
        <v/>
      </c>
      <c r="H3018" s="32"/>
      <c r="I3018" s="32" t="str">
        <f>IF(AJP!C12="","",AJP!C12)</f>
        <v/>
      </c>
      <c r="J3018" s="296" t="str">
        <f>IF(AJP!D12="","",AJP!D12)</f>
        <v/>
      </c>
      <c r="K3018" s="32" t="str">
        <f>IF(AJP!E12="","",AJP!E12)</f>
        <v/>
      </c>
      <c r="L3018" s="297" t="str">
        <f>IF(AJP!F12="","",AJP!F12)</f>
        <v/>
      </c>
      <c r="M3018" s="297" t="str">
        <f>IF(AJP!G12="","",AJP!G12)</f>
        <v/>
      </c>
      <c r="N3018" s="28"/>
      <c r="O3018" s="28"/>
    </row>
    <row r="3019" spans="1:15" ht="18.75" customHeight="1" x14ac:dyDescent="0.35">
      <c r="A3019" s="28"/>
      <c r="B3019" s="189">
        <f>IF(J3019="",0,COUNTIF($J$7:J3019,J3019))</f>
        <v>0</v>
      </c>
      <c r="C3019" s="189" t="str">
        <f t="shared" si="196"/>
        <v>0</v>
      </c>
      <c r="D3019" s="192" t="str">
        <f t="shared" si="197"/>
        <v/>
      </c>
      <c r="E3019" s="189"/>
      <c r="F3019" s="28"/>
      <c r="G3019" s="295" t="str">
        <f>IF(AJP!B13="","",AJP!B13)</f>
        <v/>
      </c>
      <c r="H3019" s="32"/>
      <c r="I3019" s="32" t="str">
        <f>IF(AJP!C13="","",AJP!C13)</f>
        <v/>
      </c>
      <c r="J3019" s="296" t="str">
        <f>IF(AJP!D13="","",AJP!D13)</f>
        <v/>
      </c>
      <c r="K3019" s="32" t="str">
        <f>IF(AJP!E13="","",AJP!E13)</f>
        <v/>
      </c>
      <c r="L3019" s="297" t="str">
        <f>IF(AJP!F13="","",AJP!F13)</f>
        <v/>
      </c>
      <c r="M3019" s="297" t="str">
        <f>IF(AJP!G13="","",AJP!G13)</f>
        <v/>
      </c>
      <c r="N3019" s="28"/>
      <c r="O3019" s="28"/>
    </row>
    <row r="3020" spans="1:15" ht="18.75" customHeight="1" x14ac:dyDescent="0.35">
      <c r="A3020" s="28"/>
      <c r="B3020" s="189">
        <f>IF(J3020="",0,COUNTIF($J$7:J3020,J3020))</f>
        <v>0</v>
      </c>
      <c r="C3020" s="189" t="str">
        <f t="shared" si="196"/>
        <v>0</v>
      </c>
      <c r="D3020" s="192" t="str">
        <f t="shared" si="197"/>
        <v/>
      </c>
      <c r="E3020" s="189"/>
      <c r="F3020" s="28"/>
      <c r="G3020" s="295" t="str">
        <f>IF(AJP!B14="","",AJP!B14)</f>
        <v/>
      </c>
      <c r="H3020" s="32"/>
      <c r="I3020" s="32" t="str">
        <f>IF(AJP!C14="","",AJP!C14)</f>
        <v/>
      </c>
      <c r="J3020" s="296" t="str">
        <f>IF(AJP!D14="","",AJP!D14)</f>
        <v/>
      </c>
      <c r="K3020" s="32" t="str">
        <f>IF(AJP!E14="","",AJP!E14)</f>
        <v/>
      </c>
      <c r="L3020" s="297" t="str">
        <f>IF(AJP!F14="","",AJP!F14)</f>
        <v/>
      </c>
      <c r="M3020" s="297" t="str">
        <f>IF(AJP!G14="","",AJP!G14)</f>
        <v/>
      </c>
      <c r="N3020" s="28"/>
      <c r="O3020" s="28"/>
    </row>
    <row r="3021" spans="1:15" ht="18.75" customHeight="1" x14ac:dyDescent="0.35">
      <c r="A3021" s="28"/>
      <c r="B3021" s="189">
        <f>IF(J3021="",0,COUNTIF($J$7:J3021,J3021))</f>
        <v>0</v>
      </c>
      <c r="C3021" s="189" t="str">
        <f t="shared" si="196"/>
        <v>0</v>
      </c>
      <c r="D3021" s="192" t="str">
        <f t="shared" si="197"/>
        <v/>
      </c>
      <c r="E3021" s="189"/>
      <c r="F3021" s="28"/>
      <c r="G3021" s="295" t="str">
        <f>IF(AJP!B15="","",AJP!B15)</f>
        <v/>
      </c>
      <c r="H3021" s="32"/>
      <c r="I3021" s="32" t="str">
        <f>IF(AJP!C15="","",AJP!C15)</f>
        <v/>
      </c>
      <c r="J3021" s="296" t="str">
        <f>IF(AJP!D15="","",AJP!D15)</f>
        <v/>
      </c>
      <c r="K3021" s="32" t="str">
        <f>IF(AJP!E15="","",AJP!E15)</f>
        <v/>
      </c>
      <c r="L3021" s="297" t="str">
        <f>IF(AJP!F15="","",AJP!F15)</f>
        <v/>
      </c>
      <c r="M3021" s="297" t="str">
        <f>IF(AJP!G15="","",AJP!G15)</f>
        <v/>
      </c>
      <c r="N3021" s="28"/>
      <c r="O3021" s="28"/>
    </row>
    <row r="3022" spans="1:15" ht="18.75" customHeight="1" x14ac:dyDescent="0.35">
      <c r="A3022" s="28"/>
      <c r="B3022" s="189">
        <f>IF(J3022="",0,COUNTIF($J$7:J3022,J3022))</f>
        <v>0</v>
      </c>
      <c r="C3022" s="189" t="str">
        <f t="shared" si="196"/>
        <v>0</v>
      </c>
      <c r="D3022" s="192" t="str">
        <f t="shared" si="197"/>
        <v/>
      </c>
      <c r="E3022" s="189"/>
      <c r="F3022" s="28"/>
      <c r="G3022" s="295" t="str">
        <f>IF(AJP!B16="","",AJP!B16)</f>
        <v/>
      </c>
      <c r="H3022" s="32"/>
      <c r="I3022" s="32" t="str">
        <f>IF(AJP!C16="","",AJP!C16)</f>
        <v/>
      </c>
      <c r="J3022" s="296" t="str">
        <f>IF(AJP!D16="","",AJP!D16)</f>
        <v/>
      </c>
      <c r="K3022" s="32" t="str">
        <f>IF(AJP!E16="","",AJP!E16)</f>
        <v/>
      </c>
      <c r="L3022" s="297" t="str">
        <f>IF(AJP!F16="","",AJP!F16)</f>
        <v/>
      </c>
      <c r="M3022" s="297" t="str">
        <f>IF(AJP!G16="","",AJP!G16)</f>
        <v/>
      </c>
      <c r="N3022" s="28"/>
      <c r="O3022" s="28"/>
    </row>
    <row r="3023" spans="1:15" ht="18.75" customHeight="1" x14ac:dyDescent="0.35">
      <c r="A3023" s="28"/>
      <c r="B3023" s="189">
        <f>IF(J3023="",0,COUNTIF($J$7:J3023,J3023))</f>
        <v>0</v>
      </c>
      <c r="C3023" s="189" t="str">
        <f t="shared" si="196"/>
        <v>0</v>
      </c>
      <c r="D3023" s="192" t="str">
        <f t="shared" si="197"/>
        <v/>
      </c>
      <c r="E3023" s="189"/>
      <c r="F3023" s="28"/>
      <c r="G3023" s="295" t="str">
        <f>IF(AJP!B17="","",AJP!B17)</f>
        <v/>
      </c>
      <c r="H3023" s="32"/>
      <c r="I3023" s="32" t="str">
        <f>IF(AJP!C17="","",AJP!C17)</f>
        <v/>
      </c>
      <c r="J3023" s="296" t="str">
        <f>IF(AJP!D17="","",AJP!D17)</f>
        <v/>
      </c>
      <c r="K3023" s="32" t="str">
        <f>IF(AJP!E17="","",AJP!E17)</f>
        <v/>
      </c>
      <c r="L3023" s="297" t="str">
        <f>IF(AJP!F17="","",AJP!F17)</f>
        <v/>
      </c>
      <c r="M3023" s="297" t="str">
        <f>IF(AJP!G17="","",AJP!G17)</f>
        <v/>
      </c>
      <c r="N3023" s="28"/>
      <c r="O3023" s="28"/>
    </row>
    <row r="3024" spans="1:15" ht="18.75" customHeight="1" x14ac:dyDescent="0.35">
      <c r="A3024" s="28"/>
      <c r="B3024" s="189">
        <f>IF(J3024="",0,COUNTIF($J$7:J3024,J3024))</f>
        <v>0</v>
      </c>
      <c r="C3024" s="189" t="str">
        <f t="shared" si="196"/>
        <v>0</v>
      </c>
      <c r="D3024" s="192" t="str">
        <f t="shared" si="197"/>
        <v/>
      </c>
      <c r="E3024" s="189"/>
      <c r="F3024" s="28"/>
      <c r="G3024" s="295" t="str">
        <f>IF(AJP!B18="","",AJP!B18)</f>
        <v/>
      </c>
      <c r="H3024" s="32"/>
      <c r="I3024" s="32" t="str">
        <f>IF(AJP!C18="","",AJP!C18)</f>
        <v/>
      </c>
      <c r="J3024" s="296" t="str">
        <f>IF(AJP!D18="","",AJP!D18)</f>
        <v/>
      </c>
      <c r="K3024" s="32" t="str">
        <f>IF(AJP!E18="","",AJP!E18)</f>
        <v/>
      </c>
      <c r="L3024" s="297" t="str">
        <f>IF(AJP!F18="","",AJP!F18)</f>
        <v/>
      </c>
      <c r="M3024" s="297" t="str">
        <f>IF(AJP!G18="","",AJP!G18)</f>
        <v/>
      </c>
      <c r="N3024" s="28"/>
      <c r="O3024" s="28"/>
    </row>
    <row r="3025" spans="1:15" ht="18.75" customHeight="1" x14ac:dyDescent="0.35">
      <c r="A3025" s="28"/>
      <c r="B3025" s="189">
        <f>IF(J3025="",0,COUNTIF($J$7:J3025,J3025))</f>
        <v>0</v>
      </c>
      <c r="C3025" s="189" t="str">
        <f t="shared" si="196"/>
        <v>0</v>
      </c>
      <c r="D3025" s="192" t="str">
        <f t="shared" si="197"/>
        <v/>
      </c>
      <c r="E3025" s="189"/>
      <c r="F3025" s="28"/>
      <c r="G3025" s="295" t="str">
        <f>IF(AJP!B19="","",AJP!B19)</f>
        <v/>
      </c>
      <c r="H3025" s="32"/>
      <c r="I3025" s="32" t="str">
        <f>IF(AJP!C19="","",AJP!C19)</f>
        <v/>
      </c>
      <c r="J3025" s="296" t="str">
        <f>IF(AJP!D19="","",AJP!D19)</f>
        <v/>
      </c>
      <c r="K3025" s="32" t="str">
        <f>IF(AJP!E19="","",AJP!E19)</f>
        <v/>
      </c>
      <c r="L3025" s="297" t="str">
        <f>IF(AJP!F19="","",AJP!F19)</f>
        <v/>
      </c>
      <c r="M3025" s="297" t="str">
        <f>IF(AJP!G19="","",AJP!G19)</f>
        <v/>
      </c>
      <c r="N3025" s="28"/>
      <c r="O3025" s="28"/>
    </row>
    <row r="3026" spans="1:15" ht="18.75" customHeight="1" x14ac:dyDescent="0.35">
      <c r="A3026" s="28"/>
      <c r="B3026" s="189">
        <f>IF(J3026="",0,COUNTIF($J$7:J3026,J3026))</f>
        <v>0</v>
      </c>
      <c r="C3026" s="189" t="str">
        <f t="shared" si="196"/>
        <v>0</v>
      </c>
      <c r="D3026" s="192" t="str">
        <f t="shared" si="197"/>
        <v/>
      </c>
      <c r="E3026" s="189"/>
      <c r="F3026" s="28"/>
      <c r="G3026" s="295" t="str">
        <f>IF(AJP!B20="","",AJP!B20)</f>
        <v/>
      </c>
      <c r="H3026" s="32"/>
      <c r="I3026" s="32" t="str">
        <f>IF(AJP!C20="","",AJP!C20)</f>
        <v/>
      </c>
      <c r="J3026" s="296" t="str">
        <f>IF(AJP!D20="","",AJP!D20)</f>
        <v/>
      </c>
      <c r="K3026" s="32" t="str">
        <f>IF(AJP!E20="","",AJP!E20)</f>
        <v/>
      </c>
      <c r="L3026" s="297" t="str">
        <f>IF(AJP!F20="","",AJP!F20)</f>
        <v/>
      </c>
      <c r="M3026" s="297" t="str">
        <f>IF(AJP!G20="","",AJP!G20)</f>
        <v/>
      </c>
      <c r="N3026" s="28"/>
      <c r="O3026" s="28"/>
    </row>
    <row r="3027" spans="1:15" ht="18.75" customHeight="1" x14ac:dyDescent="0.35">
      <c r="A3027" s="28"/>
      <c r="B3027" s="189">
        <f>IF(J3027="",0,COUNTIF($J$7:J3027,J3027))</f>
        <v>0</v>
      </c>
      <c r="C3027" s="189" t="str">
        <f t="shared" si="196"/>
        <v>0</v>
      </c>
      <c r="D3027" s="192" t="str">
        <f t="shared" si="197"/>
        <v/>
      </c>
      <c r="E3027" s="189"/>
      <c r="F3027" s="28"/>
      <c r="G3027" s="295" t="str">
        <f>IF(AJP!B21="","",AJP!B21)</f>
        <v/>
      </c>
      <c r="H3027" s="32"/>
      <c r="I3027" s="32" t="str">
        <f>IF(AJP!C21="","",AJP!C21)</f>
        <v/>
      </c>
      <c r="J3027" s="296" t="str">
        <f>IF(AJP!D21="","",AJP!D21)</f>
        <v/>
      </c>
      <c r="K3027" s="32" t="str">
        <f>IF(AJP!E21="","",AJP!E21)</f>
        <v/>
      </c>
      <c r="L3027" s="297" t="str">
        <f>IF(AJP!F21="","",AJP!F21)</f>
        <v/>
      </c>
      <c r="M3027" s="297" t="str">
        <f>IF(AJP!G21="","",AJP!G21)</f>
        <v/>
      </c>
      <c r="N3027" s="28"/>
      <c r="O3027" s="28"/>
    </row>
    <row r="3028" spans="1:15" ht="18.75" customHeight="1" x14ac:dyDescent="0.35">
      <c r="A3028" s="28"/>
      <c r="B3028" s="189">
        <f>IF(J3028="",0,COUNTIF($J$7:J3028,J3028))</f>
        <v>0</v>
      </c>
      <c r="C3028" s="189" t="str">
        <f t="shared" si="196"/>
        <v>0</v>
      </c>
      <c r="D3028" s="192" t="str">
        <f t="shared" si="197"/>
        <v/>
      </c>
      <c r="E3028" s="189"/>
      <c r="F3028" s="28"/>
      <c r="G3028" s="295" t="str">
        <f>IF(AJP!B22="","",AJP!B22)</f>
        <v/>
      </c>
      <c r="H3028" s="32"/>
      <c r="I3028" s="32" t="str">
        <f>IF(AJP!C22="","",AJP!C22)</f>
        <v/>
      </c>
      <c r="J3028" s="296" t="str">
        <f>IF(AJP!D22="","",AJP!D22)</f>
        <v/>
      </c>
      <c r="K3028" s="32" t="str">
        <f>IF(AJP!E22="","",AJP!E22)</f>
        <v/>
      </c>
      <c r="L3028" s="297" t="str">
        <f>IF(AJP!F22="","",AJP!F22)</f>
        <v/>
      </c>
      <c r="M3028" s="297" t="str">
        <f>IF(AJP!G22="","",AJP!G22)</f>
        <v/>
      </c>
      <c r="N3028" s="28"/>
      <c r="O3028" s="28"/>
    </row>
    <row r="3029" spans="1:15" ht="18.75" customHeight="1" x14ac:dyDescent="0.35">
      <c r="A3029" s="28"/>
      <c r="B3029" s="189">
        <f>IF(J3029="",0,COUNTIF($J$7:J3029,J3029))</f>
        <v>0</v>
      </c>
      <c r="C3029" s="189" t="str">
        <f t="shared" si="196"/>
        <v>0</v>
      </c>
      <c r="D3029" s="192" t="str">
        <f t="shared" si="197"/>
        <v/>
      </c>
      <c r="E3029" s="189"/>
      <c r="F3029" s="28"/>
      <c r="G3029" s="295" t="str">
        <f>IF(AJP!B23="","",AJP!B23)</f>
        <v/>
      </c>
      <c r="H3029" s="32"/>
      <c r="I3029" s="32" t="str">
        <f>IF(AJP!C23="","",AJP!C23)</f>
        <v/>
      </c>
      <c r="J3029" s="296" t="str">
        <f>IF(AJP!D23="","",AJP!D23)</f>
        <v/>
      </c>
      <c r="K3029" s="32" t="str">
        <f>IF(AJP!E23="","",AJP!E23)</f>
        <v/>
      </c>
      <c r="L3029" s="297" t="str">
        <f>IF(AJP!F23="","",AJP!F23)</f>
        <v/>
      </c>
      <c r="M3029" s="297" t="str">
        <f>IF(AJP!G23="","",AJP!G23)</f>
        <v/>
      </c>
      <c r="N3029" s="28"/>
      <c r="O3029" s="28"/>
    </row>
    <row r="3030" spans="1:15" ht="18.75" customHeight="1" x14ac:dyDescent="0.35">
      <c r="A3030" s="28"/>
      <c r="B3030" s="189">
        <f>IF(J3030="",0,COUNTIF($J$7:J3030,J3030))</f>
        <v>0</v>
      </c>
      <c r="C3030" s="189" t="str">
        <f t="shared" si="196"/>
        <v>0</v>
      </c>
      <c r="D3030" s="192" t="str">
        <f t="shared" si="197"/>
        <v/>
      </c>
      <c r="E3030" s="189"/>
      <c r="F3030" s="28"/>
      <c r="G3030" s="295" t="str">
        <f>IF(AJP!B24="","",AJP!B24)</f>
        <v/>
      </c>
      <c r="H3030" s="32"/>
      <c r="I3030" s="32" t="str">
        <f>IF(AJP!C24="","",AJP!C24)</f>
        <v/>
      </c>
      <c r="J3030" s="296" t="str">
        <f>IF(AJP!D24="","",AJP!D24)</f>
        <v/>
      </c>
      <c r="K3030" s="32" t="str">
        <f>IF(AJP!E24="","",AJP!E24)</f>
        <v/>
      </c>
      <c r="L3030" s="297" t="str">
        <f>IF(AJP!F24="","",AJP!F24)</f>
        <v/>
      </c>
      <c r="M3030" s="297" t="str">
        <f>IF(AJP!G24="","",AJP!G24)</f>
        <v/>
      </c>
      <c r="N3030" s="28"/>
      <c r="O3030" s="28"/>
    </row>
    <row r="3031" spans="1:15" ht="18.75" customHeight="1" x14ac:dyDescent="0.35">
      <c r="A3031" s="28"/>
      <c r="B3031" s="189">
        <f>IF(J3031="",0,COUNTIF($J$7:J3031,J3031))</f>
        <v>0</v>
      </c>
      <c r="C3031" s="189" t="str">
        <f t="shared" si="196"/>
        <v>0</v>
      </c>
      <c r="D3031" s="192" t="str">
        <f t="shared" si="197"/>
        <v/>
      </c>
      <c r="E3031" s="189"/>
      <c r="F3031" s="28"/>
      <c r="G3031" s="295" t="str">
        <f>IF(AJP!B25="","",AJP!B25)</f>
        <v/>
      </c>
      <c r="H3031" s="32"/>
      <c r="I3031" s="32" t="str">
        <f>IF(AJP!C25="","",AJP!C25)</f>
        <v/>
      </c>
      <c r="J3031" s="296" t="str">
        <f>IF(AJP!D25="","",AJP!D25)</f>
        <v/>
      </c>
      <c r="K3031" s="32" t="str">
        <f>IF(AJP!E25="","",AJP!E25)</f>
        <v/>
      </c>
      <c r="L3031" s="297" t="str">
        <f>IF(AJP!F25="","",AJP!F25)</f>
        <v/>
      </c>
      <c r="M3031" s="297" t="str">
        <f>IF(AJP!G25="","",AJP!G25)</f>
        <v/>
      </c>
      <c r="N3031" s="28"/>
      <c r="O3031" s="28"/>
    </row>
    <row r="3032" spans="1:15" ht="18.75" customHeight="1" x14ac:dyDescent="0.35">
      <c r="A3032" s="28"/>
      <c r="B3032" s="189">
        <f>IF(J3032="",0,COUNTIF($J$7:J3032,J3032))</f>
        <v>0</v>
      </c>
      <c r="C3032" s="189" t="str">
        <f t="shared" si="196"/>
        <v>0</v>
      </c>
      <c r="D3032" s="192" t="str">
        <f t="shared" si="197"/>
        <v/>
      </c>
      <c r="E3032" s="189"/>
      <c r="F3032" s="28"/>
      <c r="G3032" s="295" t="str">
        <f>IF(AJP!B26="","",AJP!B26)</f>
        <v/>
      </c>
      <c r="H3032" s="32"/>
      <c r="I3032" s="32" t="str">
        <f>IF(AJP!C26="","",AJP!C26)</f>
        <v/>
      </c>
      <c r="J3032" s="296" t="str">
        <f>IF(AJP!D26="","",AJP!D26)</f>
        <v/>
      </c>
      <c r="K3032" s="32" t="str">
        <f>IF(AJP!E26="","",AJP!E26)</f>
        <v/>
      </c>
      <c r="L3032" s="297" t="str">
        <f>IF(AJP!F26="","",AJP!F26)</f>
        <v/>
      </c>
      <c r="M3032" s="297" t="str">
        <f>IF(AJP!G26="","",AJP!G26)</f>
        <v/>
      </c>
      <c r="N3032" s="28"/>
      <c r="O3032" s="28"/>
    </row>
    <row r="3033" spans="1:15" ht="18.75" customHeight="1" x14ac:dyDescent="0.35">
      <c r="A3033" s="28"/>
      <c r="B3033" s="189">
        <f>IF(J3033="",0,COUNTIF($J$7:J3033,J3033))</f>
        <v>0</v>
      </c>
      <c r="C3033" s="189" t="str">
        <f t="shared" si="196"/>
        <v>0</v>
      </c>
      <c r="D3033" s="192" t="str">
        <f t="shared" si="197"/>
        <v/>
      </c>
      <c r="E3033" s="189"/>
      <c r="F3033" s="28"/>
      <c r="G3033" s="295" t="str">
        <f>IF(AJP!B27="","",AJP!B27)</f>
        <v/>
      </c>
      <c r="H3033" s="32"/>
      <c r="I3033" s="32" t="str">
        <f>IF(AJP!C27="","",AJP!C27)</f>
        <v/>
      </c>
      <c r="J3033" s="296" t="str">
        <f>IF(AJP!D27="","",AJP!D27)</f>
        <v/>
      </c>
      <c r="K3033" s="32" t="str">
        <f>IF(AJP!E27="","",AJP!E27)</f>
        <v/>
      </c>
      <c r="L3033" s="297" t="str">
        <f>IF(AJP!F27="","",AJP!F27)</f>
        <v/>
      </c>
      <c r="M3033" s="297" t="str">
        <f>IF(AJP!G27="","",AJP!G27)</f>
        <v/>
      </c>
      <c r="N3033" s="28"/>
      <c r="O3033" s="28"/>
    </row>
    <row r="3034" spans="1:15" ht="18.75" customHeight="1" x14ac:dyDescent="0.35">
      <c r="A3034" s="28"/>
      <c r="B3034" s="189">
        <f>IF(J3034="",0,COUNTIF($J$7:J3034,J3034))</f>
        <v>0</v>
      </c>
      <c r="C3034" s="189" t="str">
        <f t="shared" si="196"/>
        <v>0</v>
      </c>
      <c r="D3034" s="192" t="str">
        <f t="shared" si="197"/>
        <v/>
      </c>
      <c r="E3034" s="189"/>
      <c r="F3034" s="28"/>
      <c r="G3034" s="295" t="str">
        <f>IF(AJP!B28="","",AJP!B28)</f>
        <v/>
      </c>
      <c r="H3034" s="32"/>
      <c r="I3034" s="32" t="str">
        <f>IF(AJP!C28="","",AJP!C28)</f>
        <v/>
      </c>
      <c r="J3034" s="296" t="str">
        <f>IF(AJP!D28="","",AJP!D28)</f>
        <v/>
      </c>
      <c r="K3034" s="32" t="str">
        <f>IF(AJP!E28="","",AJP!E28)</f>
        <v/>
      </c>
      <c r="L3034" s="297" t="str">
        <f>IF(AJP!F28="","",AJP!F28)</f>
        <v/>
      </c>
      <c r="M3034" s="297" t="str">
        <f>IF(AJP!G28="","",AJP!G28)</f>
        <v/>
      </c>
      <c r="N3034" s="28"/>
      <c r="O3034" s="28"/>
    </row>
    <row r="3035" spans="1:15" ht="18.75" customHeight="1" x14ac:dyDescent="0.35">
      <c r="A3035" s="28"/>
      <c r="B3035" s="189">
        <f>IF(J3035="",0,COUNTIF($J$7:J3035,J3035))</f>
        <v>0</v>
      </c>
      <c r="C3035" s="189" t="str">
        <f t="shared" si="196"/>
        <v>0</v>
      </c>
      <c r="D3035" s="192" t="str">
        <f t="shared" si="197"/>
        <v/>
      </c>
      <c r="E3035" s="189"/>
      <c r="F3035" s="28"/>
      <c r="G3035" s="295" t="str">
        <f>IF(AJP!B29="","",AJP!B29)</f>
        <v/>
      </c>
      <c r="H3035" s="32"/>
      <c r="I3035" s="32" t="str">
        <f>IF(AJP!C29="","",AJP!C29)</f>
        <v/>
      </c>
      <c r="J3035" s="296" t="str">
        <f>IF(AJP!D29="","",AJP!D29)</f>
        <v/>
      </c>
      <c r="K3035" s="32" t="str">
        <f>IF(AJP!E29="","",AJP!E29)</f>
        <v/>
      </c>
      <c r="L3035" s="297" t="str">
        <f>IF(AJP!F29="","",AJP!F29)</f>
        <v/>
      </c>
      <c r="M3035" s="297" t="str">
        <f>IF(AJP!G29="","",AJP!G29)</f>
        <v/>
      </c>
      <c r="N3035" s="28"/>
      <c r="O3035" s="28"/>
    </row>
    <row r="3036" spans="1:15" ht="18.75" customHeight="1" x14ac:dyDescent="0.35">
      <c r="A3036" s="28"/>
      <c r="B3036" s="189">
        <f>IF(J3036="",0,COUNTIF($J$7:J3036,J3036))</f>
        <v>0</v>
      </c>
      <c r="C3036" s="189" t="str">
        <f t="shared" si="196"/>
        <v>0</v>
      </c>
      <c r="D3036" s="192" t="str">
        <f t="shared" si="197"/>
        <v/>
      </c>
      <c r="E3036" s="189"/>
      <c r="F3036" s="28"/>
      <c r="G3036" s="295" t="str">
        <f>IF(AJP!B30="","",AJP!B30)</f>
        <v/>
      </c>
      <c r="H3036" s="32"/>
      <c r="I3036" s="32" t="str">
        <f>IF(AJP!C30="","",AJP!C30)</f>
        <v/>
      </c>
      <c r="J3036" s="296" t="str">
        <f>IF(AJP!D30="","",AJP!D30)</f>
        <v/>
      </c>
      <c r="K3036" s="32" t="str">
        <f>IF(AJP!E30="","",AJP!E30)</f>
        <v/>
      </c>
      <c r="L3036" s="297" t="str">
        <f>IF(AJP!F30="","",AJP!F30)</f>
        <v/>
      </c>
      <c r="M3036" s="297" t="str">
        <f>IF(AJP!G30="","",AJP!G30)</f>
        <v/>
      </c>
      <c r="N3036" s="28"/>
      <c r="O3036" s="28"/>
    </row>
    <row r="3037" spans="1:15" ht="18.75" customHeight="1" x14ac:dyDescent="0.35">
      <c r="A3037" s="28"/>
      <c r="B3037" s="189">
        <f>IF(J3037="",0,COUNTIF($J$7:J3037,J3037))</f>
        <v>0</v>
      </c>
      <c r="C3037" s="189" t="str">
        <f t="shared" si="196"/>
        <v>0</v>
      </c>
      <c r="D3037" s="192" t="str">
        <f t="shared" si="197"/>
        <v/>
      </c>
      <c r="E3037" s="189"/>
      <c r="F3037" s="28"/>
      <c r="G3037" s="295" t="str">
        <f>IF(AJP!B31="","",AJP!B31)</f>
        <v/>
      </c>
      <c r="H3037" s="32"/>
      <c r="I3037" s="32" t="str">
        <f>IF(AJP!C31="","",AJP!C31)</f>
        <v/>
      </c>
      <c r="J3037" s="296" t="str">
        <f>IF(AJP!D31="","",AJP!D31)</f>
        <v/>
      </c>
      <c r="K3037" s="32" t="str">
        <f>IF(AJP!E31="","",AJP!E31)</f>
        <v/>
      </c>
      <c r="L3037" s="297" t="str">
        <f>IF(AJP!F31="","",AJP!F31)</f>
        <v/>
      </c>
      <c r="M3037" s="297" t="str">
        <f>IF(AJP!G31="","",AJP!G31)</f>
        <v/>
      </c>
      <c r="N3037" s="28"/>
      <c r="O3037" s="28"/>
    </row>
    <row r="3038" spans="1:15" ht="18.75" customHeight="1" x14ac:dyDescent="0.35">
      <c r="A3038" s="28"/>
      <c r="B3038" s="189">
        <f>IF(J3038="",0,COUNTIF($J$7:J3038,J3038))</f>
        <v>0</v>
      </c>
      <c r="C3038" s="189" t="str">
        <f t="shared" si="196"/>
        <v>0</v>
      </c>
      <c r="D3038" s="192" t="str">
        <f t="shared" si="197"/>
        <v/>
      </c>
      <c r="E3038" s="189"/>
      <c r="F3038" s="28"/>
      <c r="G3038" s="295" t="str">
        <f>IF(AJP!B32="","",AJP!B32)</f>
        <v/>
      </c>
      <c r="H3038" s="32"/>
      <c r="I3038" s="32" t="str">
        <f>IF(AJP!C32="","",AJP!C32)</f>
        <v/>
      </c>
      <c r="J3038" s="296" t="str">
        <f>IF(AJP!D32="","",AJP!D32)</f>
        <v/>
      </c>
      <c r="K3038" s="32" t="str">
        <f>IF(AJP!E32="","",AJP!E32)</f>
        <v/>
      </c>
      <c r="L3038" s="297" t="str">
        <f>IF(AJP!F32="","",AJP!F32)</f>
        <v/>
      </c>
      <c r="M3038" s="297" t="str">
        <f>IF(AJP!G32="","",AJP!G32)</f>
        <v/>
      </c>
      <c r="N3038" s="28"/>
      <c r="O3038" s="28"/>
    </row>
    <row r="3039" spans="1:15" ht="18.75" customHeight="1" x14ac:dyDescent="0.35">
      <c r="A3039" s="28"/>
      <c r="B3039" s="189">
        <f>IF(J3039="",0,COUNTIF($J$7:J3039,J3039))</f>
        <v>0</v>
      </c>
      <c r="C3039" s="189" t="str">
        <f t="shared" si="196"/>
        <v>0</v>
      </c>
      <c r="D3039" s="192" t="str">
        <f t="shared" si="197"/>
        <v/>
      </c>
      <c r="E3039" s="189"/>
      <c r="F3039" s="28"/>
      <c r="G3039" s="295" t="str">
        <f>IF(AJP!B33="","",AJP!B33)</f>
        <v/>
      </c>
      <c r="H3039" s="32"/>
      <c r="I3039" s="32" t="str">
        <f>IF(AJP!C33="","",AJP!C33)</f>
        <v/>
      </c>
      <c r="J3039" s="296" t="str">
        <f>IF(AJP!D33="","",AJP!D33)</f>
        <v/>
      </c>
      <c r="K3039" s="32" t="str">
        <f>IF(AJP!E33="","",AJP!E33)</f>
        <v/>
      </c>
      <c r="L3039" s="297" t="str">
        <f>IF(AJP!F33="","",AJP!F33)</f>
        <v/>
      </c>
      <c r="M3039" s="297" t="str">
        <f>IF(AJP!G33="","",AJP!G33)</f>
        <v/>
      </c>
      <c r="N3039" s="28"/>
      <c r="O3039" s="28"/>
    </row>
    <row r="3040" spans="1:15" ht="18.75" customHeight="1" x14ac:dyDescent="0.35">
      <c r="A3040" s="28"/>
      <c r="B3040" s="189">
        <f>IF(J3040="",0,COUNTIF($J$7:J3040,J3040))</f>
        <v>0</v>
      </c>
      <c r="C3040" s="189" t="str">
        <f t="shared" si="196"/>
        <v>0</v>
      </c>
      <c r="D3040" s="192" t="str">
        <f t="shared" si="197"/>
        <v/>
      </c>
      <c r="E3040" s="189"/>
      <c r="F3040" s="28"/>
      <c r="G3040" s="295" t="str">
        <f>IF(AJP!B34="","",AJP!B34)</f>
        <v/>
      </c>
      <c r="H3040" s="32"/>
      <c r="I3040" s="32" t="str">
        <f>IF(AJP!C34="","",AJP!C34)</f>
        <v/>
      </c>
      <c r="J3040" s="296" t="str">
        <f>IF(AJP!D34="","",AJP!D34)</f>
        <v/>
      </c>
      <c r="K3040" s="32" t="str">
        <f>IF(AJP!E34="","",AJP!E34)</f>
        <v/>
      </c>
      <c r="L3040" s="297" t="str">
        <f>IF(AJP!F34="","",AJP!F34)</f>
        <v/>
      </c>
      <c r="M3040" s="297" t="str">
        <f>IF(AJP!G34="","",AJP!G34)</f>
        <v/>
      </c>
      <c r="N3040" s="28"/>
      <c r="O3040" s="28"/>
    </row>
    <row r="3041" spans="1:15" ht="18.75" customHeight="1" x14ac:dyDescent="0.35">
      <c r="A3041" s="28"/>
      <c r="B3041" s="189">
        <f>IF(J3041="",0,COUNTIF($J$7:J3041,J3041))</f>
        <v>0</v>
      </c>
      <c r="C3041" s="189" t="str">
        <f t="shared" si="196"/>
        <v>0</v>
      </c>
      <c r="D3041" s="192" t="str">
        <f t="shared" si="197"/>
        <v/>
      </c>
      <c r="E3041" s="189"/>
      <c r="F3041" s="28"/>
      <c r="G3041" s="295" t="str">
        <f>IF(AJP!B35="","",AJP!B35)</f>
        <v/>
      </c>
      <c r="H3041" s="32"/>
      <c r="I3041" s="32" t="str">
        <f>IF(AJP!C35="","",AJP!C35)</f>
        <v/>
      </c>
      <c r="J3041" s="296" t="str">
        <f>IF(AJP!D35="","",AJP!D35)</f>
        <v/>
      </c>
      <c r="K3041" s="32" t="str">
        <f>IF(AJP!E35="","",AJP!E35)</f>
        <v/>
      </c>
      <c r="L3041" s="297" t="str">
        <f>IF(AJP!F35="","",AJP!F35)</f>
        <v/>
      </c>
      <c r="M3041" s="297" t="str">
        <f>IF(AJP!G35="","",AJP!G35)</f>
        <v/>
      </c>
      <c r="N3041" s="28"/>
      <c r="O3041" s="28"/>
    </row>
    <row r="3042" spans="1:15" ht="18.75" customHeight="1" x14ac:dyDescent="0.35">
      <c r="A3042" s="28"/>
      <c r="B3042" s="189">
        <f>IF(J3042="",0,COUNTIF($J$7:J3042,J3042))</f>
        <v>0</v>
      </c>
      <c r="C3042" s="189" t="str">
        <f t="shared" si="196"/>
        <v>0</v>
      </c>
      <c r="D3042" s="192" t="str">
        <f t="shared" si="197"/>
        <v/>
      </c>
      <c r="E3042" s="189"/>
      <c r="F3042" s="28"/>
      <c r="G3042" s="295" t="str">
        <f>IF(AJP!B36="","",AJP!B36)</f>
        <v/>
      </c>
      <c r="H3042" s="32"/>
      <c r="I3042" s="32" t="str">
        <f>IF(AJP!C36="","",AJP!C36)</f>
        <v/>
      </c>
      <c r="J3042" s="296" t="str">
        <f>IF(AJP!D36="","",AJP!D36)</f>
        <v/>
      </c>
      <c r="K3042" s="32" t="str">
        <f>IF(AJP!E36="","",AJP!E36)</f>
        <v/>
      </c>
      <c r="L3042" s="297" t="str">
        <f>IF(AJP!F36="","",AJP!F36)</f>
        <v/>
      </c>
      <c r="M3042" s="297" t="str">
        <f>IF(AJP!G36="","",AJP!G36)</f>
        <v/>
      </c>
      <c r="N3042" s="28"/>
      <c r="O3042" s="28"/>
    </row>
    <row r="3043" spans="1:15" ht="18.75" customHeight="1" x14ac:dyDescent="0.35">
      <c r="A3043" s="28"/>
      <c r="B3043" s="189">
        <f>IF(J3043="",0,COUNTIF($J$7:J3043,J3043))</f>
        <v>0</v>
      </c>
      <c r="C3043" s="189" t="str">
        <f t="shared" si="196"/>
        <v>0</v>
      </c>
      <c r="D3043" s="192" t="str">
        <f t="shared" si="197"/>
        <v/>
      </c>
      <c r="E3043" s="189"/>
      <c r="F3043" s="28"/>
      <c r="G3043" s="295" t="str">
        <f>IF(AJP!B37="","",AJP!B37)</f>
        <v/>
      </c>
      <c r="H3043" s="32"/>
      <c r="I3043" s="32" t="str">
        <f>IF(AJP!C37="","",AJP!C37)</f>
        <v/>
      </c>
      <c r="J3043" s="296" t="str">
        <f>IF(AJP!D37="","",AJP!D37)</f>
        <v/>
      </c>
      <c r="K3043" s="32" t="str">
        <f>IF(AJP!E37="","",AJP!E37)</f>
        <v/>
      </c>
      <c r="L3043" s="297" t="str">
        <f>IF(AJP!F37="","",AJP!F37)</f>
        <v/>
      </c>
      <c r="M3043" s="297" t="str">
        <f>IF(AJP!G37="","",AJP!G37)</f>
        <v/>
      </c>
      <c r="N3043" s="28"/>
      <c r="O3043" s="28"/>
    </row>
    <row r="3044" spans="1:15" ht="18.75" customHeight="1" x14ac:dyDescent="0.35">
      <c r="A3044" s="28"/>
      <c r="B3044" s="189">
        <f>IF(J3044="",0,COUNTIF($J$7:J3044,J3044))</f>
        <v>0</v>
      </c>
      <c r="C3044" s="189" t="str">
        <f t="shared" si="196"/>
        <v>0</v>
      </c>
      <c r="D3044" s="192" t="str">
        <f t="shared" si="197"/>
        <v/>
      </c>
      <c r="E3044" s="189"/>
      <c r="F3044" s="28"/>
      <c r="G3044" s="295" t="str">
        <f>IF(AJP!B38="","",AJP!B38)</f>
        <v/>
      </c>
      <c r="H3044" s="32"/>
      <c r="I3044" s="32" t="str">
        <f>IF(AJP!C38="","",AJP!C38)</f>
        <v/>
      </c>
      <c r="J3044" s="296" t="str">
        <f>IF(AJP!D38="","",AJP!D38)</f>
        <v/>
      </c>
      <c r="K3044" s="32" t="str">
        <f>IF(AJP!E38="","",AJP!E38)</f>
        <v/>
      </c>
      <c r="L3044" s="297" t="str">
        <f>IF(AJP!F38="","",AJP!F38)</f>
        <v/>
      </c>
      <c r="M3044" s="297" t="str">
        <f>IF(AJP!G38="","",AJP!G38)</f>
        <v/>
      </c>
      <c r="N3044" s="28"/>
      <c r="O3044" s="28"/>
    </row>
    <row r="3045" spans="1:15" ht="18.75" customHeight="1" x14ac:dyDescent="0.35">
      <c r="A3045" s="28"/>
      <c r="B3045" s="189">
        <f>IF(J3045="",0,COUNTIF($J$7:J3045,J3045))</f>
        <v>0</v>
      </c>
      <c r="C3045" s="189" t="str">
        <f t="shared" si="196"/>
        <v>0</v>
      </c>
      <c r="D3045" s="192" t="str">
        <f t="shared" si="197"/>
        <v/>
      </c>
      <c r="E3045" s="189"/>
      <c r="F3045" s="28"/>
      <c r="G3045" s="295" t="str">
        <f>IF(AJP!B39="","",AJP!B39)</f>
        <v/>
      </c>
      <c r="H3045" s="32"/>
      <c r="I3045" s="32" t="str">
        <f>IF(AJP!C39="","",AJP!C39)</f>
        <v/>
      </c>
      <c r="J3045" s="296" t="str">
        <f>IF(AJP!D39="","",AJP!D39)</f>
        <v/>
      </c>
      <c r="K3045" s="32" t="str">
        <f>IF(AJP!E39="","",AJP!E39)</f>
        <v/>
      </c>
      <c r="L3045" s="297" t="str">
        <f>IF(AJP!F39="","",AJP!F39)</f>
        <v/>
      </c>
      <c r="M3045" s="297" t="str">
        <f>IF(AJP!G39="","",AJP!G39)</f>
        <v/>
      </c>
      <c r="N3045" s="28"/>
      <c r="O3045" s="28"/>
    </row>
    <row r="3046" spans="1:15" ht="18.75" customHeight="1" x14ac:dyDescent="0.35">
      <c r="A3046" s="28"/>
      <c r="B3046" s="189">
        <f>IF(J3046="",0,COUNTIF($J$7:J3046,J3046))</f>
        <v>0</v>
      </c>
      <c r="C3046" s="189" t="str">
        <f t="shared" si="196"/>
        <v>0</v>
      </c>
      <c r="D3046" s="192" t="str">
        <f t="shared" si="197"/>
        <v/>
      </c>
      <c r="E3046" s="189"/>
      <c r="F3046" s="28"/>
      <c r="G3046" s="295" t="str">
        <f>IF(AJP!B40="","",AJP!B40)</f>
        <v/>
      </c>
      <c r="H3046" s="32"/>
      <c r="I3046" s="32" t="str">
        <f>IF(AJP!C40="","",AJP!C40)</f>
        <v/>
      </c>
      <c r="J3046" s="296" t="str">
        <f>IF(AJP!D40="","",AJP!D40)</f>
        <v/>
      </c>
      <c r="K3046" s="32" t="str">
        <f>IF(AJP!E40="","",AJP!E40)</f>
        <v/>
      </c>
      <c r="L3046" s="297" t="str">
        <f>IF(AJP!F40="","",AJP!F40)</f>
        <v/>
      </c>
      <c r="M3046" s="297" t="str">
        <f>IF(AJP!G40="","",AJP!G40)</f>
        <v/>
      </c>
      <c r="N3046" s="28"/>
      <c r="O3046" s="28"/>
    </row>
    <row r="3047" spans="1:15" ht="18.75" customHeight="1" x14ac:dyDescent="0.35">
      <c r="A3047" s="28"/>
      <c r="B3047" s="189">
        <f>IF(J3047="",0,COUNTIF($J$7:J3047,J3047))</f>
        <v>0</v>
      </c>
      <c r="C3047" s="189" t="str">
        <f t="shared" si="196"/>
        <v>0</v>
      </c>
      <c r="D3047" s="192" t="str">
        <f t="shared" si="197"/>
        <v/>
      </c>
      <c r="E3047" s="189"/>
      <c r="F3047" s="28"/>
      <c r="G3047" s="295" t="str">
        <f>IF(AJP!B41="","",AJP!B41)</f>
        <v/>
      </c>
      <c r="H3047" s="32"/>
      <c r="I3047" s="32" t="str">
        <f>IF(AJP!C41="","",AJP!C41)</f>
        <v/>
      </c>
      <c r="J3047" s="296" t="str">
        <f>IF(AJP!D41="","",AJP!D41)</f>
        <v/>
      </c>
      <c r="K3047" s="32" t="str">
        <f>IF(AJP!E41="","",AJP!E41)</f>
        <v/>
      </c>
      <c r="L3047" s="297" t="str">
        <f>IF(AJP!F41="","",AJP!F41)</f>
        <v/>
      </c>
      <c r="M3047" s="297" t="str">
        <f>IF(AJP!G41="","",AJP!G41)</f>
        <v/>
      </c>
      <c r="N3047" s="28"/>
      <c r="O3047" s="28"/>
    </row>
    <row r="3048" spans="1:15" ht="18.75" customHeight="1" x14ac:dyDescent="0.35">
      <c r="A3048" s="28"/>
      <c r="B3048" s="189">
        <f>IF(J3048="",0,COUNTIF($J$7:J3048,J3048))</f>
        <v>0</v>
      </c>
      <c r="C3048" s="189" t="str">
        <f t="shared" si="196"/>
        <v>0</v>
      </c>
      <c r="D3048" s="192" t="str">
        <f t="shared" si="197"/>
        <v/>
      </c>
      <c r="E3048" s="189"/>
      <c r="F3048" s="28"/>
      <c r="G3048" s="295" t="str">
        <f>IF(AJP!B42="","",AJP!B42)</f>
        <v/>
      </c>
      <c r="H3048" s="32"/>
      <c r="I3048" s="32" t="str">
        <f>IF(AJP!C42="","",AJP!C42)</f>
        <v/>
      </c>
      <c r="J3048" s="296" t="str">
        <f>IF(AJP!D42="","",AJP!D42)</f>
        <v/>
      </c>
      <c r="K3048" s="32" t="str">
        <f>IF(AJP!E42="","",AJP!E42)</f>
        <v/>
      </c>
      <c r="L3048" s="297" t="str">
        <f>IF(AJP!F42="","",AJP!F42)</f>
        <v/>
      </c>
      <c r="M3048" s="297" t="str">
        <f>IF(AJP!G42="","",AJP!G42)</f>
        <v/>
      </c>
      <c r="N3048" s="28"/>
      <c r="O3048" s="28"/>
    </row>
    <row r="3049" spans="1:15" ht="18.75" customHeight="1" x14ac:dyDescent="0.35">
      <c r="A3049" s="28"/>
      <c r="B3049" s="189">
        <f>IF(J3049="",0,COUNTIF($J$7:J3049,J3049))</f>
        <v>0</v>
      </c>
      <c r="C3049" s="189" t="str">
        <f t="shared" si="196"/>
        <v>0</v>
      </c>
      <c r="D3049" s="192" t="str">
        <f t="shared" si="197"/>
        <v/>
      </c>
      <c r="E3049" s="189"/>
      <c r="F3049" s="28"/>
      <c r="G3049" s="295" t="str">
        <f>IF(AJP!B43="","",AJP!B43)</f>
        <v/>
      </c>
      <c r="H3049" s="32"/>
      <c r="I3049" s="32" t="str">
        <f>IF(AJP!C43="","",AJP!C43)</f>
        <v/>
      </c>
      <c r="J3049" s="296" t="str">
        <f>IF(AJP!D43="","",AJP!D43)</f>
        <v/>
      </c>
      <c r="K3049" s="32" t="str">
        <f>IF(AJP!E43="","",AJP!E43)</f>
        <v/>
      </c>
      <c r="L3049" s="297" t="str">
        <f>IF(AJP!F43="","",AJP!F43)</f>
        <v/>
      </c>
      <c r="M3049" s="297" t="str">
        <f>IF(AJP!G43="","",AJP!G43)</f>
        <v/>
      </c>
      <c r="N3049" s="28"/>
      <c r="O3049" s="28"/>
    </row>
    <row r="3050" spans="1:15" ht="18.75" customHeight="1" x14ac:dyDescent="0.35">
      <c r="A3050" s="28"/>
      <c r="B3050" s="189">
        <f>IF(J3050="",0,COUNTIF($J$7:J3050,J3050))</f>
        <v>0</v>
      </c>
      <c r="C3050" s="189" t="str">
        <f t="shared" si="196"/>
        <v>0</v>
      </c>
      <c r="D3050" s="192" t="str">
        <f t="shared" si="197"/>
        <v/>
      </c>
      <c r="E3050" s="189"/>
      <c r="F3050" s="28"/>
      <c r="G3050" s="295" t="str">
        <f>IF(AJP!B44="","",AJP!B44)</f>
        <v/>
      </c>
      <c r="H3050" s="32"/>
      <c r="I3050" s="32" t="str">
        <f>IF(AJP!C44="","",AJP!C44)</f>
        <v/>
      </c>
      <c r="J3050" s="296" t="str">
        <f>IF(AJP!D44="","",AJP!D44)</f>
        <v/>
      </c>
      <c r="K3050" s="32" t="str">
        <f>IF(AJP!E44="","",AJP!E44)</f>
        <v/>
      </c>
      <c r="L3050" s="297" t="str">
        <f>IF(AJP!F44="","",AJP!F44)</f>
        <v/>
      </c>
      <c r="M3050" s="297" t="str">
        <f>IF(AJP!G44="","",AJP!G44)</f>
        <v/>
      </c>
      <c r="N3050" s="28"/>
      <c r="O3050" s="28"/>
    </row>
    <row r="3051" spans="1:15" ht="18.75" customHeight="1" x14ac:dyDescent="0.35">
      <c r="A3051" s="28"/>
      <c r="B3051" s="189">
        <f>IF(J3051="",0,COUNTIF($J$7:J3051,J3051))</f>
        <v>0</v>
      </c>
      <c r="C3051" s="189" t="str">
        <f t="shared" si="196"/>
        <v>0</v>
      </c>
      <c r="D3051" s="192" t="str">
        <f t="shared" si="197"/>
        <v/>
      </c>
      <c r="E3051" s="189"/>
      <c r="F3051" s="28"/>
      <c r="G3051" s="295" t="str">
        <f>IF(AJP!B45="","",AJP!B45)</f>
        <v/>
      </c>
      <c r="H3051" s="32"/>
      <c r="I3051" s="32" t="str">
        <f>IF(AJP!C45="","",AJP!C45)</f>
        <v/>
      </c>
      <c r="J3051" s="296" t="str">
        <f>IF(AJP!D45="","",AJP!D45)</f>
        <v/>
      </c>
      <c r="K3051" s="32" t="str">
        <f>IF(AJP!E45="","",AJP!E45)</f>
        <v/>
      </c>
      <c r="L3051" s="297" t="str">
        <f>IF(AJP!F45="","",AJP!F45)</f>
        <v/>
      </c>
      <c r="M3051" s="297" t="str">
        <f>IF(AJP!G45="","",AJP!G45)</f>
        <v/>
      </c>
      <c r="N3051" s="28"/>
      <c r="O3051" s="28"/>
    </row>
    <row r="3052" spans="1:15" ht="18.75" customHeight="1" x14ac:dyDescent="0.35">
      <c r="A3052" s="28"/>
      <c r="B3052" s="189">
        <f>IF(J3052="",0,COUNTIF($J$7:J3052,J3052))</f>
        <v>0</v>
      </c>
      <c r="C3052" s="189" t="str">
        <f t="shared" si="196"/>
        <v>0</v>
      </c>
      <c r="D3052" s="192" t="str">
        <f t="shared" si="197"/>
        <v/>
      </c>
      <c r="E3052" s="189"/>
      <c r="F3052" s="28"/>
      <c r="G3052" s="295" t="str">
        <f>IF(AJP!B46="","",AJP!B46)</f>
        <v/>
      </c>
      <c r="H3052" s="32"/>
      <c r="I3052" s="32" t="str">
        <f>IF(AJP!C46="","",AJP!C46)</f>
        <v/>
      </c>
      <c r="J3052" s="296" t="str">
        <f>IF(AJP!D46="","",AJP!D46)</f>
        <v/>
      </c>
      <c r="K3052" s="32" t="str">
        <f>IF(AJP!E46="","",AJP!E46)</f>
        <v/>
      </c>
      <c r="L3052" s="297" t="str">
        <f>IF(AJP!F46="","",AJP!F46)</f>
        <v/>
      </c>
      <c r="M3052" s="297" t="str">
        <f>IF(AJP!G46="","",AJP!G46)</f>
        <v/>
      </c>
      <c r="N3052" s="28"/>
      <c r="O3052" s="28"/>
    </row>
    <row r="3053" spans="1:15" ht="18.75" customHeight="1" x14ac:dyDescent="0.35">
      <c r="A3053" s="28"/>
      <c r="B3053" s="189">
        <f>IF(J3053="",0,COUNTIF($J$7:J3053,J3053))</f>
        <v>0</v>
      </c>
      <c r="C3053" s="189" t="str">
        <f t="shared" si="196"/>
        <v>0</v>
      </c>
      <c r="D3053" s="192" t="str">
        <f t="shared" si="197"/>
        <v/>
      </c>
      <c r="E3053" s="189"/>
      <c r="F3053" s="28"/>
      <c r="G3053" s="295" t="str">
        <f>IF(AJP!B47="","",AJP!B47)</f>
        <v/>
      </c>
      <c r="H3053" s="32"/>
      <c r="I3053" s="32" t="str">
        <f>IF(AJP!C47="","",AJP!C47)</f>
        <v/>
      </c>
      <c r="J3053" s="296" t="str">
        <f>IF(AJP!D47="","",AJP!D47)</f>
        <v/>
      </c>
      <c r="K3053" s="32" t="str">
        <f>IF(AJP!E47="","",AJP!E47)</f>
        <v/>
      </c>
      <c r="L3053" s="297" t="str">
        <f>IF(AJP!F47="","",AJP!F47)</f>
        <v/>
      </c>
      <c r="M3053" s="297" t="str">
        <f>IF(AJP!G47="","",AJP!G47)</f>
        <v/>
      </c>
      <c r="N3053" s="28"/>
      <c r="O3053" s="28"/>
    </row>
    <row r="3054" spans="1:15" ht="18.75" customHeight="1" x14ac:dyDescent="0.35">
      <c r="A3054" s="28"/>
      <c r="B3054" s="189">
        <f>IF(J3054="",0,COUNTIF($J$7:J3054,J3054))</f>
        <v>0</v>
      </c>
      <c r="C3054" s="189" t="str">
        <f t="shared" si="196"/>
        <v>0</v>
      </c>
      <c r="D3054" s="192" t="str">
        <f t="shared" si="197"/>
        <v/>
      </c>
      <c r="E3054" s="189"/>
      <c r="F3054" s="28"/>
      <c r="G3054" s="295" t="str">
        <f>IF(AJP!B48="","",AJP!B48)</f>
        <v/>
      </c>
      <c r="H3054" s="32"/>
      <c r="I3054" s="32" t="str">
        <f>IF(AJP!C48="","",AJP!C48)</f>
        <v/>
      </c>
      <c r="J3054" s="296" t="str">
        <f>IF(AJP!D48="","",AJP!D48)</f>
        <v/>
      </c>
      <c r="K3054" s="32" t="str">
        <f>IF(AJP!E48="","",AJP!E48)</f>
        <v/>
      </c>
      <c r="L3054" s="297" t="str">
        <f>IF(AJP!F48="","",AJP!F48)</f>
        <v/>
      </c>
      <c r="M3054" s="297" t="str">
        <f>IF(AJP!G48="","",AJP!G48)</f>
        <v/>
      </c>
      <c r="N3054" s="28"/>
      <c r="O3054" s="28"/>
    </row>
    <row r="3055" spans="1:15" ht="18.75" customHeight="1" x14ac:dyDescent="0.35">
      <c r="A3055" s="28"/>
      <c r="B3055" s="189">
        <f>IF(J3055="",0,COUNTIF($J$7:J3055,J3055))</f>
        <v>0</v>
      </c>
      <c r="C3055" s="189" t="str">
        <f t="shared" si="196"/>
        <v>0</v>
      </c>
      <c r="D3055" s="192" t="str">
        <f t="shared" si="197"/>
        <v/>
      </c>
      <c r="E3055" s="189"/>
      <c r="F3055" s="28"/>
      <c r="G3055" s="295" t="str">
        <f>IF(AJP!B49="","",AJP!B49)</f>
        <v/>
      </c>
      <c r="H3055" s="32"/>
      <c r="I3055" s="32" t="str">
        <f>IF(AJP!C49="","",AJP!C49)</f>
        <v/>
      </c>
      <c r="J3055" s="296" t="str">
        <f>IF(AJP!D49="","",AJP!D49)</f>
        <v/>
      </c>
      <c r="K3055" s="32" t="str">
        <f>IF(AJP!E49="","",AJP!E49)</f>
        <v/>
      </c>
      <c r="L3055" s="297" t="str">
        <f>IF(AJP!F49="","",AJP!F49)</f>
        <v/>
      </c>
      <c r="M3055" s="297" t="str">
        <f>IF(AJP!G49="","",AJP!G49)</f>
        <v/>
      </c>
      <c r="N3055" s="28"/>
      <c r="O3055" s="28"/>
    </row>
    <row r="3056" spans="1:15" ht="18.75" customHeight="1" x14ac:dyDescent="0.35">
      <c r="A3056" s="28"/>
      <c r="B3056" s="189">
        <f>IF(J3056="",0,COUNTIF($J$7:J3056,J3056))</f>
        <v>0</v>
      </c>
      <c r="C3056" s="189" t="str">
        <f t="shared" si="196"/>
        <v>0</v>
      </c>
      <c r="D3056" s="192" t="str">
        <f t="shared" si="197"/>
        <v/>
      </c>
      <c r="E3056" s="189"/>
      <c r="F3056" s="28"/>
      <c r="G3056" s="295" t="str">
        <f>IF(AJP!B50="","",AJP!B50)</f>
        <v/>
      </c>
      <c r="H3056" s="32"/>
      <c r="I3056" s="32" t="str">
        <f>IF(AJP!C50="","",AJP!C50)</f>
        <v/>
      </c>
      <c r="J3056" s="296" t="str">
        <f>IF(AJP!D50="","",AJP!D50)</f>
        <v/>
      </c>
      <c r="K3056" s="32" t="str">
        <f>IF(AJP!E50="","",AJP!E50)</f>
        <v/>
      </c>
      <c r="L3056" s="297" t="str">
        <f>IF(AJP!F50="","",AJP!F50)</f>
        <v/>
      </c>
      <c r="M3056" s="297" t="str">
        <f>IF(AJP!G50="","",AJP!G50)</f>
        <v/>
      </c>
      <c r="N3056" s="28"/>
      <c r="O3056" s="28"/>
    </row>
    <row r="3057" spans="1:15" ht="18.75" customHeight="1" x14ac:dyDescent="0.35">
      <c r="A3057" s="28"/>
      <c r="B3057" s="189">
        <f>IF(J3057="",0,COUNTIF($J$7:J3057,J3057))</f>
        <v>0</v>
      </c>
      <c r="C3057" s="189" t="str">
        <f t="shared" si="196"/>
        <v>0</v>
      </c>
      <c r="D3057" s="192" t="str">
        <f t="shared" si="197"/>
        <v/>
      </c>
      <c r="E3057" s="189"/>
      <c r="F3057" s="28"/>
      <c r="G3057" s="295" t="str">
        <f>IF(AJP!B51="","",AJP!B51)</f>
        <v/>
      </c>
      <c r="H3057" s="32"/>
      <c r="I3057" s="32" t="str">
        <f>IF(AJP!C51="","",AJP!C51)</f>
        <v/>
      </c>
      <c r="J3057" s="296" t="str">
        <f>IF(AJP!D51="","",AJP!D51)</f>
        <v/>
      </c>
      <c r="K3057" s="32" t="str">
        <f>IF(AJP!E51="","",AJP!E51)</f>
        <v/>
      </c>
      <c r="L3057" s="297" t="str">
        <f>IF(AJP!F51="","",AJP!F51)</f>
        <v/>
      </c>
      <c r="M3057" s="297" t="str">
        <f>IF(AJP!G51="","",AJP!G51)</f>
        <v/>
      </c>
      <c r="N3057" s="28"/>
      <c r="O3057" s="28"/>
    </row>
    <row r="3058" spans="1:15" ht="18.75" customHeight="1" x14ac:dyDescent="0.35">
      <c r="A3058" s="28"/>
      <c r="B3058" s="189">
        <f>IF(J3058="",0,COUNTIF($J$7:J3058,J3058))</f>
        <v>0</v>
      </c>
      <c r="C3058" s="189" t="str">
        <f t="shared" si="196"/>
        <v>0</v>
      </c>
      <c r="D3058" s="192" t="str">
        <f t="shared" si="197"/>
        <v/>
      </c>
      <c r="E3058" s="189"/>
      <c r="F3058" s="28"/>
      <c r="G3058" s="295" t="str">
        <f>IF(AJP!B52="","",AJP!B52)</f>
        <v/>
      </c>
      <c r="H3058" s="32"/>
      <c r="I3058" s="32" t="str">
        <f>IF(AJP!C52="","",AJP!C52)</f>
        <v/>
      </c>
      <c r="J3058" s="296" t="str">
        <f>IF(AJP!D52="","",AJP!D52)</f>
        <v/>
      </c>
      <c r="K3058" s="32" t="str">
        <f>IF(AJP!E52="","",AJP!E52)</f>
        <v/>
      </c>
      <c r="L3058" s="297" t="str">
        <f>IF(AJP!F52="","",AJP!F52)</f>
        <v/>
      </c>
      <c r="M3058" s="297" t="str">
        <f>IF(AJP!G52="","",AJP!G52)</f>
        <v/>
      </c>
      <c r="N3058" s="28"/>
      <c r="O3058" s="28"/>
    </row>
    <row r="3059" spans="1:15" ht="18.75" customHeight="1" x14ac:dyDescent="0.35">
      <c r="A3059" s="28"/>
      <c r="B3059" s="189">
        <f>IF(J3059="",0,COUNTIF($J$7:J3059,J3059))</f>
        <v>0</v>
      </c>
      <c r="C3059" s="189" t="str">
        <f t="shared" si="196"/>
        <v>0</v>
      </c>
      <c r="D3059" s="192" t="str">
        <f t="shared" si="197"/>
        <v/>
      </c>
      <c r="E3059" s="189"/>
      <c r="F3059" s="28"/>
      <c r="G3059" s="295" t="str">
        <f>IF(AJP!B53="","",AJP!B53)</f>
        <v/>
      </c>
      <c r="H3059" s="32"/>
      <c r="I3059" s="32" t="str">
        <f>IF(AJP!C53="","",AJP!C53)</f>
        <v/>
      </c>
      <c r="J3059" s="296" t="str">
        <f>IF(AJP!D53="","",AJP!D53)</f>
        <v/>
      </c>
      <c r="K3059" s="32" t="str">
        <f>IF(AJP!E53="","",AJP!E53)</f>
        <v/>
      </c>
      <c r="L3059" s="297" t="str">
        <f>IF(AJP!F53="","",AJP!F53)</f>
        <v/>
      </c>
      <c r="M3059" s="297" t="str">
        <f>IF(AJP!G53="","",AJP!G53)</f>
        <v/>
      </c>
      <c r="N3059" s="28"/>
      <c r="O3059" s="28"/>
    </row>
    <row r="3060" spans="1:15" ht="18.75" customHeight="1" x14ac:dyDescent="0.35">
      <c r="A3060" s="28"/>
      <c r="B3060" s="189">
        <f>IF(J3060="",0,COUNTIF($J$7:J3060,J3060))</f>
        <v>0</v>
      </c>
      <c r="C3060" s="189" t="str">
        <f t="shared" si="196"/>
        <v>0</v>
      </c>
      <c r="D3060" s="192" t="str">
        <f t="shared" si="197"/>
        <v/>
      </c>
      <c r="E3060" s="189"/>
      <c r="F3060" s="28"/>
      <c r="G3060" s="295" t="str">
        <f>IF(AJP!B54="","",AJP!B54)</f>
        <v/>
      </c>
      <c r="H3060" s="32"/>
      <c r="I3060" s="32" t="str">
        <f>IF(AJP!C54="","",AJP!C54)</f>
        <v/>
      </c>
      <c r="J3060" s="296" t="str">
        <f>IF(AJP!D54="","",AJP!D54)</f>
        <v/>
      </c>
      <c r="K3060" s="32" t="str">
        <f>IF(AJP!E54="","",AJP!E54)</f>
        <v/>
      </c>
      <c r="L3060" s="297" t="str">
        <f>IF(AJP!F54="","",AJP!F54)</f>
        <v/>
      </c>
      <c r="M3060" s="297" t="str">
        <f>IF(AJP!G54="","",AJP!G54)</f>
        <v/>
      </c>
      <c r="N3060" s="28"/>
      <c r="O3060" s="28"/>
    </row>
    <row r="3061" spans="1:15" ht="18.75" customHeight="1" x14ac:dyDescent="0.35">
      <c r="A3061" s="28"/>
      <c r="B3061" s="189">
        <f>IF(J3061="",0,COUNTIF($J$7:J3061,J3061))</f>
        <v>0</v>
      </c>
      <c r="C3061" s="189" t="str">
        <f t="shared" si="196"/>
        <v>0</v>
      </c>
      <c r="D3061" s="192" t="str">
        <f t="shared" si="197"/>
        <v/>
      </c>
      <c r="E3061" s="189"/>
      <c r="F3061" s="28"/>
      <c r="G3061" s="295" t="str">
        <f>IF(AJP!B55="","",AJP!B55)</f>
        <v/>
      </c>
      <c r="H3061" s="32"/>
      <c r="I3061" s="32" t="str">
        <f>IF(AJP!C55="","",AJP!C55)</f>
        <v/>
      </c>
      <c r="J3061" s="296" t="str">
        <f>IF(AJP!D55="","",AJP!D55)</f>
        <v/>
      </c>
      <c r="K3061" s="32" t="str">
        <f>IF(AJP!E55="","",AJP!E55)</f>
        <v/>
      </c>
      <c r="L3061" s="297" t="str">
        <f>IF(AJP!F55="","",AJP!F55)</f>
        <v/>
      </c>
      <c r="M3061" s="297" t="str">
        <f>IF(AJP!G55="","",AJP!G55)</f>
        <v/>
      </c>
      <c r="N3061" s="28"/>
      <c r="O3061" s="28"/>
    </row>
    <row r="3062" spans="1:15" ht="18.75" customHeight="1" x14ac:dyDescent="0.35">
      <c r="A3062" s="28"/>
      <c r="B3062" s="189">
        <f>IF(J3062="",0,COUNTIF($J$7:J3062,J3062))</f>
        <v>0</v>
      </c>
      <c r="C3062" s="189" t="str">
        <f t="shared" si="196"/>
        <v>0</v>
      </c>
      <c r="D3062" s="192" t="str">
        <f t="shared" si="197"/>
        <v/>
      </c>
      <c r="E3062" s="189"/>
      <c r="F3062" s="28"/>
      <c r="G3062" s="295" t="str">
        <f>IF(AJP!B56="","",AJP!B56)</f>
        <v/>
      </c>
      <c r="H3062" s="32"/>
      <c r="I3062" s="32" t="str">
        <f>IF(AJP!C56="","",AJP!C56)</f>
        <v/>
      </c>
      <c r="J3062" s="296" t="str">
        <f>IF(AJP!D56="","",AJP!D56)</f>
        <v/>
      </c>
      <c r="K3062" s="32" t="str">
        <f>IF(AJP!E56="","",AJP!E56)</f>
        <v/>
      </c>
      <c r="L3062" s="297" t="str">
        <f>IF(AJP!F56="","",AJP!F56)</f>
        <v/>
      </c>
      <c r="M3062" s="297" t="str">
        <f>IF(AJP!G56="","",AJP!G56)</f>
        <v/>
      </c>
      <c r="N3062" s="28"/>
      <c r="O3062" s="28"/>
    </row>
    <row r="3063" spans="1:15" ht="18.75" customHeight="1" x14ac:dyDescent="0.35">
      <c r="A3063" s="28"/>
      <c r="B3063" s="189">
        <f>IF(J3063="",0,COUNTIF($J$7:J3063,J3063))</f>
        <v>0</v>
      </c>
      <c r="C3063" s="189" t="str">
        <f t="shared" si="196"/>
        <v>0</v>
      </c>
      <c r="D3063" s="192" t="str">
        <f t="shared" si="197"/>
        <v/>
      </c>
      <c r="E3063" s="189"/>
      <c r="F3063" s="28"/>
      <c r="G3063" s="295" t="str">
        <f>IF(AJP!B57="","",AJP!B57)</f>
        <v/>
      </c>
      <c r="H3063" s="32"/>
      <c r="I3063" s="32" t="str">
        <f>IF(AJP!C57="","",AJP!C57)</f>
        <v/>
      </c>
      <c r="J3063" s="296" t="str">
        <f>IF(AJP!D57="","",AJP!D57)</f>
        <v/>
      </c>
      <c r="K3063" s="32" t="str">
        <f>IF(AJP!E57="","",AJP!E57)</f>
        <v/>
      </c>
      <c r="L3063" s="297" t="str">
        <f>IF(AJP!F57="","",AJP!F57)</f>
        <v/>
      </c>
      <c r="M3063" s="297" t="str">
        <f>IF(AJP!G57="","",AJP!G57)</f>
        <v/>
      </c>
      <c r="N3063" s="28"/>
      <c r="O3063" s="28"/>
    </row>
    <row r="3064" spans="1:15" ht="18.75" customHeight="1" x14ac:dyDescent="0.35">
      <c r="A3064" s="28"/>
      <c r="B3064" s="189">
        <f>IF(J3064="",0,COUNTIF($J$7:J3064,J3064))</f>
        <v>0</v>
      </c>
      <c r="C3064" s="189" t="str">
        <f t="shared" si="196"/>
        <v>0</v>
      </c>
      <c r="D3064" s="192" t="str">
        <f t="shared" si="197"/>
        <v/>
      </c>
      <c r="E3064" s="189"/>
      <c r="F3064" s="28"/>
      <c r="G3064" s="295" t="str">
        <f>IF(AJP!B58="","",AJP!B58)</f>
        <v/>
      </c>
      <c r="H3064" s="32"/>
      <c r="I3064" s="32" t="str">
        <f>IF(AJP!C58="","",AJP!C58)</f>
        <v/>
      </c>
      <c r="J3064" s="296" t="str">
        <f>IF(AJP!D58="","",AJP!D58)</f>
        <v/>
      </c>
      <c r="K3064" s="32" t="str">
        <f>IF(AJP!E58="","",AJP!E58)</f>
        <v/>
      </c>
      <c r="L3064" s="297" t="str">
        <f>IF(AJP!F58="","",AJP!F58)</f>
        <v/>
      </c>
      <c r="M3064" s="297" t="str">
        <f>IF(AJP!G58="","",AJP!G58)</f>
        <v/>
      </c>
      <c r="N3064" s="28"/>
      <c r="O3064" s="28"/>
    </row>
    <row r="3065" spans="1:15" ht="18.75" customHeight="1" x14ac:dyDescent="0.35">
      <c r="A3065" s="28"/>
      <c r="B3065" s="189">
        <f>IF(J3065="",0,COUNTIF($J$7:J3065,J3065))</f>
        <v>0</v>
      </c>
      <c r="C3065" s="189" t="str">
        <f t="shared" si="196"/>
        <v>0</v>
      </c>
      <c r="D3065" s="192" t="str">
        <f t="shared" si="197"/>
        <v/>
      </c>
      <c r="E3065" s="189"/>
      <c r="F3065" s="28"/>
      <c r="G3065" s="295" t="str">
        <f>IF(AJP!B59="","",AJP!B59)</f>
        <v/>
      </c>
      <c r="H3065" s="32"/>
      <c r="I3065" s="32" t="str">
        <f>IF(AJP!C59="","",AJP!C59)</f>
        <v/>
      </c>
      <c r="J3065" s="296" t="str">
        <f>IF(AJP!D59="","",AJP!D59)</f>
        <v/>
      </c>
      <c r="K3065" s="32" t="str">
        <f>IF(AJP!E59="","",AJP!E59)</f>
        <v/>
      </c>
      <c r="L3065" s="297" t="str">
        <f>IF(AJP!F59="","",AJP!F59)</f>
        <v/>
      </c>
      <c r="M3065" s="297" t="str">
        <f>IF(AJP!G59="","",AJP!G59)</f>
        <v/>
      </c>
      <c r="N3065" s="28"/>
      <c r="O3065" s="28"/>
    </row>
    <row r="3066" spans="1:15" ht="18.75" customHeight="1" x14ac:dyDescent="0.35">
      <c r="A3066" s="28"/>
      <c r="B3066" s="189">
        <f>IF(J3066="",0,COUNTIF($J$7:J3066,J3066))</f>
        <v>0</v>
      </c>
      <c r="C3066" s="189" t="str">
        <f t="shared" si="196"/>
        <v>0</v>
      </c>
      <c r="D3066" s="192" t="str">
        <f t="shared" si="197"/>
        <v/>
      </c>
      <c r="E3066" s="189"/>
      <c r="F3066" s="28"/>
      <c r="G3066" s="295" t="str">
        <f>IF(AJP!B60="","",AJP!B60)</f>
        <v/>
      </c>
      <c r="H3066" s="32"/>
      <c r="I3066" s="32" t="str">
        <f>IF(AJP!C60="","",AJP!C60)</f>
        <v/>
      </c>
      <c r="J3066" s="296" t="str">
        <f>IF(AJP!D60="","",AJP!D60)</f>
        <v/>
      </c>
      <c r="K3066" s="32" t="str">
        <f>IF(AJP!E60="","",AJP!E60)</f>
        <v/>
      </c>
      <c r="L3066" s="297" t="str">
        <f>IF(AJP!F60="","",AJP!F60)</f>
        <v/>
      </c>
      <c r="M3066" s="297" t="str">
        <f>IF(AJP!G60="","",AJP!G60)</f>
        <v/>
      </c>
      <c r="N3066" s="28"/>
      <c r="O3066" s="28"/>
    </row>
    <row r="3067" spans="1:15" ht="18.75" customHeight="1" x14ac:dyDescent="0.35">
      <c r="A3067" s="28"/>
      <c r="B3067" s="189">
        <f>IF(J3067="",0,COUNTIF($J$7:J3067,J3067))</f>
        <v>0</v>
      </c>
      <c r="C3067" s="189" t="str">
        <f t="shared" si="196"/>
        <v>0</v>
      </c>
      <c r="D3067" s="192" t="str">
        <f t="shared" si="197"/>
        <v/>
      </c>
      <c r="E3067" s="189"/>
      <c r="F3067" s="28"/>
      <c r="G3067" s="295" t="str">
        <f>IF(AJP!B61="","",AJP!B61)</f>
        <v/>
      </c>
      <c r="H3067" s="32"/>
      <c r="I3067" s="32" t="str">
        <f>IF(AJP!C61="","",AJP!C61)</f>
        <v/>
      </c>
      <c r="J3067" s="296" t="str">
        <f>IF(AJP!D61="","",AJP!D61)</f>
        <v/>
      </c>
      <c r="K3067" s="32" t="str">
        <f>IF(AJP!E61="","",AJP!E61)</f>
        <v/>
      </c>
      <c r="L3067" s="297" t="str">
        <f>IF(AJP!F61="","",AJP!F61)</f>
        <v/>
      </c>
      <c r="M3067" s="297" t="str">
        <f>IF(AJP!G61="","",AJP!G61)</f>
        <v/>
      </c>
      <c r="N3067" s="28"/>
      <c r="O3067" s="28"/>
    </row>
    <row r="3068" spans="1:15" ht="18.75" customHeight="1" x14ac:dyDescent="0.35">
      <c r="A3068" s="28"/>
      <c r="B3068" s="189">
        <f>IF(J3068="",0,COUNTIF($J$7:J3068,J3068))</f>
        <v>0</v>
      </c>
      <c r="C3068" s="189" t="str">
        <f t="shared" si="196"/>
        <v>0</v>
      </c>
      <c r="D3068" s="192" t="str">
        <f t="shared" si="197"/>
        <v/>
      </c>
      <c r="E3068" s="189"/>
      <c r="F3068" s="28"/>
      <c r="G3068" s="295" t="str">
        <f>IF(AJP!B62="","",AJP!B62)</f>
        <v/>
      </c>
      <c r="H3068" s="32"/>
      <c r="I3068" s="32" t="str">
        <f>IF(AJP!C62="","",AJP!C62)</f>
        <v/>
      </c>
      <c r="J3068" s="296" t="str">
        <f>IF(AJP!D62="","",AJP!D62)</f>
        <v/>
      </c>
      <c r="K3068" s="32" t="str">
        <f>IF(AJP!E62="","",AJP!E62)</f>
        <v/>
      </c>
      <c r="L3068" s="297" t="str">
        <f>IF(AJP!F62="","",AJP!F62)</f>
        <v/>
      </c>
      <c r="M3068" s="297" t="str">
        <f>IF(AJP!G62="","",AJP!G62)</f>
        <v/>
      </c>
      <c r="N3068" s="28"/>
      <c r="O3068" s="28"/>
    </row>
    <row r="3069" spans="1:15" ht="18.75" customHeight="1" x14ac:dyDescent="0.35">
      <c r="A3069" s="28"/>
      <c r="B3069" s="189">
        <f>IF(J3069="",0,COUNTIF($J$7:J3069,J3069))</f>
        <v>0</v>
      </c>
      <c r="C3069" s="189" t="str">
        <f t="shared" si="196"/>
        <v>0</v>
      </c>
      <c r="D3069" s="192" t="str">
        <f t="shared" si="197"/>
        <v/>
      </c>
      <c r="E3069" s="189"/>
      <c r="F3069" s="28"/>
      <c r="G3069" s="295" t="str">
        <f>IF(AJP!B63="","",AJP!B63)</f>
        <v/>
      </c>
      <c r="H3069" s="32"/>
      <c r="I3069" s="32" t="str">
        <f>IF(AJP!C63="","",AJP!C63)</f>
        <v/>
      </c>
      <c r="J3069" s="296" t="str">
        <f>IF(AJP!D63="","",AJP!D63)</f>
        <v/>
      </c>
      <c r="K3069" s="32" t="str">
        <f>IF(AJP!E63="","",AJP!E63)</f>
        <v/>
      </c>
      <c r="L3069" s="297" t="str">
        <f>IF(AJP!F63="","",AJP!F63)</f>
        <v/>
      </c>
      <c r="M3069" s="297" t="str">
        <f>IF(AJP!G63="","",AJP!G63)</f>
        <v/>
      </c>
      <c r="N3069" s="28"/>
      <c r="O3069" s="28"/>
    </row>
    <row r="3070" spans="1:15" ht="18.75" customHeight="1" x14ac:dyDescent="0.35">
      <c r="A3070" s="28"/>
      <c r="B3070" s="189">
        <f>IF(J3070="",0,COUNTIF($J$7:J3070,J3070))</f>
        <v>0</v>
      </c>
      <c r="C3070" s="189" t="str">
        <f t="shared" si="196"/>
        <v>0</v>
      </c>
      <c r="D3070" s="192" t="str">
        <f t="shared" si="197"/>
        <v/>
      </c>
      <c r="E3070" s="189"/>
      <c r="F3070" s="28"/>
      <c r="G3070" s="295" t="str">
        <f>IF(AJP!B64="","",AJP!B64)</f>
        <v/>
      </c>
      <c r="H3070" s="32"/>
      <c r="I3070" s="32" t="str">
        <f>IF(AJP!C64="","",AJP!C64)</f>
        <v/>
      </c>
      <c r="J3070" s="296" t="str">
        <f>IF(AJP!D64="","",AJP!D64)</f>
        <v/>
      </c>
      <c r="K3070" s="32" t="str">
        <f>IF(AJP!E64="","",AJP!E64)</f>
        <v/>
      </c>
      <c r="L3070" s="297" t="str">
        <f>IF(AJP!F64="","",AJP!F64)</f>
        <v/>
      </c>
      <c r="M3070" s="297" t="str">
        <f>IF(AJP!G64="","",AJP!G64)</f>
        <v/>
      </c>
      <c r="N3070" s="28"/>
      <c r="O3070" s="28"/>
    </row>
    <row r="3071" spans="1:15" ht="18.75" customHeight="1" x14ac:dyDescent="0.35">
      <c r="A3071" s="28"/>
      <c r="B3071" s="189">
        <f>IF(J3071="",0,COUNTIF($J$7:J3071,J3071))</f>
        <v>0</v>
      </c>
      <c r="C3071" s="189" t="str">
        <f t="shared" si="196"/>
        <v>0</v>
      </c>
      <c r="D3071" s="192" t="str">
        <f t="shared" si="197"/>
        <v/>
      </c>
      <c r="E3071" s="189"/>
      <c r="F3071" s="28"/>
      <c r="G3071" s="295" t="str">
        <f>IF(AJP!B65="","",AJP!B65)</f>
        <v/>
      </c>
      <c r="H3071" s="32"/>
      <c r="I3071" s="32" t="str">
        <f>IF(AJP!C65="","",AJP!C65)</f>
        <v/>
      </c>
      <c r="J3071" s="296" t="str">
        <f>IF(AJP!D65="","",AJP!D65)</f>
        <v/>
      </c>
      <c r="K3071" s="32" t="str">
        <f>IF(AJP!E65="","",AJP!E65)</f>
        <v/>
      </c>
      <c r="L3071" s="297" t="str">
        <f>IF(AJP!F65="","",AJP!F65)</f>
        <v/>
      </c>
      <c r="M3071" s="297" t="str">
        <f>IF(AJP!G65="","",AJP!G65)</f>
        <v/>
      </c>
      <c r="N3071" s="28"/>
      <c r="O3071" s="28"/>
    </row>
    <row r="3072" spans="1:15" ht="18.75" customHeight="1" x14ac:dyDescent="0.35">
      <c r="A3072" s="28"/>
      <c r="B3072" s="189">
        <f>IF(J3072="",0,COUNTIF($J$7:J3072,J3072))</f>
        <v>0</v>
      </c>
      <c r="C3072" s="189" t="str">
        <f t="shared" si="196"/>
        <v>0</v>
      </c>
      <c r="D3072" s="192" t="str">
        <f t="shared" si="197"/>
        <v/>
      </c>
      <c r="E3072" s="189"/>
      <c r="F3072" s="28"/>
      <c r="G3072" s="295" t="str">
        <f>IF(AJP!B66="","",AJP!B66)</f>
        <v/>
      </c>
      <c r="H3072" s="32"/>
      <c r="I3072" s="32" t="str">
        <f>IF(AJP!C66="","",AJP!C66)</f>
        <v/>
      </c>
      <c r="J3072" s="296" t="str">
        <f>IF(AJP!D66="","",AJP!D66)</f>
        <v/>
      </c>
      <c r="K3072" s="32" t="str">
        <f>IF(AJP!E66="","",AJP!E66)</f>
        <v/>
      </c>
      <c r="L3072" s="297" t="str">
        <f>IF(AJP!F66="","",AJP!F66)</f>
        <v/>
      </c>
      <c r="M3072" s="297" t="str">
        <f>IF(AJP!G66="","",AJP!G66)</f>
        <v/>
      </c>
      <c r="N3072" s="28"/>
      <c r="O3072" s="28"/>
    </row>
    <row r="3073" spans="1:15" ht="18.75" customHeight="1" x14ac:dyDescent="0.35">
      <c r="A3073" s="28"/>
      <c r="B3073" s="189">
        <f>IF(J3073="",0,COUNTIF($J$7:J3073,J3073))</f>
        <v>0</v>
      </c>
      <c r="C3073" s="189" t="str">
        <f t="shared" si="196"/>
        <v>0</v>
      </c>
      <c r="D3073" s="192" t="str">
        <f t="shared" si="197"/>
        <v/>
      </c>
      <c r="E3073" s="189"/>
      <c r="F3073" s="28"/>
      <c r="G3073" s="295" t="str">
        <f>IF(AJP!B67="","",AJP!B67)</f>
        <v/>
      </c>
      <c r="H3073" s="32"/>
      <c r="I3073" s="32" t="str">
        <f>IF(AJP!C67="","",AJP!C67)</f>
        <v/>
      </c>
      <c r="J3073" s="296" t="str">
        <f>IF(AJP!D67="","",AJP!D67)</f>
        <v/>
      </c>
      <c r="K3073" s="32" t="str">
        <f>IF(AJP!E67="","",AJP!E67)</f>
        <v/>
      </c>
      <c r="L3073" s="297" t="str">
        <f>IF(AJP!F67="","",AJP!F67)</f>
        <v/>
      </c>
      <c r="M3073" s="297" t="str">
        <f>IF(AJP!G67="","",AJP!G67)</f>
        <v/>
      </c>
      <c r="N3073" s="28"/>
      <c r="O3073" s="28"/>
    </row>
    <row r="3074" spans="1:15" ht="18.75" customHeight="1" x14ac:dyDescent="0.35">
      <c r="A3074" s="28"/>
      <c r="B3074" s="189">
        <f>IF(J3074="",0,COUNTIF($J$7:J3074,J3074))</f>
        <v>0</v>
      </c>
      <c r="C3074" s="189" t="str">
        <f t="shared" si="196"/>
        <v>0</v>
      </c>
      <c r="D3074" s="192" t="str">
        <f t="shared" si="197"/>
        <v/>
      </c>
      <c r="E3074" s="189"/>
      <c r="F3074" s="28"/>
      <c r="G3074" s="295" t="str">
        <f>IF(AJP!B68="","",AJP!B68)</f>
        <v/>
      </c>
      <c r="H3074" s="32"/>
      <c r="I3074" s="32" t="str">
        <f>IF(AJP!C68="","",AJP!C68)</f>
        <v/>
      </c>
      <c r="J3074" s="296" t="str">
        <f>IF(AJP!D68="","",AJP!D68)</f>
        <v/>
      </c>
      <c r="K3074" s="32" t="str">
        <f>IF(AJP!E68="","",AJP!E68)</f>
        <v/>
      </c>
      <c r="L3074" s="297" t="str">
        <f>IF(AJP!F68="","",AJP!F68)</f>
        <v/>
      </c>
      <c r="M3074" s="297" t="str">
        <f>IF(AJP!G68="","",AJP!G68)</f>
        <v/>
      </c>
      <c r="N3074" s="28"/>
      <c r="O3074" s="28"/>
    </row>
    <row r="3075" spans="1:15" ht="18.75" customHeight="1" x14ac:dyDescent="0.35">
      <c r="A3075" s="28"/>
      <c r="B3075" s="189">
        <f>IF(J3075="",0,COUNTIF($J$7:J3075,J3075))</f>
        <v>0</v>
      </c>
      <c r="C3075" s="189" t="str">
        <f t="shared" si="196"/>
        <v>0</v>
      </c>
      <c r="D3075" s="192" t="str">
        <f t="shared" si="197"/>
        <v/>
      </c>
      <c r="E3075" s="189"/>
      <c r="F3075" s="28"/>
      <c r="G3075" s="295" t="str">
        <f>IF(AJP!B69="","",AJP!B69)</f>
        <v/>
      </c>
      <c r="H3075" s="32"/>
      <c r="I3075" s="32" t="str">
        <f>IF(AJP!C69="","",AJP!C69)</f>
        <v/>
      </c>
      <c r="J3075" s="296" t="str">
        <f>IF(AJP!D69="","",AJP!D69)</f>
        <v/>
      </c>
      <c r="K3075" s="32" t="str">
        <f>IF(AJP!E69="","",AJP!E69)</f>
        <v/>
      </c>
      <c r="L3075" s="297" t="str">
        <f>IF(AJP!F69="","",AJP!F69)</f>
        <v/>
      </c>
      <c r="M3075" s="297" t="str">
        <f>IF(AJP!G69="","",AJP!G69)</f>
        <v/>
      </c>
      <c r="N3075" s="28"/>
      <c r="O3075" s="28"/>
    </row>
    <row r="3076" spans="1:15" ht="18.75" customHeight="1" x14ac:dyDescent="0.35">
      <c r="A3076" s="28"/>
      <c r="B3076" s="189">
        <f>IF(J3076="",0,COUNTIF($J$7:J3076,J3076))</f>
        <v>0</v>
      </c>
      <c r="C3076" s="189" t="str">
        <f t="shared" si="196"/>
        <v>0</v>
      </c>
      <c r="D3076" s="192" t="str">
        <f t="shared" si="197"/>
        <v/>
      </c>
      <c r="E3076" s="189"/>
      <c r="F3076" s="28"/>
      <c r="G3076" s="295" t="str">
        <f>IF(AJP!B70="","",AJP!B70)</f>
        <v/>
      </c>
      <c r="H3076" s="32"/>
      <c r="I3076" s="32" t="str">
        <f>IF(AJP!C70="","",AJP!C70)</f>
        <v/>
      </c>
      <c r="J3076" s="296" t="str">
        <f>IF(AJP!D70="","",AJP!D70)</f>
        <v/>
      </c>
      <c r="K3076" s="32" t="str">
        <f>IF(AJP!E70="","",AJP!E70)</f>
        <v/>
      </c>
      <c r="L3076" s="297" t="str">
        <f>IF(AJP!F70="","",AJP!F70)</f>
        <v/>
      </c>
      <c r="M3076" s="297" t="str">
        <f>IF(AJP!G70="","",AJP!G70)</f>
        <v/>
      </c>
      <c r="N3076" s="28"/>
      <c r="O3076" s="28"/>
    </row>
    <row r="3077" spans="1:15" ht="18.75" customHeight="1" x14ac:dyDescent="0.35">
      <c r="A3077" s="28"/>
      <c r="B3077" s="189">
        <f>IF(J3077="",0,COUNTIF($J$7:J3077,J3077))</f>
        <v>0</v>
      </c>
      <c r="C3077" s="189" t="str">
        <f t="shared" si="196"/>
        <v>0</v>
      </c>
      <c r="D3077" s="192" t="str">
        <f t="shared" si="197"/>
        <v/>
      </c>
      <c r="E3077" s="189"/>
      <c r="F3077" s="28"/>
      <c r="G3077" s="295" t="str">
        <f>IF(AJP!B71="","",AJP!B71)</f>
        <v/>
      </c>
      <c r="H3077" s="32"/>
      <c r="I3077" s="32" t="str">
        <f>IF(AJP!C71="","",AJP!C71)</f>
        <v/>
      </c>
      <c r="J3077" s="296" t="str">
        <f>IF(AJP!D71="","",AJP!D71)</f>
        <v/>
      </c>
      <c r="K3077" s="32" t="str">
        <f>IF(AJP!E71="","",AJP!E71)</f>
        <v/>
      </c>
      <c r="L3077" s="297" t="str">
        <f>IF(AJP!F71="","",AJP!F71)</f>
        <v/>
      </c>
      <c r="M3077" s="297" t="str">
        <f>IF(AJP!G71="","",AJP!G71)</f>
        <v/>
      </c>
      <c r="N3077" s="28"/>
      <c r="O3077" s="28"/>
    </row>
    <row r="3078" spans="1:15" ht="18.75" customHeight="1" x14ac:dyDescent="0.35">
      <c r="A3078" s="28"/>
      <c r="B3078" s="189">
        <f>IF(J3078="",0,COUNTIF($J$7:J3078,J3078))</f>
        <v>0</v>
      </c>
      <c r="C3078" s="189" t="str">
        <f t="shared" si="196"/>
        <v>0</v>
      </c>
      <c r="D3078" s="192" t="str">
        <f t="shared" si="197"/>
        <v/>
      </c>
      <c r="E3078" s="189"/>
      <c r="F3078" s="28"/>
      <c r="G3078" s="295" t="str">
        <f>IF(AJP!B72="","",AJP!B72)</f>
        <v/>
      </c>
      <c r="H3078" s="32"/>
      <c r="I3078" s="32" t="str">
        <f>IF(AJP!C72="","",AJP!C72)</f>
        <v/>
      </c>
      <c r="J3078" s="296" t="str">
        <f>IF(AJP!D72="","",AJP!D72)</f>
        <v/>
      </c>
      <c r="K3078" s="32" t="str">
        <f>IF(AJP!E72="","",AJP!E72)</f>
        <v/>
      </c>
      <c r="L3078" s="297" t="str">
        <f>IF(AJP!F72="","",AJP!F72)</f>
        <v/>
      </c>
      <c r="M3078" s="297" t="str">
        <f>IF(AJP!G72="","",AJP!G72)</f>
        <v/>
      </c>
      <c r="N3078" s="28"/>
      <c r="O3078" s="28"/>
    </row>
    <row r="3079" spans="1:15" ht="18.75" customHeight="1" x14ac:dyDescent="0.35">
      <c r="A3079" s="28"/>
      <c r="B3079" s="189">
        <f>IF(J3079="",0,COUNTIF($J$7:J3079,J3079))</f>
        <v>0</v>
      </c>
      <c r="C3079" s="189" t="str">
        <f t="shared" ref="C3079:C3142" si="198">B3079&amp;J3079</f>
        <v>0</v>
      </c>
      <c r="D3079" s="192" t="str">
        <f t="shared" ref="D3079:D3142" si="199">IF(G3079&lt;&gt;"",G3079,D3078)</f>
        <v/>
      </c>
      <c r="E3079" s="189"/>
      <c r="F3079" s="28"/>
      <c r="G3079" s="295" t="str">
        <f>IF(AJP!B73="","",AJP!B73)</f>
        <v/>
      </c>
      <c r="H3079" s="32"/>
      <c r="I3079" s="32" t="str">
        <f>IF(AJP!C73="","",AJP!C73)</f>
        <v/>
      </c>
      <c r="J3079" s="296" t="str">
        <f>IF(AJP!D73="","",AJP!D73)</f>
        <v/>
      </c>
      <c r="K3079" s="32" t="str">
        <f>IF(AJP!E73="","",AJP!E73)</f>
        <v/>
      </c>
      <c r="L3079" s="297" t="str">
        <f>IF(AJP!F73="","",AJP!F73)</f>
        <v/>
      </c>
      <c r="M3079" s="297" t="str">
        <f>IF(AJP!G73="","",AJP!G73)</f>
        <v/>
      </c>
      <c r="N3079" s="28"/>
      <c r="O3079" s="28"/>
    </row>
    <row r="3080" spans="1:15" ht="18.75" customHeight="1" x14ac:dyDescent="0.35">
      <c r="A3080" s="28"/>
      <c r="B3080" s="189">
        <f>IF(J3080="",0,COUNTIF($J$7:J3080,J3080))</f>
        <v>0</v>
      </c>
      <c r="C3080" s="189" t="str">
        <f t="shared" si="198"/>
        <v>0</v>
      </c>
      <c r="D3080" s="192" t="str">
        <f t="shared" si="199"/>
        <v/>
      </c>
      <c r="E3080" s="189"/>
      <c r="F3080" s="28"/>
      <c r="G3080" s="295" t="str">
        <f>IF(AJP!B74="","",AJP!B74)</f>
        <v/>
      </c>
      <c r="H3080" s="32"/>
      <c r="I3080" s="32" t="str">
        <f>IF(AJP!C74="","",AJP!C74)</f>
        <v/>
      </c>
      <c r="J3080" s="296" t="str">
        <f>IF(AJP!D74="","",AJP!D74)</f>
        <v/>
      </c>
      <c r="K3080" s="32" t="str">
        <f>IF(AJP!E74="","",AJP!E74)</f>
        <v/>
      </c>
      <c r="L3080" s="297" t="str">
        <f>IF(AJP!F74="","",AJP!F74)</f>
        <v/>
      </c>
      <c r="M3080" s="297" t="str">
        <f>IF(AJP!G74="","",AJP!G74)</f>
        <v/>
      </c>
      <c r="N3080" s="28"/>
      <c r="O3080" s="28"/>
    </row>
    <row r="3081" spans="1:15" ht="18.75" customHeight="1" x14ac:dyDescent="0.35">
      <c r="A3081" s="28"/>
      <c r="B3081" s="189">
        <f>IF(J3081="",0,COUNTIF($J$7:J3081,J3081))</f>
        <v>0</v>
      </c>
      <c r="C3081" s="189" t="str">
        <f t="shared" si="198"/>
        <v>0</v>
      </c>
      <c r="D3081" s="192" t="str">
        <f t="shared" si="199"/>
        <v/>
      </c>
      <c r="E3081" s="189"/>
      <c r="F3081" s="28"/>
      <c r="G3081" s="295" t="str">
        <f>IF(AJP!B75="","",AJP!B75)</f>
        <v/>
      </c>
      <c r="H3081" s="32"/>
      <c r="I3081" s="32" t="str">
        <f>IF(AJP!C75="","",AJP!C75)</f>
        <v/>
      </c>
      <c r="J3081" s="296" t="str">
        <f>IF(AJP!D75="","",AJP!D75)</f>
        <v/>
      </c>
      <c r="K3081" s="32" t="str">
        <f>IF(AJP!E75="","",AJP!E75)</f>
        <v/>
      </c>
      <c r="L3081" s="297" t="str">
        <f>IF(AJP!F75="","",AJP!F75)</f>
        <v/>
      </c>
      <c r="M3081" s="297" t="str">
        <f>IF(AJP!G75="","",AJP!G75)</f>
        <v/>
      </c>
      <c r="N3081" s="28"/>
      <c r="O3081" s="28"/>
    </row>
    <row r="3082" spans="1:15" ht="18.75" customHeight="1" x14ac:dyDescent="0.35">
      <c r="A3082" s="28"/>
      <c r="B3082" s="189">
        <f>IF(J3082="",0,COUNTIF($J$7:J3082,J3082))</f>
        <v>0</v>
      </c>
      <c r="C3082" s="189" t="str">
        <f t="shared" si="198"/>
        <v>0</v>
      </c>
      <c r="D3082" s="192" t="str">
        <f t="shared" si="199"/>
        <v/>
      </c>
      <c r="E3082" s="189"/>
      <c r="F3082" s="28"/>
      <c r="G3082" s="295" t="str">
        <f>IF(AJP!B76="","",AJP!B76)</f>
        <v/>
      </c>
      <c r="H3082" s="32"/>
      <c r="I3082" s="32" t="str">
        <f>IF(AJP!C76="","",AJP!C76)</f>
        <v/>
      </c>
      <c r="J3082" s="296" t="str">
        <f>IF(AJP!D76="","",AJP!D76)</f>
        <v/>
      </c>
      <c r="K3082" s="32" t="str">
        <f>IF(AJP!E76="","",AJP!E76)</f>
        <v/>
      </c>
      <c r="L3082" s="297" t="str">
        <f>IF(AJP!F76="","",AJP!F76)</f>
        <v/>
      </c>
      <c r="M3082" s="297" t="str">
        <f>IF(AJP!G76="","",AJP!G76)</f>
        <v/>
      </c>
      <c r="N3082" s="28"/>
      <c r="O3082" s="28"/>
    </row>
    <row r="3083" spans="1:15" ht="18.75" customHeight="1" x14ac:dyDescent="0.35">
      <c r="A3083" s="28"/>
      <c r="B3083" s="189">
        <f>IF(J3083="",0,COUNTIF($J$7:J3083,J3083))</f>
        <v>0</v>
      </c>
      <c r="C3083" s="189" t="str">
        <f t="shared" si="198"/>
        <v>0</v>
      </c>
      <c r="D3083" s="192" t="str">
        <f t="shared" si="199"/>
        <v/>
      </c>
      <c r="E3083" s="189"/>
      <c r="F3083" s="28"/>
      <c r="G3083" s="295" t="str">
        <f>IF(AJP!B77="","",AJP!B77)</f>
        <v/>
      </c>
      <c r="H3083" s="32"/>
      <c r="I3083" s="32" t="str">
        <f>IF(AJP!C77="","",AJP!C77)</f>
        <v/>
      </c>
      <c r="J3083" s="296" t="str">
        <f>IF(AJP!D77="","",AJP!D77)</f>
        <v/>
      </c>
      <c r="K3083" s="32" t="str">
        <f>IF(AJP!E77="","",AJP!E77)</f>
        <v/>
      </c>
      <c r="L3083" s="297" t="str">
        <f>IF(AJP!F77="","",AJP!F77)</f>
        <v/>
      </c>
      <c r="M3083" s="297" t="str">
        <f>IF(AJP!G77="","",AJP!G77)</f>
        <v/>
      </c>
      <c r="N3083" s="28"/>
      <c r="O3083" s="28"/>
    </row>
    <row r="3084" spans="1:15" ht="18.75" customHeight="1" x14ac:dyDescent="0.35">
      <c r="A3084" s="28"/>
      <c r="B3084" s="189">
        <f>IF(J3084="",0,COUNTIF($J$7:J3084,J3084))</f>
        <v>0</v>
      </c>
      <c r="C3084" s="189" t="str">
        <f t="shared" si="198"/>
        <v>0</v>
      </c>
      <c r="D3084" s="192" t="str">
        <f t="shared" si="199"/>
        <v/>
      </c>
      <c r="E3084" s="189"/>
      <c r="F3084" s="28"/>
      <c r="G3084" s="295" t="str">
        <f>IF(AJP!B78="","",AJP!B78)</f>
        <v/>
      </c>
      <c r="H3084" s="32"/>
      <c r="I3084" s="32" t="str">
        <f>IF(AJP!C78="","",AJP!C78)</f>
        <v/>
      </c>
      <c r="J3084" s="296" t="str">
        <f>IF(AJP!D78="","",AJP!D78)</f>
        <v/>
      </c>
      <c r="K3084" s="32" t="str">
        <f>IF(AJP!E78="","",AJP!E78)</f>
        <v/>
      </c>
      <c r="L3084" s="297" t="str">
        <f>IF(AJP!F78="","",AJP!F78)</f>
        <v/>
      </c>
      <c r="M3084" s="297" t="str">
        <f>IF(AJP!G78="","",AJP!G78)</f>
        <v/>
      </c>
      <c r="N3084" s="28"/>
      <c r="O3084" s="28"/>
    </row>
    <row r="3085" spans="1:15" ht="18.75" customHeight="1" x14ac:dyDescent="0.35">
      <c r="A3085" s="28"/>
      <c r="B3085" s="189">
        <f>IF(J3085="",0,COUNTIF($J$7:J3085,J3085))</f>
        <v>0</v>
      </c>
      <c r="C3085" s="189" t="str">
        <f t="shared" si="198"/>
        <v>0</v>
      </c>
      <c r="D3085" s="192" t="str">
        <f t="shared" si="199"/>
        <v/>
      </c>
      <c r="E3085" s="189"/>
      <c r="F3085" s="28"/>
      <c r="G3085" s="295" t="str">
        <f>IF(AJP!B79="","",AJP!B79)</f>
        <v/>
      </c>
      <c r="H3085" s="32"/>
      <c r="I3085" s="32" t="str">
        <f>IF(AJP!C79="","",AJP!C79)</f>
        <v/>
      </c>
      <c r="J3085" s="296" t="str">
        <f>IF(AJP!D79="","",AJP!D79)</f>
        <v/>
      </c>
      <c r="K3085" s="32" t="str">
        <f>IF(AJP!E79="","",AJP!E79)</f>
        <v/>
      </c>
      <c r="L3085" s="297" t="str">
        <f>IF(AJP!F79="","",AJP!F79)</f>
        <v/>
      </c>
      <c r="M3085" s="297" t="str">
        <f>IF(AJP!G79="","",AJP!G79)</f>
        <v/>
      </c>
      <c r="N3085" s="28"/>
      <c r="O3085" s="28"/>
    </row>
    <row r="3086" spans="1:15" ht="18.75" customHeight="1" x14ac:dyDescent="0.35">
      <c r="A3086" s="28"/>
      <c r="B3086" s="189">
        <f>IF(J3086="",0,COUNTIF($J$7:J3086,J3086))</f>
        <v>0</v>
      </c>
      <c r="C3086" s="189" t="str">
        <f t="shared" si="198"/>
        <v>0</v>
      </c>
      <c r="D3086" s="192" t="str">
        <f t="shared" si="199"/>
        <v/>
      </c>
      <c r="E3086" s="189"/>
      <c r="F3086" s="28"/>
      <c r="G3086" s="295" t="str">
        <f>IF(AJP!B80="","",AJP!B80)</f>
        <v/>
      </c>
      <c r="H3086" s="32"/>
      <c r="I3086" s="32" t="str">
        <f>IF(AJP!C80="","",AJP!C80)</f>
        <v/>
      </c>
      <c r="J3086" s="296" t="str">
        <f>IF(AJP!D80="","",AJP!D80)</f>
        <v/>
      </c>
      <c r="K3086" s="32" t="str">
        <f>IF(AJP!E80="","",AJP!E80)</f>
        <v/>
      </c>
      <c r="L3086" s="297" t="str">
        <f>IF(AJP!F80="","",AJP!F80)</f>
        <v/>
      </c>
      <c r="M3086" s="297" t="str">
        <f>IF(AJP!G80="","",AJP!G80)</f>
        <v/>
      </c>
      <c r="N3086" s="28"/>
      <c r="O3086" s="28"/>
    </row>
    <row r="3087" spans="1:15" ht="18.75" customHeight="1" x14ac:dyDescent="0.35">
      <c r="A3087" s="28"/>
      <c r="B3087" s="189">
        <f>IF(J3087="",0,COUNTIF($J$7:J3087,J3087))</f>
        <v>0</v>
      </c>
      <c r="C3087" s="189" t="str">
        <f t="shared" si="198"/>
        <v>0</v>
      </c>
      <c r="D3087" s="192" t="str">
        <f t="shared" si="199"/>
        <v/>
      </c>
      <c r="E3087" s="189"/>
      <c r="F3087" s="28"/>
      <c r="G3087" s="295" t="str">
        <f>IF(AJP!B81="","",AJP!B81)</f>
        <v/>
      </c>
      <c r="H3087" s="32"/>
      <c r="I3087" s="32" t="str">
        <f>IF(AJP!C81="","",AJP!C81)</f>
        <v/>
      </c>
      <c r="J3087" s="296" t="str">
        <f>IF(AJP!D81="","",AJP!D81)</f>
        <v/>
      </c>
      <c r="K3087" s="32" t="str">
        <f>IF(AJP!E81="","",AJP!E81)</f>
        <v/>
      </c>
      <c r="L3087" s="297" t="str">
        <f>IF(AJP!F81="","",AJP!F81)</f>
        <v/>
      </c>
      <c r="M3087" s="297" t="str">
        <f>IF(AJP!G81="","",AJP!G81)</f>
        <v/>
      </c>
      <c r="N3087" s="28"/>
      <c r="O3087" s="28"/>
    </row>
    <row r="3088" spans="1:15" ht="18.75" customHeight="1" x14ac:dyDescent="0.35">
      <c r="A3088" s="28"/>
      <c r="B3088" s="189">
        <f>IF(J3088="",0,COUNTIF($J$7:J3088,J3088))</f>
        <v>0</v>
      </c>
      <c r="C3088" s="189" t="str">
        <f t="shared" si="198"/>
        <v>0</v>
      </c>
      <c r="D3088" s="192" t="str">
        <f t="shared" si="199"/>
        <v/>
      </c>
      <c r="E3088" s="189"/>
      <c r="F3088" s="28"/>
      <c r="G3088" s="295" t="str">
        <f>IF(AJP!B82="","",AJP!B82)</f>
        <v/>
      </c>
      <c r="H3088" s="32"/>
      <c r="I3088" s="32" t="str">
        <f>IF(AJP!C82="","",AJP!C82)</f>
        <v/>
      </c>
      <c r="J3088" s="296" t="str">
        <f>IF(AJP!D82="","",AJP!D82)</f>
        <v/>
      </c>
      <c r="K3088" s="32" t="str">
        <f>IF(AJP!E82="","",AJP!E82)</f>
        <v/>
      </c>
      <c r="L3088" s="297" t="str">
        <f>IF(AJP!F82="","",AJP!F82)</f>
        <v/>
      </c>
      <c r="M3088" s="297" t="str">
        <f>IF(AJP!G82="","",AJP!G82)</f>
        <v/>
      </c>
      <c r="N3088" s="28"/>
      <c r="O3088" s="28"/>
    </row>
    <row r="3089" spans="1:15" ht="18.75" customHeight="1" x14ac:dyDescent="0.35">
      <c r="A3089" s="28"/>
      <c r="B3089" s="189">
        <f>IF(J3089="",0,COUNTIF($J$7:J3089,J3089))</f>
        <v>0</v>
      </c>
      <c r="C3089" s="189" t="str">
        <f t="shared" si="198"/>
        <v>0</v>
      </c>
      <c r="D3089" s="192" t="str">
        <f t="shared" si="199"/>
        <v/>
      </c>
      <c r="E3089" s="189"/>
      <c r="F3089" s="28"/>
      <c r="G3089" s="295" t="str">
        <f>IF(AJP!B83="","",AJP!B83)</f>
        <v/>
      </c>
      <c r="H3089" s="32"/>
      <c r="I3089" s="32" t="str">
        <f>IF(AJP!C83="","",AJP!C83)</f>
        <v/>
      </c>
      <c r="J3089" s="296" t="str">
        <f>IF(AJP!D83="","",AJP!D83)</f>
        <v/>
      </c>
      <c r="K3089" s="32" t="str">
        <f>IF(AJP!E83="","",AJP!E83)</f>
        <v/>
      </c>
      <c r="L3089" s="297" t="str">
        <f>IF(AJP!F83="","",AJP!F83)</f>
        <v/>
      </c>
      <c r="M3089" s="297" t="str">
        <f>IF(AJP!G83="","",AJP!G83)</f>
        <v/>
      </c>
      <c r="N3089" s="28"/>
      <c r="O3089" s="28"/>
    </row>
    <row r="3090" spans="1:15" ht="18.75" customHeight="1" x14ac:dyDescent="0.35">
      <c r="A3090" s="28"/>
      <c r="B3090" s="189">
        <f>IF(J3090="",0,COUNTIF($J$7:J3090,J3090))</f>
        <v>0</v>
      </c>
      <c r="C3090" s="189" t="str">
        <f t="shared" si="198"/>
        <v>0</v>
      </c>
      <c r="D3090" s="192" t="str">
        <f t="shared" si="199"/>
        <v/>
      </c>
      <c r="E3090" s="189"/>
      <c r="F3090" s="28"/>
      <c r="G3090" s="295" t="str">
        <f>IF(AJP!B84="","",AJP!B84)</f>
        <v/>
      </c>
      <c r="H3090" s="32"/>
      <c r="I3090" s="32" t="str">
        <f>IF(AJP!C84="","",AJP!C84)</f>
        <v/>
      </c>
      <c r="J3090" s="296" t="str">
        <f>IF(AJP!D84="","",AJP!D84)</f>
        <v/>
      </c>
      <c r="K3090" s="32" t="str">
        <f>IF(AJP!E84="","",AJP!E84)</f>
        <v/>
      </c>
      <c r="L3090" s="297" t="str">
        <f>IF(AJP!F84="","",AJP!F84)</f>
        <v/>
      </c>
      <c r="M3090" s="297" t="str">
        <f>IF(AJP!G84="","",AJP!G84)</f>
        <v/>
      </c>
      <c r="N3090" s="28"/>
      <c r="O3090" s="28"/>
    </row>
    <row r="3091" spans="1:15" ht="18.75" customHeight="1" x14ac:dyDescent="0.35">
      <c r="A3091" s="28"/>
      <c r="B3091" s="189">
        <f>IF(J3091="",0,COUNTIF($J$7:J3091,J3091))</f>
        <v>0</v>
      </c>
      <c r="C3091" s="189" t="str">
        <f t="shared" si="198"/>
        <v>0</v>
      </c>
      <c r="D3091" s="192" t="str">
        <f t="shared" si="199"/>
        <v/>
      </c>
      <c r="E3091" s="189"/>
      <c r="F3091" s="28"/>
      <c r="G3091" s="295" t="str">
        <f>IF(AJP!B85="","",AJP!B85)</f>
        <v/>
      </c>
      <c r="H3091" s="32"/>
      <c r="I3091" s="32" t="str">
        <f>IF(AJP!C85="","",AJP!C85)</f>
        <v/>
      </c>
      <c r="J3091" s="296" t="str">
        <f>IF(AJP!D85="","",AJP!D85)</f>
        <v/>
      </c>
      <c r="K3091" s="32" t="str">
        <f>IF(AJP!E85="","",AJP!E85)</f>
        <v/>
      </c>
      <c r="L3091" s="297" t="str">
        <f>IF(AJP!F85="","",AJP!F85)</f>
        <v/>
      </c>
      <c r="M3091" s="297" t="str">
        <f>IF(AJP!G85="","",AJP!G85)</f>
        <v/>
      </c>
      <c r="N3091" s="28"/>
      <c r="O3091" s="28"/>
    </row>
    <row r="3092" spans="1:15" ht="18.75" customHeight="1" x14ac:dyDescent="0.35">
      <c r="A3092" s="28"/>
      <c r="B3092" s="189">
        <f>IF(J3092="",0,COUNTIF($J$7:J3092,J3092))</f>
        <v>0</v>
      </c>
      <c r="C3092" s="189" t="str">
        <f t="shared" si="198"/>
        <v>0</v>
      </c>
      <c r="D3092" s="192" t="str">
        <f t="shared" si="199"/>
        <v/>
      </c>
      <c r="E3092" s="189"/>
      <c r="F3092" s="28"/>
      <c r="G3092" s="295" t="str">
        <f>IF(AJP!B86="","",AJP!B86)</f>
        <v/>
      </c>
      <c r="H3092" s="32"/>
      <c r="I3092" s="32" t="str">
        <f>IF(AJP!C86="","",AJP!C86)</f>
        <v/>
      </c>
      <c r="J3092" s="296" t="str">
        <f>IF(AJP!D86="","",AJP!D86)</f>
        <v/>
      </c>
      <c r="K3092" s="32" t="str">
        <f>IF(AJP!E86="","",AJP!E86)</f>
        <v/>
      </c>
      <c r="L3092" s="297" t="str">
        <f>IF(AJP!F86="","",AJP!F86)</f>
        <v/>
      </c>
      <c r="M3092" s="297" t="str">
        <f>IF(AJP!G86="","",AJP!G86)</f>
        <v/>
      </c>
      <c r="N3092" s="28"/>
      <c r="O3092" s="28"/>
    </row>
    <row r="3093" spans="1:15" ht="18.75" customHeight="1" x14ac:dyDescent="0.35">
      <c r="A3093" s="28"/>
      <c r="B3093" s="189">
        <f>IF(J3093="",0,COUNTIF($J$7:J3093,J3093))</f>
        <v>0</v>
      </c>
      <c r="C3093" s="189" t="str">
        <f t="shared" si="198"/>
        <v>0</v>
      </c>
      <c r="D3093" s="192" t="str">
        <f t="shared" si="199"/>
        <v/>
      </c>
      <c r="E3093" s="189"/>
      <c r="F3093" s="28"/>
      <c r="G3093" s="295" t="str">
        <f>IF(AJP!B87="","",AJP!B87)</f>
        <v/>
      </c>
      <c r="H3093" s="32"/>
      <c r="I3093" s="32" t="str">
        <f>IF(AJP!C87="","",AJP!C87)</f>
        <v/>
      </c>
      <c r="J3093" s="296" t="str">
        <f>IF(AJP!D87="","",AJP!D87)</f>
        <v/>
      </c>
      <c r="K3093" s="32" t="str">
        <f>IF(AJP!E87="","",AJP!E87)</f>
        <v/>
      </c>
      <c r="L3093" s="297" t="str">
        <f>IF(AJP!F87="","",AJP!F87)</f>
        <v/>
      </c>
      <c r="M3093" s="297" t="str">
        <f>IF(AJP!G87="","",AJP!G87)</f>
        <v/>
      </c>
      <c r="N3093" s="28"/>
      <c r="O3093" s="28"/>
    </row>
    <row r="3094" spans="1:15" ht="18.75" customHeight="1" x14ac:dyDescent="0.35">
      <c r="A3094" s="28"/>
      <c r="B3094" s="189">
        <f>IF(J3094="",0,COUNTIF($J$7:J3094,J3094))</f>
        <v>0</v>
      </c>
      <c r="C3094" s="189" t="str">
        <f t="shared" si="198"/>
        <v>0</v>
      </c>
      <c r="D3094" s="192" t="str">
        <f t="shared" si="199"/>
        <v/>
      </c>
      <c r="E3094" s="189"/>
      <c r="F3094" s="28"/>
      <c r="G3094" s="295" t="str">
        <f>IF(AJP!B88="","",AJP!B88)</f>
        <v/>
      </c>
      <c r="H3094" s="32"/>
      <c r="I3094" s="32" t="str">
        <f>IF(AJP!C88="","",AJP!C88)</f>
        <v/>
      </c>
      <c r="J3094" s="296" t="str">
        <f>IF(AJP!D88="","",AJP!D88)</f>
        <v/>
      </c>
      <c r="K3094" s="32" t="str">
        <f>IF(AJP!E88="","",AJP!E88)</f>
        <v/>
      </c>
      <c r="L3094" s="297" t="str">
        <f>IF(AJP!F88="","",AJP!F88)</f>
        <v/>
      </c>
      <c r="M3094" s="297" t="str">
        <f>IF(AJP!G88="","",AJP!G88)</f>
        <v/>
      </c>
      <c r="N3094" s="28"/>
      <c r="O3094" s="28"/>
    </row>
    <row r="3095" spans="1:15" ht="18.75" customHeight="1" x14ac:dyDescent="0.35">
      <c r="A3095" s="28"/>
      <c r="B3095" s="189">
        <f>IF(J3095="",0,COUNTIF($J$7:J3095,J3095))</f>
        <v>0</v>
      </c>
      <c r="C3095" s="189" t="str">
        <f t="shared" si="198"/>
        <v>0</v>
      </c>
      <c r="D3095" s="192" t="str">
        <f t="shared" si="199"/>
        <v/>
      </c>
      <c r="E3095" s="189"/>
      <c r="F3095" s="28"/>
      <c r="G3095" s="295" t="str">
        <f>IF(AJP!B89="","",AJP!B89)</f>
        <v/>
      </c>
      <c r="H3095" s="32"/>
      <c r="I3095" s="32" t="str">
        <f>IF(AJP!C89="","",AJP!C89)</f>
        <v/>
      </c>
      <c r="J3095" s="296" t="str">
        <f>IF(AJP!D89="","",AJP!D89)</f>
        <v/>
      </c>
      <c r="K3095" s="32" t="str">
        <f>IF(AJP!E89="","",AJP!E89)</f>
        <v/>
      </c>
      <c r="L3095" s="297" t="str">
        <f>IF(AJP!F89="","",AJP!F89)</f>
        <v/>
      </c>
      <c r="M3095" s="297" t="str">
        <f>IF(AJP!G89="","",AJP!G89)</f>
        <v/>
      </c>
      <c r="N3095" s="28"/>
      <c r="O3095" s="28"/>
    </row>
    <row r="3096" spans="1:15" ht="18.75" customHeight="1" x14ac:dyDescent="0.35">
      <c r="A3096" s="28"/>
      <c r="B3096" s="189">
        <f>IF(J3096="",0,COUNTIF($J$7:J3096,J3096))</f>
        <v>0</v>
      </c>
      <c r="C3096" s="189" t="str">
        <f t="shared" si="198"/>
        <v>0</v>
      </c>
      <c r="D3096" s="192" t="str">
        <f t="shared" si="199"/>
        <v/>
      </c>
      <c r="E3096" s="189"/>
      <c r="F3096" s="28"/>
      <c r="G3096" s="295" t="str">
        <f>IF(AJP!B90="","",AJP!B90)</f>
        <v/>
      </c>
      <c r="H3096" s="32"/>
      <c r="I3096" s="32" t="str">
        <f>IF(AJP!C90="","",AJP!C90)</f>
        <v/>
      </c>
      <c r="J3096" s="296" t="str">
        <f>IF(AJP!D90="","",AJP!D90)</f>
        <v/>
      </c>
      <c r="K3096" s="32" t="str">
        <f>IF(AJP!E90="","",AJP!E90)</f>
        <v/>
      </c>
      <c r="L3096" s="297" t="str">
        <f>IF(AJP!F90="","",AJP!F90)</f>
        <v/>
      </c>
      <c r="M3096" s="297" t="str">
        <f>IF(AJP!G90="","",AJP!G90)</f>
        <v/>
      </c>
      <c r="N3096" s="28"/>
      <c r="O3096" s="28"/>
    </row>
    <row r="3097" spans="1:15" ht="18.75" customHeight="1" x14ac:dyDescent="0.35">
      <c r="A3097" s="28"/>
      <c r="B3097" s="189">
        <f>IF(J3097="",0,COUNTIF($J$7:J3097,J3097))</f>
        <v>0</v>
      </c>
      <c r="C3097" s="189" t="str">
        <f t="shared" si="198"/>
        <v>0</v>
      </c>
      <c r="D3097" s="192" t="str">
        <f t="shared" si="199"/>
        <v/>
      </c>
      <c r="E3097" s="189"/>
      <c r="F3097" s="28"/>
      <c r="G3097" s="295" t="str">
        <f>IF(AJP!B91="","",AJP!B91)</f>
        <v/>
      </c>
      <c r="H3097" s="32"/>
      <c r="I3097" s="32" t="str">
        <f>IF(AJP!C91="","",AJP!C91)</f>
        <v/>
      </c>
      <c r="J3097" s="296" t="str">
        <f>IF(AJP!D91="","",AJP!D91)</f>
        <v/>
      </c>
      <c r="K3097" s="32" t="str">
        <f>IF(AJP!E91="","",AJP!E91)</f>
        <v/>
      </c>
      <c r="L3097" s="297" t="str">
        <f>IF(AJP!F91="","",AJP!F91)</f>
        <v/>
      </c>
      <c r="M3097" s="297" t="str">
        <f>IF(AJP!G91="","",AJP!G91)</f>
        <v/>
      </c>
      <c r="N3097" s="28"/>
      <c r="O3097" s="28"/>
    </row>
    <row r="3098" spans="1:15" ht="18.75" customHeight="1" x14ac:dyDescent="0.35">
      <c r="A3098" s="28"/>
      <c r="B3098" s="189">
        <f>IF(J3098="",0,COUNTIF($J$7:J3098,J3098))</f>
        <v>0</v>
      </c>
      <c r="C3098" s="189" t="str">
        <f t="shared" si="198"/>
        <v>0</v>
      </c>
      <c r="D3098" s="192" t="str">
        <f t="shared" si="199"/>
        <v/>
      </c>
      <c r="E3098" s="189"/>
      <c r="F3098" s="28"/>
      <c r="G3098" s="295" t="str">
        <f>IF(AJP!B92="","",AJP!B92)</f>
        <v/>
      </c>
      <c r="H3098" s="32"/>
      <c r="I3098" s="32" t="str">
        <f>IF(AJP!C92="","",AJP!C92)</f>
        <v/>
      </c>
      <c r="J3098" s="296" t="str">
        <f>IF(AJP!D92="","",AJP!D92)</f>
        <v/>
      </c>
      <c r="K3098" s="32" t="str">
        <f>IF(AJP!E92="","",AJP!E92)</f>
        <v/>
      </c>
      <c r="L3098" s="297" t="str">
        <f>IF(AJP!F92="","",AJP!F92)</f>
        <v/>
      </c>
      <c r="M3098" s="297" t="str">
        <f>IF(AJP!G92="","",AJP!G92)</f>
        <v/>
      </c>
      <c r="N3098" s="28"/>
      <c r="O3098" s="28"/>
    </row>
    <row r="3099" spans="1:15" ht="18.75" customHeight="1" x14ac:dyDescent="0.35">
      <c r="A3099" s="28"/>
      <c r="B3099" s="189">
        <f>IF(J3099="",0,COUNTIF($J$7:J3099,J3099))</f>
        <v>0</v>
      </c>
      <c r="C3099" s="189" t="str">
        <f t="shared" si="198"/>
        <v>0</v>
      </c>
      <c r="D3099" s="192" t="str">
        <f t="shared" si="199"/>
        <v/>
      </c>
      <c r="E3099" s="189"/>
      <c r="F3099" s="28"/>
      <c r="G3099" s="295" t="str">
        <f>IF(AJP!B93="","",AJP!B93)</f>
        <v/>
      </c>
      <c r="H3099" s="32"/>
      <c r="I3099" s="32" t="str">
        <f>IF(AJP!C93="","",AJP!C93)</f>
        <v/>
      </c>
      <c r="J3099" s="296" t="str">
        <f>IF(AJP!D93="","",AJP!D93)</f>
        <v/>
      </c>
      <c r="K3099" s="32" t="str">
        <f>IF(AJP!E93="","",AJP!E93)</f>
        <v/>
      </c>
      <c r="L3099" s="297" t="str">
        <f>IF(AJP!F93="","",AJP!F93)</f>
        <v/>
      </c>
      <c r="M3099" s="297" t="str">
        <f>IF(AJP!G93="","",AJP!G93)</f>
        <v/>
      </c>
      <c r="N3099" s="28"/>
      <c r="O3099" s="28"/>
    </row>
    <row r="3100" spans="1:15" ht="18.75" customHeight="1" x14ac:dyDescent="0.35">
      <c r="A3100" s="28"/>
      <c r="B3100" s="189">
        <f>IF(J3100="",0,COUNTIF($J$7:J3100,J3100))</f>
        <v>0</v>
      </c>
      <c r="C3100" s="189" t="str">
        <f t="shared" si="198"/>
        <v>0</v>
      </c>
      <c r="D3100" s="192" t="str">
        <f t="shared" si="199"/>
        <v/>
      </c>
      <c r="E3100" s="189"/>
      <c r="F3100" s="28"/>
      <c r="G3100" s="295" t="str">
        <f>IF(AJP!B94="","",AJP!B94)</f>
        <v/>
      </c>
      <c r="H3100" s="32"/>
      <c r="I3100" s="32" t="str">
        <f>IF(AJP!C94="","",AJP!C94)</f>
        <v/>
      </c>
      <c r="J3100" s="296" t="str">
        <f>IF(AJP!D94="","",AJP!D94)</f>
        <v/>
      </c>
      <c r="K3100" s="32" t="str">
        <f>IF(AJP!E94="","",AJP!E94)</f>
        <v/>
      </c>
      <c r="L3100" s="297" t="str">
        <f>IF(AJP!F94="","",AJP!F94)</f>
        <v/>
      </c>
      <c r="M3100" s="297" t="str">
        <f>IF(AJP!G94="","",AJP!G94)</f>
        <v/>
      </c>
      <c r="N3100" s="28"/>
      <c r="O3100" s="28"/>
    </row>
    <row r="3101" spans="1:15" ht="18.75" customHeight="1" x14ac:dyDescent="0.35">
      <c r="A3101" s="28"/>
      <c r="B3101" s="189">
        <f>IF(J3101="",0,COUNTIF($J$7:J3101,J3101))</f>
        <v>0</v>
      </c>
      <c r="C3101" s="189" t="str">
        <f t="shared" si="198"/>
        <v>0</v>
      </c>
      <c r="D3101" s="192" t="str">
        <f t="shared" si="199"/>
        <v/>
      </c>
      <c r="E3101" s="189"/>
      <c r="F3101" s="28"/>
      <c r="G3101" s="295" t="str">
        <f>IF(AJP!B95="","",AJP!B95)</f>
        <v/>
      </c>
      <c r="H3101" s="32"/>
      <c r="I3101" s="32" t="str">
        <f>IF(AJP!C95="","",AJP!C95)</f>
        <v/>
      </c>
      <c r="J3101" s="296" t="str">
        <f>IF(AJP!D95="","",AJP!D95)</f>
        <v/>
      </c>
      <c r="K3101" s="32" t="str">
        <f>IF(AJP!E95="","",AJP!E95)</f>
        <v/>
      </c>
      <c r="L3101" s="297" t="str">
        <f>IF(AJP!F95="","",AJP!F95)</f>
        <v/>
      </c>
      <c r="M3101" s="297" t="str">
        <f>IF(AJP!G95="","",AJP!G95)</f>
        <v/>
      </c>
      <c r="N3101" s="28"/>
      <c r="O3101" s="28"/>
    </row>
    <row r="3102" spans="1:15" ht="18.75" customHeight="1" x14ac:dyDescent="0.35">
      <c r="A3102" s="28"/>
      <c r="B3102" s="189">
        <f>IF(J3102="",0,COUNTIF($J$7:J3102,J3102))</f>
        <v>0</v>
      </c>
      <c r="C3102" s="189" t="str">
        <f t="shared" si="198"/>
        <v>0</v>
      </c>
      <c r="D3102" s="192" t="str">
        <f t="shared" si="199"/>
        <v/>
      </c>
      <c r="E3102" s="189"/>
      <c r="F3102" s="28"/>
      <c r="G3102" s="295" t="str">
        <f>IF(AJP!B96="","",AJP!B96)</f>
        <v/>
      </c>
      <c r="H3102" s="32"/>
      <c r="I3102" s="32" t="str">
        <f>IF(AJP!C96="","",AJP!C96)</f>
        <v/>
      </c>
      <c r="J3102" s="296" t="str">
        <f>IF(AJP!D96="","",AJP!D96)</f>
        <v/>
      </c>
      <c r="K3102" s="32" t="str">
        <f>IF(AJP!E96="","",AJP!E96)</f>
        <v/>
      </c>
      <c r="L3102" s="297" t="str">
        <f>IF(AJP!F96="","",AJP!F96)</f>
        <v/>
      </c>
      <c r="M3102" s="297" t="str">
        <f>IF(AJP!G96="","",AJP!G96)</f>
        <v/>
      </c>
      <c r="N3102" s="28"/>
      <c r="O3102" s="28"/>
    </row>
    <row r="3103" spans="1:15" ht="18.75" customHeight="1" x14ac:dyDescent="0.35">
      <c r="A3103" s="28"/>
      <c r="B3103" s="189">
        <f>IF(J3103="",0,COUNTIF($J$7:J3103,J3103))</f>
        <v>0</v>
      </c>
      <c r="C3103" s="189" t="str">
        <f t="shared" si="198"/>
        <v>0</v>
      </c>
      <c r="D3103" s="192" t="str">
        <f t="shared" si="199"/>
        <v/>
      </c>
      <c r="E3103" s="189"/>
      <c r="F3103" s="28"/>
      <c r="G3103" s="295" t="str">
        <f>IF(AJP!B97="","",AJP!B97)</f>
        <v/>
      </c>
      <c r="H3103" s="32"/>
      <c r="I3103" s="32" t="str">
        <f>IF(AJP!C97="","",AJP!C97)</f>
        <v/>
      </c>
      <c r="J3103" s="296" t="str">
        <f>IF(AJP!D97="","",AJP!D97)</f>
        <v/>
      </c>
      <c r="K3103" s="32" t="str">
        <f>IF(AJP!E97="","",AJP!E97)</f>
        <v/>
      </c>
      <c r="L3103" s="297" t="str">
        <f>IF(AJP!F97="","",AJP!F97)</f>
        <v/>
      </c>
      <c r="M3103" s="297" t="str">
        <f>IF(AJP!G97="","",AJP!G97)</f>
        <v/>
      </c>
      <c r="N3103" s="28"/>
      <c r="O3103" s="28"/>
    </row>
    <row r="3104" spans="1:15" ht="18.75" customHeight="1" x14ac:dyDescent="0.35">
      <c r="A3104" s="28"/>
      <c r="B3104" s="189">
        <f>IF(J3104="",0,COUNTIF($J$7:J3104,J3104))</f>
        <v>0</v>
      </c>
      <c r="C3104" s="189" t="str">
        <f t="shared" si="198"/>
        <v>0</v>
      </c>
      <c r="D3104" s="192" t="str">
        <f t="shared" si="199"/>
        <v/>
      </c>
      <c r="E3104" s="189"/>
      <c r="F3104" s="28"/>
      <c r="G3104" s="295" t="str">
        <f>IF(AJP!B98="","",AJP!B98)</f>
        <v/>
      </c>
      <c r="H3104" s="32"/>
      <c r="I3104" s="32" t="str">
        <f>IF(AJP!C98="","",AJP!C98)</f>
        <v/>
      </c>
      <c r="J3104" s="296" t="str">
        <f>IF(AJP!D98="","",AJP!D98)</f>
        <v/>
      </c>
      <c r="K3104" s="32" t="str">
        <f>IF(AJP!E98="","",AJP!E98)</f>
        <v/>
      </c>
      <c r="L3104" s="297" t="str">
        <f>IF(AJP!F98="","",AJP!F98)</f>
        <v/>
      </c>
      <c r="M3104" s="297" t="str">
        <f>IF(AJP!G98="","",AJP!G98)</f>
        <v/>
      </c>
      <c r="N3104" s="28"/>
      <c r="O3104" s="28"/>
    </row>
    <row r="3105" spans="1:15" ht="18.75" customHeight="1" x14ac:dyDescent="0.35">
      <c r="A3105" s="28"/>
      <c r="B3105" s="189">
        <f>IF(J3105="",0,COUNTIF($J$7:J3105,J3105))</f>
        <v>0</v>
      </c>
      <c r="C3105" s="189" t="str">
        <f t="shared" si="198"/>
        <v>0</v>
      </c>
      <c r="D3105" s="192" t="str">
        <f t="shared" si="199"/>
        <v/>
      </c>
      <c r="E3105" s="189"/>
      <c r="F3105" s="28"/>
      <c r="G3105" s="295" t="str">
        <f>IF(AJP!B99="","",AJP!B99)</f>
        <v/>
      </c>
      <c r="H3105" s="32"/>
      <c r="I3105" s="32" t="str">
        <f>IF(AJP!C99="","",AJP!C99)</f>
        <v/>
      </c>
      <c r="J3105" s="296" t="str">
        <f>IF(AJP!D99="","",AJP!D99)</f>
        <v/>
      </c>
      <c r="K3105" s="32" t="str">
        <f>IF(AJP!E99="","",AJP!E99)</f>
        <v/>
      </c>
      <c r="L3105" s="297" t="str">
        <f>IF(AJP!F99="","",AJP!F99)</f>
        <v/>
      </c>
      <c r="M3105" s="297" t="str">
        <f>IF(AJP!G99="","",AJP!G99)</f>
        <v/>
      </c>
      <c r="N3105" s="28"/>
      <c r="O3105" s="28"/>
    </row>
    <row r="3106" spans="1:15" ht="18.75" customHeight="1" x14ac:dyDescent="0.35">
      <c r="A3106" s="28"/>
      <c r="B3106" s="189">
        <f>IF(J3106="",0,COUNTIF($J$7:J3106,J3106))</f>
        <v>0</v>
      </c>
      <c r="C3106" s="189" t="str">
        <f t="shared" si="198"/>
        <v>0</v>
      </c>
      <c r="D3106" s="192" t="str">
        <f t="shared" si="199"/>
        <v/>
      </c>
      <c r="E3106" s="189"/>
      <c r="F3106" s="28"/>
      <c r="G3106" s="295" t="str">
        <f>IF(AJP!B100="","",AJP!B100)</f>
        <v/>
      </c>
      <c r="H3106" s="32"/>
      <c r="I3106" s="32" t="str">
        <f>IF(AJP!C100="","",AJP!C100)</f>
        <v/>
      </c>
      <c r="J3106" s="296" t="str">
        <f>IF(AJP!D100="","",AJP!D100)</f>
        <v/>
      </c>
      <c r="K3106" s="32" t="str">
        <f>IF(AJP!E100="","",AJP!E100)</f>
        <v/>
      </c>
      <c r="L3106" s="297" t="str">
        <f>IF(AJP!F100="","",AJP!F100)</f>
        <v/>
      </c>
      <c r="M3106" s="297" t="str">
        <f>IF(AJP!G100="","",AJP!G100)</f>
        <v/>
      </c>
      <c r="N3106" s="28"/>
      <c r="O3106" s="28"/>
    </row>
    <row r="3107" spans="1:15" ht="18.75" customHeight="1" x14ac:dyDescent="0.35">
      <c r="A3107" s="28"/>
      <c r="B3107" s="189">
        <f>IF(J3107="",0,COUNTIF($J$7:J3107,J3107))</f>
        <v>0</v>
      </c>
      <c r="C3107" s="189" t="str">
        <f t="shared" si="198"/>
        <v>0</v>
      </c>
      <c r="D3107" s="192" t="str">
        <f t="shared" si="199"/>
        <v/>
      </c>
      <c r="E3107" s="189"/>
      <c r="F3107" s="28"/>
      <c r="G3107" s="295" t="str">
        <f>IF(AJP!B101="","",AJP!B101)</f>
        <v/>
      </c>
      <c r="H3107" s="32"/>
      <c r="I3107" s="32" t="str">
        <f>IF(AJP!C101="","",AJP!C101)</f>
        <v/>
      </c>
      <c r="J3107" s="296" t="str">
        <f>IF(AJP!D101="","",AJP!D101)</f>
        <v/>
      </c>
      <c r="K3107" s="32" t="str">
        <f>IF(AJP!E101="","",AJP!E101)</f>
        <v/>
      </c>
      <c r="L3107" s="297" t="str">
        <f>IF(AJP!F101="","",AJP!F101)</f>
        <v/>
      </c>
      <c r="M3107" s="297" t="str">
        <f>IF(AJP!G101="","",AJP!G101)</f>
        <v/>
      </c>
      <c r="N3107" s="28"/>
      <c r="O3107" s="28"/>
    </row>
    <row r="3108" spans="1:15" ht="18.75" customHeight="1" x14ac:dyDescent="0.35">
      <c r="A3108" s="28"/>
      <c r="B3108" s="189">
        <f>IF(J3108="",0,COUNTIF($J$7:J3108,J3108))</f>
        <v>0</v>
      </c>
      <c r="C3108" s="189" t="str">
        <f t="shared" si="198"/>
        <v>0</v>
      </c>
      <c r="D3108" s="192" t="str">
        <f t="shared" si="199"/>
        <v/>
      </c>
      <c r="E3108" s="189"/>
      <c r="F3108" s="28"/>
      <c r="G3108" s="295" t="str">
        <f>IF(AJP!B102="","",AJP!B102)</f>
        <v/>
      </c>
      <c r="H3108" s="32"/>
      <c r="I3108" s="32" t="str">
        <f>IF(AJP!C102="","",AJP!C102)</f>
        <v/>
      </c>
      <c r="J3108" s="296" t="str">
        <f>IF(AJP!D102="","",AJP!D102)</f>
        <v/>
      </c>
      <c r="K3108" s="32" t="str">
        <f>IF(AJP!E102="","",AJP!E102)</f>
        <v/>
      </c>
      <c r="L3108" s="297" t="str">
        <f>IF(AJP!F102="","",AJP!F102)</f>
        <v/>
      </c>
      <c r="M3108" s="297" t="str">
        <f>IF(AJP!G102="","",AJP!G102)</f>
        <v/>
      </c>
      <c r="N3108" s="28"/>
      <c r="O3108" s="28"/>
    </row>
    <row r="3109" spans="1:15" ht="18.75" customHeight="1" x14ac:dyDescent="0.35">
      <c r="A3109" s="28"/>
      <c r="B3109" s="189">
        <f>IF(J3109="",0,COUNTIF($J$7:J3109,J3109))</f>
        <v>0</v>
      </c>
      <c r="C3109" s="189" t="str">
        <f t="shared" si="198"/>
        <v>0</v>
      </c>
      <c r="D3109" s="192" t="str">
        <f t="shared" si="199"/>
        <v/>
      </c>
      <c r="E3109" s="189"/>
      <c r="F3109" s="28"/>
      <c r="G3109" s="295" t="str">
        <f>IF(AJP!B103="","",AJP!B103)</f>
        <v/>
      </c>
      <c r="H3109" s="32"/>
      <c r="I3109" s="32" t="str">
        <f>IF(AJP!C103="","",AJP!C103)</f>
        <v/>
      </c>
      <c r="J3109" s="296" t="str">
        <f>IF(AJP!D103="","",AJP!D103)</f>
        <v/>
      </c>
      <c r="K3109" s="32" t="str">
        <f>IF(AJP!E103="","",AJP!E103)</f>
        <v/>
      </c>
      <c r="L3109" s="297" t="str">
        <f>IF(AJP!F103="","",AJP!F103)</f>
        <v/>
      </c>
      <c r="M3109" s="297" t="str">
        <f>IF(AJP!G103="","",AJP!G103)</f>
        <v/>
      </c>
      <c r="N3109" s="28"/>
      <c r="O3109" s="28"/>
    </row>
    <row r="3110" spans="1:15" ht="18.75" customHeight="1" x14ac:dyDescent="0.35">
      <c r="A3110" s="28"/>
      <c r="B3110" s="189">
        <f>IF(J3110="",0,COUNTIF($J$7:J3110,J3110))</f>
        <v>0</v>
      </c>
      <c r="C3110" s="189" t="str">
        <f t="shared" si="198"/>
        <v>0</v>
      </c>
      <c r="D3110" s="192" t="str">
        <f t="shared" si="199"/>
        <v/>
      </c>
      <c r="E3110" s="189"/>
      <c r="F3110" s="28"/>
      <c r="G3110" s="295" t="str">
        <f>IF(AJP!B104="","",AJP!B104)</f>
        <v/>
      </c>
      <c r="H3110" s="32"/>
      <c r="I3110" s="32" t="str">
        <f>IF(AJP!C104="","",AJP!C104)</f>
        <v/>
      </c>
      <c r="J3110" s="296" t="str">
        <f>IF(AJP!D104="","",AJP!D104)</f>
        <v/>
      </c>
      <c r="K3110" s="32" t="str">
        <f>IF(AJP!E104="","",AJP!E104)</f>
        <v/>
      </c>
      <c r="L3110" s="297" t="str">
        <f>IF(AJP!F104="","",AJP!F104)</f>
        <v/>
      </c>
      <c r="M3110" s="297" t="str">
        <f>IF(AJP!G104="","",AJP!G104)</f>
        <v/>
      </c>
      <c r="N3110" s="28"/>
      <c r="O3110" s="28"/>
    </row>
    <row r="3111" spans="1:15" ht="18.75" customHeight="1" x14ac:dyDescent="0.35">
      <c r="A3111" s="28"/>
      <c r="B3111" s="189">
        <f>IF(J3111="",0,COUNTIF($J$7:J3111,J3111))</f>
        <v>0</v>
      </c>
      <c r="C3111" s="189" t="str">
        <f t="shared" si="198"/>
        <v>0</v>
      </c>
      <c r="D3111" s="192" t="str">
        <f t="shared" si="199"/>
        <v/>
      </c>
      <c r="E3111" s="189"/>
      <c r="F3111" s="28"/>
      <c r="G3111" s="295" t="str">
        <f>IF(AJP!B105="","",AJP!B105)</f>
        <v/>
      </c>
      <c r="H3111" s="32"/>
      <c r="I3111" s="32" t="str">
        <f>IF(AJP!C105="","",AJP!C105)</f>
        <v/>
      </c>
      <c r="J3111" s="296" t="str">
        <f>IF(AJP!D105="","",AJP!D105)</f>
        <v/>
      </c>
      <c r="K3111" s="32" t="str">
        <f>IF(AJP!E105="","",AJP!E105)</f>
        <v/>
      </c>
      <c r="L3111" s="297" t="str">
        <f>IF(AJP!F105="","",AJP!F105)</f>
        <v/>
      </c>
      <c r="M3111" s="297" t="str">
        <f>IF(AJP!G105="","",AJP!G105)</f>
        <v/>
      </c>
      <c r="N3111" s="28"/>
      <c r="O3111" s="28"/>
    </row>
    <row r="3112" spans="1:15" ht="18.75" customHeight="1" x14ac:dyDescent="0.35">
      <c r="A3112" s="28"/>
      <c r="B3112" s="189">
        <f>IF(J3112="",0,COUNTIF($J$7:J3112,J3112))</f>
        <v>0</v>
      </c>
      <c r="C3112" s="189" t="str">
        <f t="shared" si="198"/>
        <v>0</v>
      </c>
      <c r="D3112" s="192" t="str">
        <f t="shared" si="199"/>
        <v/>
      </c>
      <c r="E3112" s="189"/>
      <c r="F3112" s="28"/>
      <c r="G3112" s="295" t="str">
        <f>IF(AJP!B106="","",AJP!B106)</f>
        <v/>
      </c>
      <c r="H3112" s="32"/>
      <c r="I3112" s="32" t="str">
        <f>IF(AJP!C106="","",AJP!C106)</f>
        <v/>
      </c>
      <c r="J3112" s="296" t="str">
        <f>IF(AJP!D106="","",AJP!D106)</f>
        <v/>
      </c>
      <c r="K3112" s="32" t="str">
        <f>IF(AJP!E106="","",AJP!E106)</f>
        <v/>
      </c>
      <c r="L3112" s="297" t="str">
        <f>IF(AJP!F106="","",AJP!F106)</f>
        <v/>
      </c>
      <c r="M3112" s="297" t="str">
        <f>IF(AJP!G106="","",AJP!G106)</f>
        <v/>
      </c>
      <c r="N3112" s="28"/>
      <c r="O3112" s="28"/>
    </row>
    <row r="3113" spans="1:15" ht="18.75" customHeight="1" x14ac:dyDescent="0.35">
      <c r="A3113" s="28"/>
      <c r="B3113" s="189">
        <f>IF(J3113="",0,COUNTIF($J$7:J3113,J3113))</f>
        <v>0</v>
      </c>
      <c r="C3113" s="189" t="str">
        <f t="shared" si="198"/>
        <v>0</v>
      </c>
      <c r="D3113" s="192" t="str">
        <f t="shared" si="199"/>
        <v/>
      </c>
      <c r="E3113" s="189"/>
      <c r="F3113" s="28"/>
      <c r="G3113" s="295" t="str">
        <f>IF(AJP!B107="","",AJP!B107)</f>
        <v/>
      </c>
      <c r="H3113" s="32"/>
      <c r="I3113" s="32" t="str">
        <f>IF(AJP!C107="","",AJP!C107)</f>
        <v/>
      </c>
      <c r="J3113" s="296" t="str">
        <f>IF(AJP!D107="","",AJP!D107)</f>
        <v/>
      </c>
      <c r="K3113" s="32" t="str">
        <f>IF(AJP!E107="","",AJP!E107)</f>
        <v/>
      </c>
      <c r="L3113" s="297" t="str">
        <f>IF(AJP!F107="","",AJP!F107)</f>
        <v/>
      </c>
      <c r="M3113" s="297" t="str">
        <f>IF(AJP!G107="","",AJP!G107)</f>
        <v/>
      </c>
      <c r="N3113" s="28"/>
      <c r="O3113" s="28"/>
    </row>
    <row r="3114" spans="1:15" ht="18.75" customHeight="1" x14ac:dyDescent="0.35">
      <c r="A3114" s="28"/>
      <c r="B3114" s="189">
        <f>IF(J3114="",0,COUNTIF($J$7:J3114,J3114))</f>
        <v>0</v>
      </c>
      <c r="C3114" s="189" t="str">
        <f t="shared" si="198"/>
        <v>0</v>
      </c>
      <c r="D3114" s="192" t="str">
        <f t="shared" si="199"/>
        <v/>
      </c>
      <c r="E3114" s="189"/>
      <c r="F3114" s="28"/>
      <c r="G3114" s="295" t="str">
        <f>IF(AJP!B108="","",AJP!B108)</f>
        <v/>
      </c>
      <c r="H3114" s="32"/>
      <c r="I3114" s="32" t="str">
        <f>IF(AJP!C108="","",AJP!C108)</f>
        <v/>
      </c>
      <c r="J3114" s="296" t="str">
        <f>IF(AJP!D108="","",AJP!D108)</f>
        <v/>
      </c>
      <c r="K3114" s="32" t="str">
        <f>IF(AJP!E108="","",AJP!E108)</f>
        <v/>
      </c>
      <c r="L3114" s="297" t="str">
        <f>IF(AJP!F108="","",AJP!F108)</f>
        <v/>
      </c>
      <c r="M3114" s="297" t="str">
        <f>IF(AJP!G108="","",AJP!G108)</f>
        <v/>
      </c>
      <c r="N3114" s="28"/>
      <c r="O3114" s="28"/>
    </row>
    <row r="3115" spans="1:15" ht="18.75" customHeight="1" x14ac:dyDescent="0.35">
      <c r="A3115" s="28"/>
      <c r="B3115" s="189">
        <f>IF(J3115="",0,COUNTIF($J$7:J3115,J3115))</f>
        <v>0</v>
      </c>
      <c r="C3115" s="189" t="str">
        <f t="shared" si="198"/>
        <v>0</v>
      </c>
      <c r="D3115" s="192" t="str">
        <f t="shared" si="199"/>
        <v/>
      </c>
      <c r="E3115" s="189"/>
      <c r="F3115" s="28"/>
      <c r="G3115" s="295" t="str">
        <f>IF(AJP!B109="","",AJP!B109)</f>
        <v/>
      </c>
      <c r="H3115" s="32"/>
      <c r="I3115" s="32" t="str">
        <f>IF(AJP!C109="","",AJP!C109)</f>
        <v/>
      </c>
      <c r="J3115" s="296" t="str">
        <f>IF(AJP!D109="","",AJP!D109)</f>
        <v/>
      </c>
      <c r="K3115" s="32" t="str">
        <f>IF(AJP!E109="","",AJP!E109)</f>
        <v/>
      </c>
      <c r="L3115" s="297" t="str">
        <f>IF(AJP!F109="","",AJP!F109)</f>
        <v/>
      </c>
      <c r="M3115" s="297" t="str">
        <f>IF(AJP!G109="","",AJP!G109)</f>
        <v/>
      </c>
      <c r="N3115" s="28"/>
      <c r="O3115" s="28"/>
    </row>
    <row r="3116" spans="1:15" ht="18.75" customHeight="1" x14ac:dyDescent="0.35">
      <c r="A3116" s="28"/>
      <c r="B3116" s="189">
        <f>IF(J3116="",0,COUNTIF($J$7:J3116,J3116))</f>
        <v>0</v>
      </c>
      <c r="C3116" s="189" t="str">
        <f t="shared" si="198"/>
        <v>0</v>
      </c>
      <c r="D3116" s="192" t="str">
        <f t="shared" si="199"/>
        <v/>
      </c>
      <c r="E3116" s="189"/>
      <c r="F3116" s="28"/>
      <c r="G3116" s="295" t="str">
        <f>IF(AJP!B110="","",AJP!B110)</f>
        <v/>
      </c>
      <c r="H3116" s="32"/>
      <c r="I3116" s="32" t="str">
        <f>IF(AJP!C110="","",AJP!C110)</f>
        <v/>
      </c>
      <c r="J3116" s="296" t="str">
        <f>IF(AJP!D110="","",AJP!D110)</f>
        <v/>
      </c>
      <c r="K3116" s="32" t="str">
        <f>IF(AJP!E110="","",AJP!E110)</f>
        <v/>
      </c>
      <c r="L3116" s="297" t="str">
        <f>IF(AJP!F110="","",AJP!F110)</f>
        <v/>
      </c>
      <c r="M3116" s="297" t="str">
        <f>IF(AJP!G110="","",AJP!G110)</f>
        <v/>
      </c>
      <c r="N3116" s="28"/>
      <c r="O3116" s="28"/>
    </row>
    <row r="3117" spans="1:15" ht="18.75" customHeight="1" x14ac:dyDescent="0.35">
      <c r="A3117" s="28"/>
      <c r="B3117" s="189">
        <f>IF(J3117="",0,COUNTIF($J$7:J3117,J3117))</f>
        <v>0</v>
      </c>
      <c r="C3117" s="189" t="str">
        <f t="shared" si="198"/>
        <v>0</v>
      </c>
      <c r="D3117" s="192" t="str">
        <f t="shared" si="199"/>
        <v/>
      </c>
      <c r="E3117" s="189"/>
      <c r="F3117" s="28"/>
      <c r="G3117" s="295" t="str">
        <f>IF(AJP!B111="","",AJP!B111)</f>
        <v/>
      </c>
      <c r="H3117" s="32"/>
      <c r="I3117" s="32" t="str">
        <f>IF(AJP!C111="","",AJP!C111)</f>
        <v/>
      </c>
      <c r="J3117" s="296" t="str">
        <f>IF(AJP!D111="","",AJP!D111)</f>
        <v/>
      </c>
      <c r="K3117" s="32" t="str">
        <f>IF(AJP!E111="","",AJP!E111)</f>
        <v/>
      </c>
      <c r="L3117" s="297" t="str">
        <f>IF(AJP!F111="","",AJP!F111)</f>
        <v/>
      </c>
      <c r="M3117" s="297" t="str">
        <f>IF(AJP!G111="","",AJP!G111)</f>
        <v/>
      </c>
      <c r="N3117" s="28"/>
      <c r="O3117" s="28"/>
    </row>
    <row r="3118" spans="1:15" ht="18.75" customHeight="1" x14ac:dyDescent="0.35">
      <c r="A3118" s="28"/>
      <c r="B3118" s="189">
        <f>IF(J3118="",0,COUNTIF($J$7:J3118,J3118))</f>
        <v>0</v>
      </c>
      <c r="C3118" s="189" t="str">
        <f t="shared" si="198"/>
        <v>0</v>
      </c>
      <c r="D3118" s="192" t="str">
        <f t="shared" si="199"/>
        <v/>
      </c>
      <c r="E3118" s="189"/>
      <c r="F3118" s="28"/>
      <c r="G3118" s="295" t="str">
        <f>IF(AJP!B112="","",AJP!B112)</f>
        <v/>
      </c>
      <c r="H3118" s="32"/>
      <c r="I3118" s="32" t="str">
        <f>IF(AJP!C112="","",AJP!C112)</f>
        <v/>
      </c>
      <c r="J3118" s="296" t="str">
        <f>IF(AJP!D112="","",AJP!D112)</f>
        <v/>
      </c>
      <c r="K3118" s="32" t="str">
        <f>IF(AJP!E112="","",AJP!E112)</f>
        <v/>
      </c>
      <c r="L3118" s="297" t="str">
        <f>IF(AJP!F112="","",AJP!F112)</f>
        <v/>
      </c>
      <c r="M3118" s="297" t="str">
        <f>IF(AJP!G112="","",AJP!G112)</f>
        <v/>
      </c>
      <c r="N3118" s="28"/>
      <c r="O3118" s="28"/>
    </row>
    <row r="3119" spans="1:15" ht="18.75" customHeight="1" x14ac:dyDescent="0.35">
      <c r="A3119" s="28"/>
      <c r="B3119" s="189">
        <f>IF(J3119="",0,COUNTIF($J$7:J3119,J3119))</f>
        <v>0</v>
      </c>
      <c r="C3119" s="189" t="str">
        <f t="shared" si="198"/>
        <v>0</v>
      </c>
      <c r="D3119" s="192" t="str">
        <f t="shared" si="199"/>
        <v/>
      </c>
      <c r="E3119" s="189"/>
      <c r="F3119" s="28"/>
      <c r="G3119" s="295" t="str">
        <f>IF(AJP!B113="","",AJP!B113)</f>
        <v/>
      </c>
      <c r="H3119" s="32"/>
      <c r="I3119" s="32" t="str">
        <f>IF(AJP!C113="","",AJP!C113)</f>
        <v/>
      </c>
      <c r="J3119" s="296" t="str">
        <f>IF(AJP!D113="","",AJP!D113)</f>
        <v/>
      </c>
      <c r="K3119" s="32" t="str">
        <f>IF(AJP!E113="","",AJP!E113)</f>
        <v/>
      </c>
      <c r="L3119" s="297" t="str">
        <f>IF(AJP!F113="","",AJP!F113)</f>
        <v/>
      </c>
      <c r="M3119" s="297" t="str">
        <f>IF(AJP!G113="","",AJP!G113)</f>
        <v/>
      </c>
      <c r="N3119" s="28"/>
      <c r="O3119" s="28"/>
    </row>
    <row r="3120" spans="1:15" ht="18.75" customHeight="1" x14ac:dyDescent="0.35">
      <c r="A3120" s="28"/>
      <c r="B3120" s="189">
        <f>IF(J3120="",0,COUNTIF($J$7:J3120,J3120))</f>
        <v>0</v>
      </c>
      <c r="C3120" s="189" t="str">
        <f t="shared" si="198"/>
        <v>0</v>
      </c>
      <c r="D3120" s="192" t="str">
        <f t="shared" si="199"/>
        <v/>
      </c>
      <c r="E3120" s="189"/>
      <c r="F3120" s="28"/>
      <c r="G3120" s="295" t="str">
        <f>IF(AJP!B114="","",AJP!B114)</f>
        <v/>
      </c>
      <c r="H3120" s="32"/>
      <c r="I3120" s="32" t="str">
        <f>IF(AJP!C114="","",AJP!C114)</f>
        <v/>
      </c>
      <c r="J3120" s="296" t="str">
        <f>IF(AJP!D114="","",AJP!D114)</f>
        <v/>
      </c>
      <c r="K3120" s="32" t="str">
        <f>IF(AJP!E114="","",AJP!E114)</f>
        <v/>
      </c>
      <c r="L3120" s="297" t="str">
        <f>IF(AJP!F114="","",AJP!F114)</f>
        <v/>
      </c>
      <c r="M3120" s="297" t="str">
        <f>IF(AJP!G114="","",AJP!G114)</f>
        <v/>
      </c>
      <c r="N3120" s="28"/>
      <c r="O3120" s="28"/>
    </row>
    <row r="3121" spans="1:15" ht="18.75" customHeight="1" x14ac:dyDescent="0.35">
      <c r="A3121" s="28"/>
      <c r="B3121" s="189">
        <f>IF(J3121="",0,COUNTIF($J$7:J3121,J3121))</f>
        <v>0</v>
      </c>
      <c r="C3121" s="189" t="str">
        <f t="shared" si="198"/>
        <v>0</v>
      </c>
      <c r="D3121" s="192" t="str">
        <f t="shared" si="199"/>
        <v/>
      </c>
      <c r="E3121" s="189"/>
      <c r="F3121" s="28"/>
      <c r="G3121" s="295" t="str">
        <f>IF(AJP!B115="","",AJP!B115)</f>
        <v/>
      </c>
      <c r="H3121" s="32"/>
      <c r="I3121" s="32" t="str">
        <f>IF(AJP!C115="","",AJP!C115)</f>
        <v/>
      </c>
      <c r="J3121" s="296" t="str">
        <f>IF(AJP!D115="","",AJP!D115)</f>
        <v/>
      </c>
      <c r="K3121" s="32" t="str">
        <f>IF(AJP!E115="","",AJP!E115)</f>
        <v/>
      </c>
      <c r="L3121" s="297" t="str">
        <f>IF(AJP!F115="","",AJP!F115)</f>
        <v/>
      </c>
      <c r="M3121" s="297" t="str">
        <f>IF(AJP!G115="","",AJP!G115)</f>
        <v/>
      </c>
      <c r="N3121" s="28"/>
      <c r="O3121" s="28"/>
    </row>
    <row r="3122" spans="1:15" ht="18.75" customHeight="1" x14ac:dyDescent="0.35">
      <c r="A3122" s="28"/>
      <c r="B3122" s="189">
        <f>IF(J3122="",0,COUNTIF($J$7:J3122,J3122))</f>
        <v>0</v>
      </c>
      <c r="C3122" s="189" t="str">
        <f t="shared" si="198"/>
        <v>0</v>
      </c>
      <c r="D3122" s="192" t="str">
        <f t="shared" si="199"/>
        <v/>
      </c>
      <c r="E3122" s="189"/>
      <c r="F3122" s="28"/>
      <c r="G3122" s="295" t="str">
        <f>IF(AJP!B116="","",AJP!B116)</f>
        <v/>
      </c>
      <c r="H3122" s="32"/>
      <c r="I3122" s="32" t="str">
        <f>IF(AJP!C116="","",AJP!C116)</f>
        <v/>
      </c>
      <c r="J3122" s="296" t="str">
        <f>IF(AJP!D116="","",AJP!D116)</f>
        <v/>
      </c>
      <c r="K3122" s="32" t="str">
        <f>IF(AJP!E116="","",AJP!E116)</f>
        <v/>
      </c>
      <c r="L3122" s="297" t="str">
        <f>IF(AJP!F116="","",AJP!F116)</f>
        <v/>
      </c>
      <c r="M3122" s="297" t="str">
        <f>IF(AJP!G116="","",AJP!G116)</f>
        <v/>
      </c>
      <c r="N3122" s="28"/>
      <c r="O3122" s="28"/>
    </row>
    <row r="3123" spans="1:15" ht="18.75" customHeight="1" x14ac:dyDescent="0.35">
      <c r="A3123" s="28"/>
      <c r="B3123" s="189">
        <f>IF(J3123="",0,COUNTIF($J$7:J3123,J3123))</f>
        <v>0</v>
      </c>
      <c r="C3123" s="189" t="str">
        <f t="shared" si="198"/>
        <v>0</v>
      </c>
      <c r="D3123" s="192" t="str">
        <f t="shared" si="199"/>
        <v/>
      </c>
      <c r="E3123" s="189"/>
      <c r="F3123" s="28"/>
      <c r="G3123" s="295" t="str">
        <f>IF(AJP!B117="","",AJP!B117)</f>
        <v/>
      </c>
      <c r="H3123" s="32"/>
      <c r="I3123" s="32" t="str">
        <f>IF(AJP!C117="","",AJP!C117)</f>
        <v/>
      </c>
      <c r="J3123" s="296" t="str">
        <f>IF(AJP!D117="","",AJP!D117)</f>
        <v/>
      </c>
      <c r="K3123" s="32" t="str">
        <f>IF(AJP!E117="","",AJP!E117)</f>
        <v/>
      </c>
      <c r="L3123" s="297" t="str">
        <f>IF(AJP!F117="","",AJP!F117)</f>
        <v/>
      </c>
      <c r="M3123" s="297" t="str">
        <f>IF(AJP!G117="","",AJP!G117)</f>
        <v/>
      </c>
      <c r="N3123" s="28"/>
      <c r="O3123" s="28"/>
    </row>
    <row r="3124" spans="1:15" ht="18.75" customHeight="1" x14ac:dyDescent="0.35">
      <c r="A3124" s="28"/>
      <c r="B3124" s="189">
        <f>IF(J3124="",0,COUNTIF($J$7:J3124,J3124))</f>
        <v>0</v>
      </c>
      <c r="C3124" s="189" t="str">
        <f t="shared" si="198"/>
        <v>0</v>
      </c>
      <c r="D3124" s="192" t="str">
        <f t="shared" si="199"/>
        <v/>
      </c>
      <c r="E3124" s="189"/>
      <c r="F3124" s="28"/>
      <c r="G3124" s="295" t="str">
        <f>IF(AJP!B118="","",AJP!B118)</f>
        <v/>
      </c>
      <c r="H3124" s="32"/>
      <c r="I3124" s="32" t="str">
        <f>IF(AJP!C118="","",AJP!C118)</f>
        <v/>
      </c>
      <c r="J3124" s="296" t="str">
        <f>IF(AJP!D118="","",AJP!D118)</f>
        <v/>
      </c>
      <c r="K3124" s="32" t="str">
        <f>IF(AJP!E118="","",AJP!E118)</f>
        <v/>
      </c>
      <c r="L3124" s="297" t="str">
        <f>IF(AJP!F118="","",AJP!F118)</f>
        <v/>
      </c>
      <c r="M3124" s="297" t="str">
        <f>IF(AJP!G118="","",AJP!G118)</f>
        <v/>
      </c>
      <c r="N3124" s="28"/>
      <c r="O3124" s="28"/>
    </row>
    <row r="3125" spans="1:15" ht="18.75" customHeight="1" x14ac:dyDescent="0.35">
      <c r="A3125" s="28"/>
      <c r="B3125" s="189">
        <f>IF(J3125="",0,COUNTIF($J$7:J3125,J3125))</f>
        <v>0</v>
      </c>
      <c r="C3125" s="189" t="str">
        <f t="shared" si="198"/>
        <v>0</v>
      </c>
      <c r="D3125" s="192" t="str">
        <f t="shared" si="199"/>
        <v/>
      </c>
      <c r="E3125" s="189"/>
      <c r="F3125" s="28"/>
      <c r="G3125" s="295" t="str">
        <f>IF(AJP!B119="","",AJP!B119)</f>
        <v/>
      </c>
      <c r="H3125" s="32"/>
      <c r="I3125" s="32" t="str">
        <f>IF(AJP!C119="","",AJP!C119)</f>
        <v/>
      </c>
      <c r="J3125" s="296" t="str">
        <f>IF(AJP!D119="","",AJP!D119)</f>
        <v/>
      </c>
      <c r="K3125" s="32" t="str">
        <f>IF(AJP!E119="","",AJP!E119)</f>
        <v/>
      </c>
      <c r="L3125" s="297" t="str">
        <f>IF(AJP!F119="","",AJP!F119)</f>
        <v/>
      </c>
      <c r="M3125" s="297" t="str">
        <f>IF(AJP!G119="","",AJP!G119)</f>
        <v/>
      </c>
      <c r="N3125" s="28"/>
      <c r="O3125" s="28"/>
    </row>
    <row r="3126" spans="1:15" ht="18.75" customHeight="1" x14ac:dyDescent="0.35">
      <c r="A3126" s="28"/>
      <c r="B3126" s="189">
        <f>IF(J3126="",0,COUNTIF($J$7:J3126,J3126))</f>
        <v>0</v>
      </c>
      <c r="C3126" s="189" t="str">
        <f t="shared" si="198"/>
        <v>0</v>
      </c>
      <c r="D3126" s="192" t="str">
        <f t="shared" si="199"/>
        <v/>
      </c>
      <c r="E3126" s="189"/>
      <c r="F3126" s="28"/>
      <c r="G3126" s="295" t="str">
        <f>IF(AJP!B120="","",AJP!B120)</f>
        <v/>
      </c>
      <c r="H3126" s="32"/>
      <c r="I3126" s="32" t="str">
        <f>IF(AJP!C120="","",AJP!C120)</f>
        <v/>
      </c>
      <c r="J3126" s="296" t="str">
        <f>IF(AJP!D120="","",AJP!D120)</f>
        <v/>
      </c>
      <c r="K3126" s="32" t="str">
        <f>IF(AJP!E120="","",AJP!E120)</f>
        <v/>
      </c>
      <c r="L3126" s="297" t="str">
        <f>IF(AJP!F120="","",AJP!F120)</f>
        <v/>
      </c>
      <c r="M3126" s="297" t="str">
        <f>IF(AJP!G120="","",AJP!G120)</f>
        <v/>
      </c>
      <c r="N3126" s="28"/>
      <c r="O3126" s="28"/>
    </row>
    <row r="3127" spans="1:15" ht="18.75" customHeight="1" x14ac:dyDescent="0.35">
      <c r="A3127" s="28"/>
      <c r="B3127" s="189">
        <f>IF(J3127="",0,COUNTIF($J$7:J3127,J3127))</f>
        <v>0</v>
      </c>
      <c r="C3127" s="189" t="str">
        <f t="shared" si="198"/>
        <v>0</v>
      </c>
      <c r="D3127" s="192" t="str">
        <f t="shared" si="199"/>
        <v/>
      </c>
      <c r="E3127" s="189"/>
      <c r="F3127" s="28"/>
      <c r="G3127" s="295" t="str">
        <f>IF(AJP!B121="","",AJP!B121)</f>
        <v/>
      </c>
      <c r="H3127" s="32"/>
      <c r="I3127" s="32" t="str">
        <f>IF(AJP!C121="","",AJP!C121)</f>
        <v/>
      </c>
      <c r="J3127" s="296" t="str">
        <f>IF(AJP!D121="","",AJP!D121)</f>
        <v/>
      </c>
      <c r="K3127" s="32" t="str">
        <f>IF(AJP!E121="","",AJP!E121)</f>
        <v/>
      </c>
      <c r="L3127" s="297" t="str">
        <f>IF(AJP!F121="","",AJP!F121)</f>
        <v/>
      </c>
      <c r="M3127" s="297" t="str">
        <f>IF(AJP!G121="","",AJP!G121)</f>
        <v/>
      </c>
      <c r="N3127" s="28"/>
      <c r="O3127" s="28"/>
    </row>
    <row r="3128" spans="1:15" ht="18.75" customHeight="1" x14ac:dyDescent="0.35">
      <c r="A3128" s="28"/>
      <c r="B3128" s="189">
        <f>IF(J3128="",0,COUNTIF($J$7:J3128,J3128))</f>
        <v>0</v>
      </c>
      <c r="C3128" s="189" t="str">
        <f t="shared" si="198"/>
        <v>0</v>
      </c>
      <c r="D3128" s="192" t="str">
        <f t="shared" si="199"/>
        <v/>
      </c>
      <c r="E3128" s="189"/>
      <c r="F3128" s="28"/>
      <c r="G3128" s="295" t="str">
        <f>IF(AJP!B122="","",AJP!B122)</f>
        <v/>
      </c>
      <c r="H3128" s="32"/>
      <c r="I3128" s="32" t="str">
        <f>IF(AJP!C122="","",AJP!C122)</f>
        <v/>
      </c>
      <c r="J3128" s="296" t="str">
        <f>IF(AJP!D122="","",AJP!D122)</f>
        <v/>
      </c>
      <c r="K3128" s="32" t="str">
        <f>IF(AJP!E122="","",AJP!E122)</f>
        <v/>
      </c>
      <c r="L3128" s="297" t="str">
        <f>IF(AJP!F122="","",AJP!F122)</f>
        <v/>
      </c>
      <c r="M3128" s="297" t="str">
        <f>IF(AJP!G122="","",AJP!G122)</f>
        <v/>
      </c>
      <c r="N3128" s="28"/>
      <c r="O3128" s="28"/>
    </row>
    <row r="3129" spans="1:15" ht="18.75" customHeight="1" x14ac:dyDescent="0.35">
      <c r="A3129" s="28"/>
      <c r="B3129" s="189">
        <f>IF(J3129="",0,COUNTIF($J$7:J3129,J3129))</f>
        <v>0</v>
      </c>
      <c r="C3129" s="189" t="str">
        <f t="shared" si="198"/>
        <v>0</v>
      </c>
      <c r="D3129" s="192" t="str">
        <f t="shared" si="199"/>
        <v/>
      </c>
      <c r="E3129" s="189"/>
      <c r="F3129" s="28"/>
      <c r="G3129" s="295" t="str">
        <f>IF(AJP!B123="","",AJP!B123)</f>
        <v/>
      </c>
      <c r="H3129" s="32"/>
      <c r="I3129" s="32" t="str">
        <f>IF(AJP!C123="","",AJP!C123)</f>
        <v/>
      </c>
      <c r="J3129" s="296" t="str">
        <f>IF(AJP!D123="","",AJP!D123)</f>
        <v/>
      </c>
      <c r="K3129" s="32" t="str">
        <f>IF(AJP!E123="","",AJP!E123)</f>
        <v/>
      </c>
      <c r="L3129" s="297" t="str">
        <f>IF(AJP!F123="","",AJP!F123)</f>
        <v/>
      </c>
      <c r="M3129" s="297" t="str">
        <f>IF(AJP!G123="","",AJP!G123)</f>
        <v/>
      </c>
      <c r="N3129" s="28"/>
      <c r="O3129" s="28"/>
    </row>
    <row r="3130" spans="1:15" ht="18.75" customHeight="1" x14ac:dyDescent="0.35">
      <c r="A3130" s="28"/>
      <c r="B3130" s="189">
        <f>IF(J3130="",0,COUNTIF($J$7:J3130,J3130))</f>
        <v>0</v>
      </c>
      <c r="C3130" s="189" t="str">
        <f t="shared" si="198"/>
        <v>0</v>
      </c>
      <c r="D3130" s="192" t="str">
        <f t="shared" si="199"/>
        <v/>
      </c>
      <c r="E3130" s="189"/>
      <c r="F3130" s="28"/>
      <c r="G3130" s="295" t="str">
        <f>IF(AJP!B124="","",AJP!B124)</f>
        <v/>
      </c>
      <c r="H3130" s="32"/>
      <c r="I3130" s="32" t="str">
        <f>IF(AJP!C124="","",AJP!C124)</f>
        <v/>
      </c>
      <c r="J3130" s="296" t="str">
        <f>IF(AJP!D124="","",AJP!D124)</f>
        <v/>
      </c>
      <c r="K3130" s="32" t="str">
        <f>IF(AJP!E124="","",AJP!E124)</f>
        <v/>
      </c>
      <c r="L3130" s="297" t="str">
        <f>IF(AJP!F124="","",AJP!F124)</f>
        <v/>
      </c>
      <c r="M3130" s="297" t="str">
        <f>IF(AJP!G124="","",AJP!G124)</f>
        <v/>
      </c>
      <c r="N3130" s="28"/>
      <c r="O3130" s="28"/>
    </row>
    <row r="3131" spans="1:15" ht="18.75" customHeight="1" x14ac:dyDescent="0.35">
      <c r="A3131" s="28"/>
      <c r="B3131" s="189">
        <f>IF(J3131="",0,COUNTIF($J$7:J3131,J3131))</f>
        <v>0</v>
      </c>
      <c r="C3131" s="189" t="str">
        <f t="shared" si="198"/>
        <v>0</v>
      </c>
      <c r="D3131" s="192" t="str">
        <f t="shared" si="199"/>
        <v/>
      </c>
      <c r="E3131" s="189"/>
      <c r="F3131" s="28"/>
      <c r="G3131" s="295" t="str">
        <f>IF(AJP!B125="","",AJP!B125)</f>
        <v/>
      </c>
      <c r="H3131" s="32"/>
      <c r="I3131" s="32" t="str">
        <f>IF(AJP!C125="","",AJP!C125)</f>
        <v/>
      </c>
      <c r="J3131" s="296" t="str">
        <f>IF(AJP!D125="","",AJP!D125)</f>
        <v/>
      </c>
      <c r="K3131" s="32" t="str">
        <f>IF(AJP!E125="","",AJP!E125)</f>
        <v/>
      </c>
      <c r="L3131" s="297" t="str">
        <f>IF(AJP!F125="","",AJP!F125)</f>
        <v/>
      </c>
      <c r="M3131" s="297" t="str">
        <f>IF(AJP!G125="","",AJP!G125)</f>
        <v/>
      </c>
      <c r="N3131" s="28"/>
      <c r="O3131" s="28"/>
    </row>
    <row r="3132" spans="1:15" ht="18.75" customHeight="1" x14ac:dyDescent="0.35">
      <c r="A3132" s="28"/>
      <c r="B3132" s="189">
        <f>IF(J3132="",0,COUNTIF($J$7:J3132,J3132))</f>
        <v>0</v>
      </c>
      <c r="C3132" s="189" t="str">
        <f t="shared" si="198"/>
        <v>0</v>
      </c>
      <c r="D3132" s="192" t="str">
        <f t="shared" si="199"/>
        <v/>
      </c>
      <c r="E3132" s="189"/>
      <c r="F3132" s="28"/>
      <c r="G3132" s="295" t="str">
        <f>IF(AJP!B126="","",AJP!B126)</f>
        <v/>
      </c>
      <c r="H3132" s="32"/>
      <c r="I3132" s="32" t="str">
        <f>IF(AJP!C126="","",AJP!C126)</f>
        <v/>
      </c>
      <c r="J3132" s="296" t="str">
        <f>IF(AJP!D126="","",AJP!D126)</f>
        <v/>
      </c>
      <c r="K3132" s="32" t="str">
        <f>IF(AJP!E126="","",AJP!E126)</f>
        <v/>
      </c>
      <c r="L3132" s="297" t="str">
        <f>IF(AJP!F126="","",AJP!F126)</f>
        <v/>
      </c>
      <c r="M3132" s="297" t="str">
        <f>IF(AJP!G126="","",AJP!G126)</f>
        <v/>
      </c>
      <c r="N3132" s="28"/>
      <c r="O3132" s="28"/>
    </row>
    <row r="3133" spans="1:15" ht="18.75" customHeight="1" x14ac:dyDescent="0.35">
      <c r="A3133" s="28"/>
      <c r="B3133" s="189">
        <f>IF(J3133="",0,COUNTIF($J$7:J3133,J3133))</f>
        <v>0</v>
      </c>
      <c r="C3133" s="189" t="str">
        <f t="shared" si="198"/>
        <v>0</v>
      </c>
      <c r="D3133" s="192" t="str">
        <f t="shared" si="199"/>
        <v/>
      </c>
      <c r="E3133" s="189"/>
      <c r="F3133" s="28"/>
      <c r="G3133" s="295" t="str">
        <f>IF(AJP!B127="","",AJP!B127)</f>
        <v/>
      </c>
      <c r="H3133" s="32"/>
      <c r="I3133" s="32" t="str">
        <f>IF(AJP!C127="","",AJP!C127)</f>
        <v/>
      </c>
      <c r="J3133" s="296" t="str">
        <f>IF(AJP!D127="","",AJP!D127)</f>
        <v/>
      </c>
      <c r="K3133" s="32" t="str">
        <f>IF(AJP!E127="","",AJP!E127)</f>
        <v/>
      </c>
      <c r="L3133" s="297" t="str">
        <f>IF(AJP!F127="","",AJP!F127)</f>
        <v/>
      </c>
      <c r="M3133" s="297" t="str">
        <f>IF(AJP!G127="","",AJP!G127)</f>
        <v/>
      </c>
      <c r="N3133" s="28"/>
      <c r="O3133" s="28"/>
    </row>
    <row r="3134" spans="1:15" ht="18.75" customHeight="1" x14ac:dyDescent="0.35">
      <c r="A3134" s="28"/>
      <c r="B3134" s="189">
        <f>IF(J3134="",0,COUNTIF($J$7:J3134,J3134))</f>
        <v>0</v>
      </c>
      <c r="C3134" s="189" t="str">
        <f t="shared" si="198"/>
        <v>0</v>
      </c>
      <c r="D3134" s="192" t="str">
        <f t="shared" si="199"/>
        <v/>
      </c>
      <c r="E3134" s="189"/>
      <c r="F3134" s="28"/>
      <c r="G3134" s="295" t="str">
        <f>IF(AJP!B128="","",AJP!B128)</f>
        <v/>
      </c>
      <c r="H3134" s="32"/>
      <c r="I3134" s="32" t="str">
        <f>IF(AJP!C128="","",AJP!C128)</f>
        <v/>
      </c>
      <c r="J3134" s="296" t="str">
        <f>IF(AJP!D128="","",AJP!D128)</f>
        <v/>
      </c>
      <c r="K3134" s="32" t="str">
        <f>IF(AJP!E128="","",AJP!E128)</f>
        <v/>
      </c>
      <c r="L3134" s="297" t="str">
        <f>IF(AJP!F128="","",AJP!F128)</f>
        <v/>
      </c>
      <c r="M3134" s="297" t="str">
        <f>IF(AJP!G128="","",AJP!G128)</f>
        <v/>
      </c>
      <c r="N3134" s="28"/>
      <c r="O3134" s="28"/>
    </row>
    <row r="3135" spans="1:15" ht="18.75" customHeight="1" x14ac:dyDescent="0.35">
      <c r="A3135" s="28"/>
      <c r="B3135" s="189">
        <f>IF(J3135="",0,COUNTIF($J$7:J3135,J3135))</f>
        <v>0</v>
      </c>
      <c r="C3135" s="189" t="str">
        <f t="shared" si="198"/>
        <v>0</v>
      </c>
      <c r="D3135" s="192" t="str">
        <f t="shared" si="199"/>
        <v/>
      </c>
      <c r="E3135" s="189"/>
      <c r="F3135" s="28"/>
      <c r="G3135" s="295" t="str">
        <f>IF(AJP!B129="","",AJP!B129)</f>
        <v/>
      </c>
      <c r="H3135" s="32"/>
      <c r="I3135" s="32" t="str">
        <f>IF(AJP!C129="","",AJP!C129)</f>
        <v/>
      </c>
      <c r="J3135" s="296" t="str">
        <f>IF(AJP!D129="","",AJP!D129)</f>
        <v/>
      </c>
      <c r="K3135" s="32" t="str">
        <f>IF(AJP!E129="","",AJP!E129)</f>
        <v/>
      </c>
      <c r="L3135" s="297" t="str">
        <f>IF(AJP!F129="","",AJP!F129)</f>
        <v/>
      </c>
      <c r="M3135" s="297" t="str">
        <f>IF(AJP!G129="","",AJP!G129)</f>
        <v/>
      </c>
      <c r="N3135" s="28"/>
      <c r="O3135" s="28"/>
    </row>
    <row r="3136" spans="1:15" ht="18.75" customHeight="1" x14ac:dyDescent="0.35">
      <c r="A3136" s="28"/>
      <c r="B3136" s="189">
        <f>IF(J3136="",0,COUNTIF($J$7:J3136,J3136))</f>
        <v>0</v>
      </c>
      <c r="C3136" s="189" t="str">
        <f t="shared" si="198"/>
        <v>0</v>
      </c>
      <c r="D3136" s="192" t="str">
        <f t="shared" si="199"/>
        <v/>
      </c>
      <c r="E3136" s="189"/>
      <c r="F3136" s="28"/>
      <c r="G3136" s="295" t="str">
        <f>IF(AJP!B130="","",AJP!B130)</f>
        <v/>
      </c>
      <c r="H3136" s="32"/>
      <c r="I3136" s="32" t="str">
        <f>IF(AJP!C130="","",AJP!C130)</f>
        <v/>
      </c>
      <c r="J3136" s="296" t="str">
        <f>IF(AJP!D130="","",AJP!D130)</f>
        <v/>
      </c>
      <c r="K3136" s="32" t="str">
        <f>IF(AJP!E130="","",AJP!E130)</f>
        <v/>
      </c>
      <c r="L3136" s="297" t="str">
        <f>IF(AJP!F130="","",AJP!F130)</f>
        <v/>
      </c>
      <c r="M3136" s="297" t="str">
        <f>IF(AJP!G130="","",AJP!G130)</f>
        <v/>
      </c>
      <c r="N3136" s="28"/>
      <c r="O3136" s="28"/>
    </row>
    <row r="3137" spans="1:15" ht="18.75" customHeight="1" x14ac:dyDescent="0.35">
      <c r="A3137" s="28"/>
      <c r="B3137" s="189">
        <f>IF(J3137="",0,COUNTIF($J$7:J3137,J3137))</f>
        <v>0</v>
      </c>
      <c r="C3137" s="189" t="str">
        <f t="shared" si="198"/>
        <v>0</v>
      </c>
      <c r="D3137" s="192" t="str">
        <f t="shared" si="199"/>
        <v/>
      </c>
      <c r="E3137" s="189"/>
      <c r="F3137" s="28"/>
      <c r="G3137" s="295" t="str">
        <f>IF(AJP!B131="","",AJP!B131)</f>
        <v/>
      </c>
      <c r="H3137" s="32"/>
      <c r="I3137" s="32" t="str">
        <f>IF(AJP!C131="","",AJP!C131)</f>
        <v/>
      </c>
      <c r="J3137" s="296" t="str">
        <f>IF(AJP!D131="","",AJP!D131)</f>
        <v/>
      </c>
      <c r="K3137" s="32" t="str">
        <f>IF(AJP!E131="","",AJP!E131)</f>
        <v/>
      </c>
      <c r="L3137" s="297" t="str">
        <f>IF(AJP!F131="","",AJP!F131)</f>
        <v/>
      </c>
      <c r="M3137" s="297" t="str">
        <f>IF(AJP!G131="","",AJP!G131)</f>
        <v/>
      </c>
      <c r="N3137" s="28"/>
      <c r="O3137" s="28"/>
    </row>
    <row r="3138" spans="1:15" ht="18.75" customHeight="1" x14ac:dyDescent="0.35">
      <c r="A3138" s="28"/>
      <c r="B3138" s="189">
        <f>IF(J3138="",0,COUNTIF($J$7:J3138,J3138))</f>
        <v>0</v>
      </c>
      <c r="C3138" s="189" t="str">
        <f t="shared" si="198"/>
        <v>0</v>
      </c>
      <c r="D3138" s="192" t="str">
        <f t="shared" si="199"/>
        <v/>
      </c>
      <c r="E3138" s="189"/>
      <c r="F3138" s="28"/>
      <c r="G3138" s="295" t="str">
        <f>IF(AJP!B132="","",AJP!B132)</f>
        <v/>
      </c>
      <c r="H3138" s="32"/>
      <c r="I3138" s="32" t="str">
        <f>IF(AJP!C132="","",AJP!C132)</f>
        <v/>
      </c>
      <c r="J3138" s="296" t="str">
        <f>IF(AJP!D132="","",AJP!D132)</f>
        <v/>
      </c>
      <c r="K3138" s="32" t="str">
        <f>IF(AJP!E132="","",AJP!E132)</f>
        <v/>
      </c>
      <c r="L3138" s="297" t="str">
        <f>IF(AJP!F132="","",AJP!F132)</f>
        <v/>
      </c>
      <c r="M3138" s="297" t="str">
        <f>IF(AJP!G132="","",AJP!G132)</f>
        <v/>
      </c>
      <c r="N3138" s="28"/>
      <c r="O3138" s="28"/>
    </row>
    <row r="3139" spans="1:15" ht="18.75" customHeight="1" x14ac:dyDescent="0.35">
      <c r="A3139" s="28"/>
      <c r="B3139" s="189">
        <f>IF(J3139="",0,COUNTIF($J$7:J3139,J3139))</f>
        <v>0</v>
      </c>
      <c r="C3139" s="189" t="str">
        <f t="shared" si="198"/>
        <v>0</v>
      </c>
      <c r="D3139" s="192" t="str">
        <f t="shared" si="199"/>
        <v/>
      </c>
      <c r="E3139" s="189"/>
      <c r="F3139" s="28"/>
      <c r="G3139" s="295" t="str">
        <f>IF(AJP!B133="","",AJP!B133)</f>
        <v/>
      </c>
      <c r="H3139" s="32"/>
      <c r="I3139" s="32" t="str">
        <f>IF(AJP!C133="","",AJP!C133)</f>
        <v/>
      </c>
      <c r="J3139" s="296" t="str">
        <f>IF(AJP!D133="","",AJP!D133)</f>
        <v/>
      </c>
      <c r="K3139" s="32" t="str">
        <f>IF(AJP!E133="","",AJP!E133)</f>
        <v/>
      </c>
      <c r="L3139" s="297" t="str">
        <f>IF(AJP!F133="","",AJP!F133)</f>
        <v/>
      </c>
      <c r="M3139" s="297" t="str">
        <f>IF(AJP!G133="","",AJP!G133)</f>
        <v/>
      </c>
      <c r="N3139" s="28"/>
      <c r="O3139" s="28"/>
    </row>
    <row r="3140" spans="1:15" ht="18.75" customHeight="1" x14ac:dyDescent="0.35">
      <c r="A3140" s="28"/>
      <c r="B3140" s="189">
        <f>IF(J3140="",0,COUNTIF($J$7:J3140,J3140))</f>
        <v>0</v>
      </c>
      <c r="C3140" s="189" t="str">
        <f t="shared" si="198"/>
        <v>0</v>
      </c>
      <c r="D3140" s="192" t="str">
        <f t="shared" si="199"/>
        <v/>
      </c>
      <c r="E3140" s="189"/>
      <c r="F3140" s="28"/>
      <c r="G3140" s="295" t="str">
        <f>IF(AJP!B134="","",AJP!B134)</f>
        <v/>
      </c>
      <c r="H3140" s="32"/>
      <c r="I3140" s="32" t="str">
        <f>IF(AJP!C134="","",AJP!C134)</f>
        <v/>
      </c>
      <c r="J3140" s="296" t="str">
        <f>IF(AJP!D134="","",AJP!D134)</f>
        <v/>
      </c>
      <c r="K3140" s="32" t="str">
        <f>IF(AJP!E134="","",AJP!E134)</f>
        <v/>
      </c>
      <c r="L3140" s="297" t="str">
        <f>IF(AJP!F134="","",AJP!F134)</f>
        <v/>
      </c>
      <c r="M3140" s="297" t="str">
        <f>IF(AJP!G134="","",AJP!G134)</f>
        <v/>
      </c>
      <c r="N3140" s="28"/>
      <c r="O3140" s="28"/>
    </row>
    <row r="3141" spans="1:15" ht="18.75" customHeight="1" x14ac:dyDescent="0.35">
      <c r="A3141" s="28"/>
      <c r="B3141" s="189">
        <f>IF(J3141="",0,COUNTIF($J$7:J3141,J3141))</f>
        <v>0</v>
      </c>
      <c r="C3141" s="189" t="str">
        <f t="shared" si="198"/>
        <v>0</v>
      </c>
      <c r="D3141" s="192" t="str">
        <f t="shared" si="199"/>
        <v/>
      </c>
      <c r="E3141" s="189"/>
      <c r="F3141" s="28"/>
      <c r="G3141" s="295" t="str">
        <f>IF(AJP!B135="","",AJP!B135)</f>
        <v/>
      </c>
      <c r="H3141" s="32"/>
      <c r="I3141" s="32" t="str">
        <f>IF(AJP!C135="","",AJP!C135)</f>
        <v/>
      </c>
      <c r="J3141" s="296" t="str">
        <f>IF(AJP!D135="","",AJP!D135)</f>
        <v/>
      </c>
      <c r="K3141" s="32" t="str">
        <f>IF(AJP!E135="","",AJP!E135)</f>
        <v/>
      </c>
      <c r="L3141" s="297" t="str">
        <f>IF(AJP!F135="","",AJP!F135)</f>
        <v/>
      </c>
      <c r="M3141" s="297" t="str">
        <f>IF(AJP!G135="","",AJP!G135)</f>
        <v/>
      </c>
      <c r="N3141" s="28"/>
      <c r="O3141" s="28"/>
    </row>
    <row r="3142" spans="1:15" ht="18.75" customHeight="1" x14ac:dyDescent="0.35">
      <c r="A3142" s="28"/>
      <c r="B3142" s="189">
        <f>IF(J3142="",0,COUNTIF($J$7:J3142,J3142))</f>
        <v>0</v>
      </c>
      <c r="C3142" s="189" t="str">
        <f t="shared" si="198"/>
        <v>0</v>
      </c>
      <c r="D3142" s="192" t="str">
        <f t="shared" si="199"/>
        <v/>
      </c>
      <c r="E3142" s="189"/>
      <c r="F3142" s="28"/>
      <c r="G3142" s="295" t="str">
        <f>IF(AJP!B136="","",AJP!B136)</f>
        <v/>
      </c>
      <c r="H3142" s="32"/>
      <c r="I3142" s="32" t="str">
        <f>IF(AJP!C136="","",AJP!C136)</f>
        <v/>
      </c>
      <c r="J3142" s="296" t="str">
        <f>IF(AJP!D136="","",AJP!D136)</f>
        <v/>
      </c>
      <c r="K3142" s="32" t="str">
        <f>IF(AJP!E136="","",AJP!E136)</f>
        <v/>
      </c>
      <c r="L3142" s="297" t="str">
        <f>IF(AJP!F136="","",AJP!F136)</f>
        <v/>
      </c>
      <c r="M3142" s="297" t="str">
        <f>IF(AJP!G136="","",AJP!G136)</f>
        <v/>
      </c>
      <c r="N3142" s="28"/>
      <c r="O3142" s="28"/>
    </row>
    <row r="3143" spans="1:15" ht="18.75" customHeight="1" x14ac:dyDescent="0.35">
      <c r="A3143" s="28"/>
      <c r="B3143" s="189">
        <f>IF(J3143="",0,COUNTIF($J$7:J3143,J3143))</f>
        <v>0</v>
      </c>
      <c r="C3143" s="189" t="str">
        <f t="shared" ref="C3143:C3206" si="200">B3143&amp;J3143</f>
        <v>0</v>
      </c>
      <c r="D3143" s="192" t="str">
        <f t="shared" ref="D3143:D3206" si="201">IF(G3143&lt;&gt;"",G3143,D3142)</f>
        <v/>
      </c>
      <c r="E3143" s="189"/>
      <c r="F3143" s="28"/>
      <c r="G3143" s="295" t="str">
        <f>IF(AJP!B137="","",AJP!B137)</f>
        <v/>
      </c>
      <c r="H3143" s="32"/>
      <c r="I3143" s="32" t="str">
        <f>IF(AJP!C137="","",AJP!C137)</f>
        <v/>
      </c>
      <c r="J3143" s="296" t="str">
        <f>IF(AJP!D137="","",AJP!D137)</f>
        <v/>
      </c>
      <c r="K3143" s="32" t="str">
        <f>IF(AJP!E137="","",AJP!E137)</f>
        <v/>
      </c>
      <c r="L3143" s="297" t="str">
        <f>IF(AJP!F137="","",AJP!F137)</f>
        <v/>
      </c>
      <c r="M3143" s="297" t="str">
        <f>IF(AJP!G137="","",AJP!G137)</f>
        <v/>
      </c>
      <c r="N3143" s="28"/>
      <c r="O3143" s="28"/>
    </row>
    <row r="3144" spans="1:15" ht="18.75" customHeight="1" x14ac:dyDescent="0.35">
      <c r="A3144" s="28"/>
      <c r="B3144" s="189">
        <f>IF(J3144="",0,COUNTIF($J$7:J3144,J3144))</f>
        <v>0</v>
      </c>
      <c r="C3144" s="189" t="str">
        <f t="shared" si="200"/>
        <v>0</v>
      </c>
      <c r="D3144" s="192" t="str">
        <f t="shared" si="201"/>
        <v/>
      </c>
      <c r="E3144" s="189"/>
      <c r="F3144" s="28"/>
      <c r="G3144" s="295" t="str">
        <f>IF(AJP!B138="","",AJP!B138)</f>
        <v/>
      </c>
      <c r="H3144" s="32"/>
      <c r="I3144" s="32" t="str">
        <f>IF(AJP!C138="","",AJP!C138)</f>
        <v/>
      </c>
      <c r="J3144" s="296" t="str">
        <f>IF(AJP!D138="","",AJP!D138)</f>
        <v/>
      </c>
      <c r="K3144" s="32" t="str">
        <f>IF(AJP!E138="","",AJP!E138)</f>
        <v/>
      </c>
      <c r="L3144" s="297" t="str">
        <f>IF(AJP!F138="","",AJP!F138)</f>
        <v/>
      </c>
      <c r="M3144" s="297" t="str">
        <f>IF(AJP!G138="","",AJP!G138)</f>
        <v/>
      </c>
      <c r="N3144" s="28"/>
      <c r="O3144" s="28"/>
    </row>
    <row r="3145" spans="1:15" ht="18.75" customHeight="1" x14ac:dyDescent="0.35">
      <c r="A3145" s="28"/>
      <c r="B3145" s="189">
        <f>IF(J3145="",0,COUNTIF($J$7:J3145,J3145))</f>
        <v>0</v>
      </c>
      <c r="C3145" s="189" t="str">
        <f t="shared" si="200"/>
        <v>0</v>
      </c>
      <c r="D3145" s="192" t="str">
        <f t="shared" si="201"/>
        <v/>
      </c>
      <c r="E3145" s="189"/>
      <c r="F3145" s="28"/>
      <c r="G3145" s="295" t="str">
        <f>IF(AJP!B139="","",AJP!B139)</f>
        <v/>
      </c>
      <c r="H3145" s="32"/>
      <c r="I3145" s="32" t="str">
        <f>IF(AJP!C139="","",AJP!C139)</f>
        <v/>
      </c>
      <c r="J3145" s="296" t="str">
        <f>IF(AJP!D139="","",AJP!D139)</f>
        <v/>
      </c>
      <c r="K3145" s="32" t="str">
        <f>IF(AJP!E139="","",AJP!E139)</f>
        <v/>
      </c>
      <c r="L3145" s="297" t="str">
        <f>IF(AJP!F139="","",AJP!F139)</f>
        <v/>
      </c>
      <c r="M3145" s="297" t="str">
        <f>IF(AJP!G139="","",AJP!G139)</f>
        <v/>
      </c>
      <c r="N3145" s="28"/>
      <c r="O3145" s="28"/>
    </row>
    <row r="3146" spans="1:15" ht="18.75" customHeight="1" x14ac:dyDescent="0.35">
      <c r="A3146" s="28"/>
      <c r="B3146" s="189">
        <f>IF(J3146="",0,COUNTIF($J$7:J3146,J3146))</f>
        <v>0</v>
      </c>
      <c r="C3146" s="189" t="str">
        <f t="shared" si="200"/>
        <v>0</v>
      </c>
      <c r="D3146" s="192" t="str">
        <f t="shared" si="201"/>
        <v/>
      </c>
      <c r="E3146" s="189"/>
      <c r="F3146" s="28"/>
      <c r="G3146" s="295" t="str">
        <f>IF(AJP!B140="","",AJP!B140)</f>
        <v/>
      </c>
      <c r="H3146" s="32"/>
      <c r="I3146" s="32" t="str">
        <f>IF(AJP!C140="","",AJP!C140)</f>
        <v/>
      </c>
      <c r="J3146" s="296" t="str">
        <f>IF(AJP!D140="","",AJP!D140)</f>
        <v/>
      </c>
      <c r="K3146" s="32" t="str">
        <f>IF(AJP!E140="","",AJP!E140)</f>
        <v/>
      </c>
      <c r="L3146" s="297" t="str">
        <f>IF(AJP!F140="","",AJP!F140)</f>
        <v/>
      </c>
      <c r="M3146" s="297" t="str">
        <f>IF(AJP!G140="","",AJP!G140)</f>
        <v/>
      </c>
      <c r="N3146" s="28"/>
      <c r="O3146" s="28"/>
    </row>
    <row r="3147" spans="1:15" ht="18.75" customHeight="1" x14ac:dyDescent="0.35">
      <c r="A3147" s="28"/>
      <c r="B3147" s="189">
        <f>IF(J3147="",0,COUNTIF($J$7:J3147,J3147))</f>
        <v>0</v>
      </c>
      <c r="C3147" s="189" t="str">
        <f t="shared" si="200"/>
        <v>0</v>
      </c>
      <c r="D3147" s="192" t="str">
        <f t="shared" si="201"/>
        <v/>
      </c>
      <c r="E3147" s="189"/>
      <c r="F3147" s="28"/>
      <c r="G3147" s="295" t="str">
        <f>IF(AJP!B141="","",AJP!B141)</f>
        <v/>
      </c>
      <c r="H3147" s="32"/>
      <c r="I3147" s="32" t="str">
        <f>IF(AJP!C141="","",AJP!C141)</f>
        <v/>
      </c>
      <c r="J3147" s="296" t="str">
        <f>IF(AJP!D141="","",AJP!D141)</f>
        <v/>
      </c>
      <c r="K3147" s="32" t="str">
        <f>IF(AJP!E141="","",AJP!E141)</f>
        <v/>
      </c>
      <c r="L3147" s="297" t="str">
        <f>IF(AJP!F141="","",AJP!F141)</f>
        <v/>
      </c>
      <c r="M3147" s="297" t="str">
        <f>IF(AJP!G141="","",AJP!G141)</f>
        <v/>
      </c>
      <c r="N3147" s="28"/>
      <c r="O3147" s="28"/>
    </row>
    <row r="3148" spans="1:15" ht="18.75" customHeight="1" x14ac:dyDescent="0.35">
      <c r="A3148" s="28"/>
      <c r="B3148" s="189">
        <f>IF(J3148="",0,COUNTIF($J$7:J3148,J3148))</f>
        <v>0</v>
      </c>
      <c r="C3148" s="189" t="str">
        <f t="shared" si="200"/>
        <v>0</v>
      </c>
      <c r="D3148" s="192" t="str">
        <f t="shared" si="201"/>
        <v/>
      </c>
      <c r="E3148" s="189"/>
      <c r="F3148" s="28"/>
      <c r="G3148" s="295" t="str">
        <f>IF(AJP!B142="","",AJP!B142)</f>
        <v/>
      </c>
      <c r="H3148" s="32"/>
      <c r="I3148" s="32" t="str">
        <f>IF(AJP!C142="","",AJP!C142)</f>
        <v/>
      </c>
      <c r="J3148" s="296" t="str">
        <f>IF(AJP!D142="","",AJP!D142)</f>
        <v/>
      </c>
      <c r="K3148" s="32" t="str">
        <f>IF(AJP!E142="","",AJP!E142)</f>
        <v/>
      </c>
      <c r="L3148" s="297" t="str">
        <f>IF(AJP!F142="","",AJP!F142)</f>
        <v/>
      </c>
      <c r="M3148" s="297" t="str">
        <f>IF(AJP!G142="","",AJP!G142)</f>
        <v/>
      </c>
      <c r="N3148" s="28"/>
      <c r="O3148" s="28"/>
    </row>
    <row r="3149" spans="1:15" ht="18.75" customHeight="1" x14ac:dyDescent="0.35">
      <c r="A3149" s="28"/>
      <c r="B3149" s="189">
        <f>IF(J3149="",0,COUNTIF($J$7:J3149,J3149))</f>
        <v>0</v>
      </c>
      <c r="C3149" s="189" t="str">
        <f t="shared" si="200"/>
        <v>0</v>
      </c>
      <c r="D3149" s="192" t="str">
        <f t="shared" si="201"/>
        <v/>
      </c>
      <c r="E3149" s="189"/>
      <c r="F3149" s="28"/>
      <c r="G3149" s="295" t="str">
        <f>IF(AJP!B143="","",AJP!B143)</f>
        <v/>
      </c>
      <c r="H3149" s="32"/>
      <c r="I3149" s="32" t="str">
        <f>IF(AJP!C143="","",AJP!C143)</f>
        <v/>
      </c>
      <c r="J3149" s="296" t="str">
        <f>IF(AJP!D143="","",AJP!D143)</f>
        <v/>
      </c>
      <c r="K3149" s="32" t="str">
        <f>IF(AJP!E143="","",AJP!E143)</f>
        <v/>
      </c>
      <c r="L3149" s="297" t="str">
        <f>IF(AJP!F143="","",AJP!F143)</f>
        <v/>
      </c>
      <c r="M3149" s="297" t="str">
        <f>IF(AJP!G143="","",AJP!G143)</f>
        <v/>
      </c>
      <c r="N3149" s="28"/>
      <c r="O3149" s="28"/>
    </row>
    <row r="3150" spans="1:15" ht="18.75" customHeight="1" x14ac:dyDescent="0.35">
      <c r="A3150" s="28"/>
      <c r="B3150" s="189">
        <f>IF(J3150="",0,COUNTIF($J$7:J3150,J3150))</f>
        <v>0</v>
      </c>
      <c r="C3150" s="189" t="str">
        <f t="shared" si="200"/>
        <v>0</v>
      </c>
      <c r="D3150" s="192" t="str">
        <f t="shared" si="201"/>
        <v/>
      </c>
      <c r="E3150" s="189"/>
      <c r="F3150" s="28"/>
      <c r="G3150" s="295" t="str">
        <f>IF(AJP!B144="","",AJP!B144)</f>
        <v/>
      </c>
      <c r="H3150" s="32"/>
      <c r="I3150" s="32" t="str">
        <f>IF(AJP!C144="","",AJP!C144)</f>
        <v/>
      </c>
      <c r="J3150" s="296" t="str">
        <f>IF(AJP!D144="","",AJP!D144)</f>
        <v/>
      </c>
      <c r="K3150" s="32" t="str">
        <f>IF(AJP!E144="","",AJP!E144)</f>
        <v/>
      </c>
      <c r="L3150" s="297" t="str">
        <f>IF(AJP!F144="","",AJP!F144)</f>
        <v/>
      </c>
      <c r="M3150" s="297" t="str">
        <f>IF(AJP!G144="","",AJP!G144)</f>
        <v/>
      </c>
      <c r="N3150" s="28"/>
      <c r="O3150" s="28"/>
    </row>
    <row r="3151" spans="1:15" ht="18.75" customHeight="1" x14ac:dyDescent="0.35">
      <c r="A3151" s="28"/>
      <c r="B3151" s="189">
        <f>IF(J3151="",0,COUNTIF($J$7:J3151,J3151))</f>
        <v>0</v>
      </c>
      <c r="C3151" s="189" t="str">
        <f t="shared" si="200"/>
        <v>0</v>
      </c>
      <c r="D3151" s="192" t="str">
        <f t="shared" si="201"/>
        <v/>
      </c>
      <c r="E3151" s="189"/>
      <c r="F3151" s="28"/>
      <c r="G3151" s="295" t="str">
        <f>IF(AJP!B145="","",AJP!B145)</f>
        <v/>
      </c>
      <c r="H3151" s="32"/>
      <c r="I3151" s="32" t="str">
        <f>IF(AJP!C145="","",AJP!C145)</f>
        <v/>
      </c>
      <c r="J3151" s="296" t="str">
        <f>IF(AJP!D145="","",AJP!D145)</f>
        <v/>
      </c>
      <c r="K3151" s="32" t="str">
        <f>IF(AJP!E145="","",AJP!E145)</f>
        <v/>
      </c>
      <c r="L3151" s="297" t="str">
        <f>IF(AJP!F145="","",AJP!F145)</f>
        <v/>
      </c>
      <c r="M3151" s="297" t="str">
        <f>IF(AJP!G145="","",AJP!G145)</f>
        <v/>
      </c>
      <c r="N3151" s="28"/>
      <c r="O3151" s="28"/>
    </row>
    <row r="3152" spans="1:15" ht="18.75" customHeight="1" x14ac:dyDescent="0.35">
      <c r="A3152" s="28"/>
      <c r="B3152" s="189">
        <f>IF(J3152="",0,COUNTIF($J$7:J3152,J3152))</f>
        <v>0</v>
      </c>
      <c r="C3152" s="189" t="str">
        <f t="shared" si="200"/>
        <v>0</v>
      </c>
      <c r="D3152" s="192" t="str">
        <f t="shared" si="201"/>
        <v/>
      </c>
      <c r="E3152" s="189"/>
      <c r="F3152" s="28"/>
      <c r="G3152" s="295" t="str">
        <f>IF(AJP!B146="","",AJP!B146)</f>
        <v/>
      </c>
      <c r="H3152" s="32"/>
      <c r="I3152" s="32" t="str">
        <f>IF(AJP!C146="","",AJP!C146)</f>
        <v/>
      </c>
      <c r="J3152" s="296" t="str">
        <f>IF(AJP!D146="","",AJP!D146)</f>
        <v/>
      </c>
      <c r="K3152" s="32" t="str">
        <f>IF(AJP!E146="","",AJP!E146)</f>
        <v/>
      </c>
      <c r="L3152" s="297" t="str">
        <f>IF(AJP!F146="","",AJP!F146)</f>
        <v/>
      </c>
      <c r="M3152" s="297" t="str">
        <f>IF(AJP!G146="","",AJP!G146)</f>
        <v/>
      </c>
      <c r="N3152" s="28"/>
      <c r="O3152" s="28"/>
    </row>
    <row r="3153" spans="1:15" ht="18.75" customHeight="1" x14ac:dyDescent="0.35">
      <c r="A3153" s="28"/>
      <c r="B3153" s="189">
        <f>IF(J3153="",0,COUNTIF($J$7:J3153,J3153))</f>
        <v>0</v>
      </c>
      <c r="C3153" s="189" t="str">
        <f t="shared" si="200"/>
        <v>0</v>
      </c>
      <c r="D3153" s="192" t="str">
        <f t="shared" si="201"/>
        <v/>
      </c>
      <c r="E3153" s="189"/>
      <c r="F3153" s="28"/>
      <c r="G3153" s="295" t="str">
        <f>IF(AJP!B147="","",AJP!B147)</f>
        <v/>
      </c>
      <c r="H3153" s="32"/>
      <c r="I3153" s="32" t="str">
        <f>IF(AJP!C147="","",AJP!C147)</f>
        <v/>
      </c>
      <c r="J3153" s="296" t="str">
        <f>IF(AJP!D147="","",AJP!D147)</f>
        <v/>
      </c>
      <c r="K3153" s="32" t="str">
        <f>IF(AJP!E147="","",AJP!E147)</f>
        <v/>
      </c>
      <c r="L3153" s="297" t="str">
        <f>IF(AJP!F147="","",AJP!F147)</f>
        <v/>
      </c>
      <c r="M3153" s="297" t="str">
        <f>IF(AJP!G147="","",AJP!G147)</f>
        <v/>
      </c>
      <c r="N3153" s="28"/>
      <c r="O3153" s="28"/>
    </row>
    <row r="3154" spans="1:15" ht="18.75" customHeight="1" x14ac:dyDescent="0.35">
      <c r="A3154" s="28"/>
      <c r="B3154" s="189">
        <f>IF(J3154="",0,COUNTIF($J$7:J3154,J3154))</f>
        <v>0</v>
      </c>
      <c r="C3154" s="189" t="str">
        <f t="shared" si="200"/>
        <v>0</v>
      </c>
      <c r="D3154" s="192" t="str">
        <f t="shared" si="201"/>
        <v/>
      </c>
      <c r="E3154" s="189"/>
      <c r="F3154" s="28"/>
      <c r="G3154" s="295" t="str">
        <f>IF(AJP!B148="","",AJP!B148)</f>
        <v/>
      </c>
      <c r="H3154" s="32"/>
      <c r="I3154" s="32" t="str">
        <f>IF(AJP!C148="","",AJP!C148)</f>
        <v/>
      </c>
      <c r="J3154" s="296" t="str">
        <f>IF(AJP!D148="","",AJP!D148)</f>
        <v/>
      </c>
      <c r="K3154" s="32" t="str">
        <f>IF(AJP!E148="","",AJP!E148)</f>
        <v/>
      </c>
      <c r="L3154" s="297" t="str">
        <f>IF(AJP!F148="","",AJP!F148)</f>
        <v/>
      </c>
      <c r="M3154" s="297" t="str">
        <f>IF(AJP!G148="","",AJP!G148)</f>
        <v/>
      </c>
      <c r="N3154" s="28"/>
      <c r="O3154" s="28"/>
    </row>
    <row r="3155" spans="1:15" ht="18.75" customHeight="1" x14ac:dyDescent="0.35">
      <c r="A3155" s="28"/>
      <c r="B3155" s="189">
        <f>IF(J3155="",0,COUNTIF($J$7:J3155,J3155))</f>
        <v>0</v>
      </c>
      <c r="C3155" s="189" t="str">
        <f t="shared" si="200"/>
        <v>0</v>
      </c>
      <c r="D3155" s="192" t="str">
        <f t="shared" si="201"/>
        <v/>
      </c>
      <c r="E3155" s="189"/>
      <c r="F3155" s="28"/>
      <c r="G3155" s="295" t="str">
        <f>IF(AJP!B149="","",AJP!B149)</f>
        <v/>
      </c>
      <c r="H3155" s="32"/>
      <c r="I3155" s="32" t="str">
        <f>IF(AJP!C149="","",AJP!C149)</f>
        <v/>
      </c>
      <c r="J3155" s="296" t="str">
        <f>IF(AJP!D149="","",AJP!D149)</f>
        <v/>
      </c>
      <c r="K3155" s="32" t="str">
        <f>IF(AJP!E149="","",AJP!E149)</f>
        <v/>
      </c>
      <c r="L3155" s="297" t="str">
        <f>IF(AJP!F149="","",AJP!F149)</f>
        <v/>
      </c>
      <c r="M3155" s="297" t="str">
        <f>IF(AJP!G149="","",AJP!G149)</f>
        <v/>
      </c>
      <c r="N3155" s="28"/>
      <c r="O3155" s="28"/>
    </row>
    <row r="3156" spans="1:15" ht="18.75" customHeight="1" x14ac:dyDescent="0.35">
      <c r="A3156" s="28"/>
      <c r="B3156" s="189">
        <f>IF(J3156="",0,COUNTIF($J$7:J3156,J3156))</f>
        <v>0</v>
      </c>
      <c r="C3156" s="189" t="str">
        <f t="shared" si="200"/>
        <v>0</v>
      </c>
      <c r="D3156" s="192" t="str">
        <f t="shared" si="201"/>
        <v/>
      </c>
      <c r="E3156" s="189"/>
      <c r="F3156" s="28"/>
      <c r="G3156" s="295" t="str">
        <f>IF(AJP!B150="","",AJP!B150)</f>
        <v/>
      </c>
      <c r="H3156" s="32"/>
      <c r="I3156" s="32" t="str">
        <f>IF(AJP!C150="","",AJP!C150)</f>
        <v/>
      </c>
      <c r="J3156" s="296" t="str">
        <f>IF(AJP!D150="","",AJP!D150)</f>
        <v/>
      </c>
      <c r="K3156" s="32" t="str">
        <f>IF(AJP!E150="","",AJP!E150)</f>
        <v/>
      </c>
      <c r="L3156" s="297" t="str">
        <f>IF(AJP!F150="","",AJP!F150)</f>
        <v/>
      </c>
      <c r="M3156" s="297" t="str">
        <f>IF(AJP!G150="","",AJP!G150)</f>
        <v/>
      </c>
      <c r="N3156" s="28"/>
      <c r="O3156" s="28"/>
    </row>
    <row r="3157" spans="1:15" ht="18.75" customHeight="1" x14ac:dyDescent="0.35">
      <c r="A3157" s="28"/>
      <c r="B3157" s="189">
        <f>IF(J3157="",0,COUNTIF($J$7:J3157,J3157))</f>
        <v>0</v>
      </c>
      <c r="C3157" s="189" t="str">
        <f t="shared" si="200"/>
        <v>0</v>
      </c>
      <c r="D3157" s="192" t="str">
        <f t="shared" si="201"/>
        <v/>
      </c>
      <c r="E3157" s="189"/>
      <c r="F3157" s="28"/>
      <c r="G3157" s="295" t="str">
        <f>IF(AJP!B151="","",AJP!B151)</f>
        <v/>
      </c>
      <c r="H3157" s="32"/>
      <c r="I3157" s="32" t="str">
        <f>IF(AJP!C151="","",AJP!C151)</f>
        <v/>
      </c>
      <c r="J3157" s="296" t="str">
        <f>IF(AJP!D151="","",AJP!D151)</f>
        <v/>
      </c>
      <c r="K3157" s="32" t="str">
        <f>IF(AJP!E151="","",AJP!E151)</f>
        <v/>
      </c>
      <c r="L3157" s="297" t="str">
        <f>IF(AJP!F151="","",AJP!F151)</f>
        <v/>
      </c>
      <c r="M3157" s="297" t="str">
        <f>IF(AJP!G151="","",AJP!G151)</f>
        <v/>
      </c>
      <c r="N3157" s="28"/>
      <c r="O3157" s="28"/>
    </row>
    <row r="3158" spans="1:15" ht="18.75" customHeight="1" x14ac:dyDescent="0.35">
      <c r="A3158" s="28"/>
      <c r="B3158" s="189">
        <f>IF(J3158="",0,COUNTIF($J$7:J3158,J3158))</f>
        <v>0</v>
      </c>
      <c r="C3158" s="189" t="str">
        <f t="shared" si="200"/>
        <v>0</v>
      </c>
      <c r="D3158" s="192" t="str">
        <f t="shared" si="201"/>
        <v/>
      </c>
      <c r="E3158" s="189"/>
      <c r="F3158" s="28"/>
      <c r="G3158" s="295" t="str">
        <f>IF(AJP!B152="","",AJP!B152)</f>
        <v/>
      </c>
      <c r="H3158" s="32"/>
      <c r="I3158" s="32" t="str">
        <f>IF(AJP!C152="","",AJP!C152)</f>
        <v/>
      </c>
      <c r="J3158" s="296" t="str">
        <f>IF(AJP!D152="","",AJP!D152)</f>
        <v/>
      </c>
      <c r="K3158" s="32" t="str">
        <f>IF(AJP!E152="","",AJP!E152)</f>
        <v/>
      </c>
      <c r="L3158" s="297" t="str">
        <f>IF(AJP!F152="","",AJP!F152)</f>
        <v/>
      </c>
      <c r="M3158" s="297" t="str">
        <f>IF(AJP!G152="","",AJP!G152)</f>
        <v/>
      </c>
      <c r="N3158" s="28"/>
      <c r="O3158" s="28"/>
    </row>
    <row r="3159" spans="1:15" ht="18.75" customHeight="1" x14ac:dyDescent="0.35">
      <c r="A3159" s="28"/>
      <c r="B3159" s="189">
        <f>IF(J3159="",0,COUNTIF($J$7:J3159,J3159))</f>
        <v>0</v>
      </c>
      <c r="C3159" s="189" t="str">
        <f t="shared" si="200"/>
        <v>0</v>
      </c>
      <c r="D3159" s="192" t="str">
        <f t="shared" si="201"/>
        <v/>
      </c>
      <c r="E3159" s="189"/>
      <c r="F3159" s="28"/>
      <c r="G3159" s="295" t="str">
        <f>IF(AJP!B153="","",AJP!B153)</f>
        <v/>
      </c>
      <c r="H3159" s="32"/>
      <c r="I3159" s="32" t="str">
        <f>IF(AJP!C153="","",AJP!C153)</f>
        <v/>
      </c>
      <c r="J3159" s="296" t="str">
        <f>IF(AJP!D153="","",AJP!D153)</f>
        <v/>
      </c>
      <c r="K3159" s="32" t="str">
        <f>IF(AJP!E153="","",AJP!E153)</f>
        <v/>
      </c>
      <c r="L3159" s="297" t="str">
        <f>IF(AJP!F153="","",AJP!F153)</f>
        <v/>
      </c>
      <c r="M3159" s="297" t="str">
        <f>IF(AJP!G153="","",AJP!G153)</f>
        <v/>
      </c>
      <c r="N3159" s="28"/>
      <c r="O3159" s="28"/>
    </row>
    <row r="3160" spans="1:15" ht="18.75" customHeight="1" x14ac:dyDescent="0.35">
      <c r="A3160" s="28"/>
      <c r="B3160" s="189">
        <f>IF(J3160="",0,COUNTIF($J$7:J3160,J3160))</f>
        <v>0</v>
      </c>
      <c r="C3160" s="189" t="str">
        <f t="shared" si="200"/>
        <v>0</v>
      </c>
      <c r="D3160" s="192" t="str">
        <f t="shared" si="201"/>
        <v/>
      </c>
      <c r="E3160" s="189"/>
      <c r="F3160" s="28"/>
      <c r="G3160" s="295" t="str">
        <f>IF(AJP!B154="","",AJP!B154)</f>
        <v/>
      </c>
      <c r="H3160" s="32"/>
      <c r="I3160" s="32" t="str">
        <f>IF(AJP!C154="","",AJP!C154)</f>
        <v/>
      </c>
      <c r="J3160" s="296" t="str">
        <f>IF(AJP!D154="","",AJP!D154)</f>
        <v/>
      </c>
      <c r="K3160" s="32" t="str">
        <f>IF(AJP!E154="","",AJP!E154)</f>
        <v/>
      </c>
      <c r="L3160" s="297" t="str">
        <f>IF(AJP!F154="","",AJP!F154)</f>
        <v/>
      </c>
      <c r="M3160" s="297" t="str">
        <f>IF(AJP!G154="","",AJP!G154)</f>
        <v/>
      </c>
      <c r="N3160" s="28"/>
      <c r="O3160" s="28"/>
    </row>
    <row r="3161" spans="1:15" ht="18.75" customHeight="1" x14ac:dyDescent="0.35">
      <c r="A3161" s="28"/>
      <c r="B3161" s="189">
        <f>IF(J3161="",0,COUNTIF($J$7:J3161,J3161))</f>
        <v>0</v>
      </c>
      <c r="C3161" s="189" t="str">
        <f t="shared" si="200"/>
        <v>0</v>
      </c>
      <c r="D3161" s="192" t="str">
        <f t="shared" si="201"/>
        <v/>
      </c>
      <c r="E3161" s="189"/>
      <c r="F3161" s="28"/>
      <c r="G3161" s="295" t="str">
        <f>IF(AJP!B155="","",AJP!B155)</f>
        <v/>
      </c>
      <c r="H3161" s="32"/>
      <c r="I3161" s="32" t="str">
        <f>IF(AJP!C155="","",AJP!C155)</f>
        <v/>
      </c>
      <c r="J3161" s="296" t="str">
        <f>IF(AJP!D155="","",AJP!D155)</f>
        <v/>
      </c>
      <c r="K3161" s="32" t="str">
        <f>IF(AJP!E155="","",AJP!E155)</f>
        <v/>
      </c>
      <c r="L3161" s="297" t="str">
        <f>IF(AJP!F155="","",AJP!F155)</f>
        <v/>
      </c>
      <c r="M3161" s="297" t="str">
        <f>IF(AJP!G155="","",AJP!G155)</f>
        <v/>
      </c>
      <c r="N3161" s="28"/>
      <c r="O3161" s="28"/>
    </row>
    <row r="3162" spans="1:15" ht="18.75" customHeight="1" x14ac:dyDescent="0.35">
      <c r="A3162" s="28"/>
      <c r="B3162" s="189">
        <f>IF(J3162="",0,COUNTIF($J$7:J3162,J3162))</f>
        <v>0</v>
      </c>
      <c r="C3162" s="189" t="str">
        <f t="shared" si="200"/>
        <v>0</v>
      </c>
      <c r="D3162" s="192" t="str">
        <f t="shared" si="201"/>
        <v/>
      </c>
      <c r="E3162" s="189"/>
      <c r="F3162" s="28"/>
      <c r="G3162" s="295" t="str">
        <f>IF(AJP!B156="","",AJP!B156)</f>
        <v/>
      </c>
      <c r="H3162" s="32"/>
      <c r="I3162" s="32" t="str">
        <f>IF(AJP!C156="","",AJP!C156)</f>
        <v/>
      </c>
      <c r="J3162" s="296" t="str">
        <f>IF(AJP!D156="","",AJP!D156)</f>
        <v/>
      </c>
      <c r="K3162" s="32" t="str">
        <f>IF(AJP!E156="","",AJP!E156)</f>
        <v/>
      </c>
      <c r="L3162" s="297" t="str">
        <f>IF(AJP!F156="","",AJP!F156)</f>
        <v/>
      </c>
      <c r="M3162" s="297" t="str">
        <f>IF(AJP!G156="","",AJP!G156)</f>
        <v/>
      </c>
      <c r="N3162" s="28"/>
      <c r="O3162" s="28"/>
    </row>
    <row r="3163" spans="1:15" ht="18.75" customHeight="1" x14ac:dyDescent="0.35">
      <c r="A3163" s="28"/>
      <c r="B3163" s="189">
        <f>IF(J3163="",0,COUNTIF($J$7:J3163,J3163))</f>
        <v>0</v>
      </c>
      <c r="C3163" s="189" t="str">
        <f t="shared" si="200"/>
        <v>0</v>
      </c>
      <c r="D3163" s="192" t="str">
        <f t="shared" si="201"/>
        <v/>
      </c>
      <c r="E3163" s="189"/>
      <c r="F3163" s="28"/>
      <c r="G3163" s="295" t="str">
        <f>IF(AJP!B157="","",AJP!B157)</f>
        <v/>
      </c>
      <c r="H3163" s="32"/>
      <c r="I3163" s="32" t="str">
        <f>IF(AJP!C157="","",AJP!C157)</f>
        <v/>
      </c>
      <c r="J3163" s="296" t="str">
        <f>IF(AJP!D157="","",AJP!D157)</f>
        <v/>
      </c>
      <c r="K3163" s="32" t="str">
        <f>IF(AJP!E157="","",AJP!E157)</f>
        <v/>
      </c>
      <c r="L3163" s="297" t="str">
        <f>IF(AJP!F157="","",AJP!F157)</f>
        <v/>
      </c>
      <c r="M3163" s="297" t="str">
        <f>IF(AJP!G157="","",AJP!G157)</f>
        <v/>
      </c>
      <c r="N3163" s="28"/>
      <c r="O3163" s="28"/>
    </row>
    <row r="3164" spans="1:15" ht="18.75" customHeight="1" x14ac:dyDescent="0.35">
      <c r="A3164" s="28"/>
      <c r="B3164" s="189">
        <f>IF(J3164="",0,COUNTIF($J$7:J3164,J3164))</f>
        <v>0</v>
      </c>
      <c r="C3164" s="189" t="str">
        <f t="shared" si="200"/>
        <v>0</v>
      </c>
      <c r="D3164" s="192" t="str">
        <f t="shared" si="201"/>
        <v/>
      </c>
      <c r="E3164" s="189"/>
      <c r="F3164" s="28"/>
      <c r="G3164" s="295" t="str">
        <f>IF(AJP!B158="","",AJP!B158)</f>
        <v/>
      </c>
      <c r="H3164" s="32"/>
      <c r="I3164" s="32" t="str">
        <f>IF(AJP!C158="","",AJP!C158)</f>
        <v/>
      </c>
      <c r="J3164" s="296" t="str">
        <f>IF(AJP!D158="","",AJP!D158)</f>
        <v/>
      </c>
      <c r="K3164" s="32" t="str">
        <f>IF(AJP!E158="","",AJP!E158)</f>
        <v/>
      </c>
      <c r="L3164" s="297" t="str">
        <f>IF(AJP!F158="","",AJP!F158)</f>
        <v/>
      </c>
      <c r="M3164" s="297" t="str">
        <f>IF(AJP!G158="","",AJP!G158)</f>
        <v/>
      </c>
      <c r="N3164" s="28"/>
      <c r="O3164" s="28"/>
    </row>
    <row r="3165" spans="1:15" ht="18.75" customHeight="1" x14ac:dyDescent="0.35">
      <c r="A3165" s="28"/>
      <c r="B3165" s="189">
        <f>IF(J3165="",0,COUNTIF($J$7:J3165,J3165))</f>
        <v>0</v>
      </c>
      <c r="C3165" s="189" t="str">
        <f t="shared" si="200"/>
        <v>0</v>
      </c>
      <c r="D3165" s="192" t="str">
        <f t="shared" si="201"/>
        <v/>
      </c>
      <c r="E3165" s="189"/>
      <c r="F3165" s="28"/>
      <c r="G3165" s="295" t="str">
        <f>IF(AJP!B159="","",AJP!B159)</f>
        <v/>
      </c>
      <c r="H3165" s="32"/>
      <c r="I3165" s="32" t="str">
        <f>IF(AJP!C159="","",AJP!C159)</f>
        <v/>
      </c>
      <c r="J3165" s="296" t="str">
        <f>IF(AJP!D159="","",AJP!D159)</f>
        <v/>
      </c>
      <c r="K3165" s="32" t="str">
        <f>IF(AJP!E159="","",AJP!E159)</f>
        <v/>
      </c>
      <c r="L3165" s="297" t="str">
        <f>IF(AJP!F159="","",AJP!F159)</f>
        <v/>
      </c>
      <c r="M3165" s="297" t="str">
        <f>IF(AJP!G159="","",AJP!G159)</f>
        <v/>
      </c>
      <c r="N3165" s="28"/>
      <c r="O3165" s="28"/>
    </row>
    <row r="3166" spans="1:15" ht="18.75" customHeight="1" x14ac:dyDescent="0.35">
      <c r="A3166" s="28"/>
      <c r="B3166" s="189">
        <f>IF(J3166="",0,COUNTIF($J$7:J3166,J3166))</f>
        <v>0</v>
      </c>
      <c r="C3166" s="189" t="str">
        <f t="shared" si="200"/>
        <v>0</v>
      </c>
      <c r="D3166" s="192" t="str">
        <f t="shared" si="201"/>
        <v/>
      </c>
      <c r="E3166" s="189"/>
      <c r="F3166" s="28"/>
      <c r="G3166" s="295" t="str">
        <f>IF(AJP!B160="","",AJP!B160)</f>
        <v/>
      </c>
      <c r="H3166" s="32"/>
      <c r="I3166" s="32" t="str">
        <f>IF(AJP!C160="","",AJP!C160)</f>
        <v/>
      </c>
      <c r="J3166" s="296" t="str">
        <f>IF(AJP!D160="","",AJP!D160)</f>
        <v/>
      </c>
      <c r="K3166" s="32" t="str">
        <f>IF(AJP!E160="","",AJP!E160)</f>
        <v/>
      </c>
      <c r="L3166" s="297" t="str">
        <f>IF(AJP!F160="","",AJP!F160)</f>
        <v/>
      </c>
      <c r="M3166" s="297" t="str">
        <f>IF(AJP!G160="","",AJP!G160)</f>
        <v/>
      </c>
      <c r="N3166" s="28"/>
      <c r="O3166" s="28"/>
    </row>
    <row r="3167" spans="1:15" ht="18.75" customHeight="1" x14ac:dyDescent="0.35">
      <c r="A3167" s="28"/>
      <c r="B3167" s="189">
        <f>IF(J3167="",0,COUNTIF($J$7:J3167,J3167))</f>
        <v>0</v>
      </c>
      <c r="C3167" s="189" t="str">
        <f t="shared" si="200"/>
        <v>0</v>
      </c>
      <c r="D3167" s="192" t="str">
        <f t="shared" si="201"/>
        <v/>
      </c>
      <c r="E3167" s="189"/>
      <c r="F3167" s="28"/>
      <c r="G3167" s="295" t="str">
        <f>IF(AJP!B161="","",AJP!B161)</f>
        <v/>
      </c>
      <c r="H3167" s="32"/>
      <c r="I3167" s="32" t="str">
        <f>IF(AJP!C161="","",AJP!C161)</f>
        <v/>
      </c>
      <c r="J3167" s="296" t="str">
        <f>IF(AJP!D161="","",AJP!D161)</f>
        <v/>
      </c>
      <c r="K3167" s="32" t="str">
        <f>IF(AJP!E161="","",AJP!E161)</f>
        <v/>
      </c>
      <c r="L3167" s="297" t="str">
        <f>IF(AJP!F161="","",AJP!F161)</f>
        <v/>
      </c>
      <c r="M3167" s="297" t="str">
        <f>IF(AJP!G161="","",AJP!G161)</f>
        <v/>
      </c>
      <c r="N3167" s="28"/>
      <c r="O3167" s="28"/>
    </row>
    <row r="3168" spans="1:15" ht="18.75" customHeight="1" x14ac:dyDescent="0.35">
      <c r="A3168" s="28"/>
      <c r="B3168" s="189">
        <f>IF(J3168="",0,COUNTIF($J$7:J3168,J3168))</f>
        <v>0</v>
      </c>
      <c r="C3168" s="189" t="str">
        <f t="shared" si="200"/>
        <v>0</v>
      </c>
      <c r="D3168" s="192" t="str">
        <f t="shared" si="201"/>
        <v/>
      </c>
      <c r="E3168" s="189"/>
      <c r="F3168" s="28"/>
      <c r="G3168" s="295" t="str">
        <f>IF(AJP!B162="","",AJP!B162)</f>
        <v/>
      </c>
      <c r="H3168" s="32"/>
      <c r="I3168" s="32" t="str">
        <f>IF(AJP!C162="","",AJP!C162)</f>
        <v/>
      </c>
      <c r="J3168" s="296" t="str">
        <f>IF(AJP!D162="","",AJP!D162)</f>
        <v/>
      </c>
      <c r="K3168" s="32" t="str">
        <f>IF(AJP!E162="","",AJP!E162)</f>
        <v/>
      </c>
      <c r="L3168" s="297" t="str">
        <f>IF(AJP!F162="","",AJP!F162)</f>
        <v/>
      </c>
      <c r="M3168" s="297" t="str">
        <f>IF(AJP!G162="","",AJP!G162)</f>
        <v/>
      </c>
      <c r="N3168" s="28"/>
      <c r="O3168" s="28"/>
    </row>
    <row r="3169" spans="1:15" ht="18.75" customHeight="1" x14ac:dyDescent="0.35">
      <c r="A3169" s="28"/>
      <c r="B3169" s="189">
        <f>IF(J3169="",0,COUNTIF($J$7:J3169,J3169))</f>
        <v>0</v>
      </c>
      <c r="C3169" s="189" t="str">
        <f t="shared" si="200"/>
        <v>0</v>
      </c>
      <c r="D3169" s="192" t="str">
        <f t="shared" si="201"/>
        <v/>
      </c>
      <c r="E3169" s="189"/>
      <c r="F3169" s="28"/>
      <c r="G3169" s="295" t="str">
        <f>IF(AJP!B163="","",AJP!B163)</f>
        <v/>
      </c>
      <c r="H3169" s="32"/>
      <c r="I3169" s="32" t="str">
        <f>IF(AJP!C163="","",AJP!C163)</f>
        <v/>
      </c>
      <c r="J3169" s="296" t="str">
        <f>IF(AJP!D163="","",AJP!D163)</f>
        <v/>
      </c>
      <c r="K3169" s="32" t="str">
        <f>IF(AJP!E163="","",AJP!E163)</f>
        <v/>
      </c>
      <c r="L3169" s="297" t="str">
        <f>IF(AJP!F163="","",AJP!F163)</f>
        <v/>
      </c>
      <c r="M3169" s="297" t="str">
        <f>IF(AJP!G163="","",AJP!G163)</f>
        <v/>
      </c>
      <c r="N3169" s="28"/>
      <c r="O3169" s="28"/>
    </row>
    <row r="3170" spans="1:15" ht="18.75" customHeight="1" x14ac:dyDescent="0.35">
      <c r="A3170" s="28"/>
      <c r="B3170" s="189">
        <f>IF(J3170="",0,COUNTIF($J$7:J3170,J3170))</f>
        <v>0</v>
      </c>
      <c r="C3170" s="189" t="str">
        <f t="shared" si="200"/>
        <v>0</v>
      </c>
      <c r="D3170" s="192" t="str">
        <f t="shared" si="201"/>
        <v/>
      </c>
      <c r="E3170" s="189"/>
      <c r="F3170" s="28"/>
      <c r="G3170" s="295" t="str">
        <f>IF(AJP!B164="","",AJP!B164)</f>
        <v/>
      </c>
      <c r="H3170" s="32"/>
      <c r="I3170" s="32" t="str">
        <f>IF(AJP!C164="","",AJP!C164)</f>
        <v/>
      </c>
      <c r="J3170" s="296" t="str">
        <f>IF(AJP!D164="","",AJP!D164)</f>
        <v/>
      </c>
      <c r="K3170" s="32" t="str">
        <f>IF(AJP!E164="","",AJP!E164)</f>
        <v/>
      </c>
      <c r="L3170" s="297" t="str">
        <f>IF(AJP!F164="","",AJP!F164)</f>
        <v/>
      </c>
      <c r="M3170" s="297" t="str">
        <f>IF(AJP!G164="","",AJP!G164)</f>
        <v/>
      </c>
      <c r="N3170" s="28"/>
      <c r="O3170" s="28"/>
    </row>
    <row r="3171" spans="1:15" ht="18.75" customHeight="1" x14ac:dyDescent="0.35">
      <c r="A3171" s="28"/>
      <c r="B3171" s="189">
        <f>IF(J3171="",0,COUNTIF($J$7:J3171,J3171))</f>
        <v>0</v>
      </c>
      <c r="C3171" s="189" t="str">
        <f t="shared" si="200"/>
        <v>0</v>
      </c>
      <c r="D3171" s="192" t="str">
        <f t="shared" si="201"/>
        <v/>
      </c>
      <c r="E3171" s="189"/>
      <c r="F3171" s="28"/>
      <c r="G3171" s="295" t="str">
        <f>IF(AJP!B165="","",AJP!B165)</f>
        <v/>
      </c>
      <c r="H3171" s="32"/>
      <c r="I3171" s="32" t="str">
        <f>IF(AJP!C165="","",AJP!C165)</f>
        <v/>
      </c>
      <c r="J3171" s="296" t="str">
        <f>IF(AJP!D165="","",AJP!D165)</f>
        <v/>
      </c>
      <c r="K3171" s="32" t="str">
        <f>IF(AJP!E165="","",AJP!E165)</f>
        <v/>
      </c>
      <c r="L3171" s="297" t="str">
        <f>IF(AJP!F165="","",AJP!F165)</f>
        <v/>
      </c>
      <c r="M3171" s="297" t="str">
        <f>IF(AJP!G165="","",AJP!G165)</f>
        <v/>
      </c>
      <c r="N3171" s="28"/>
      <c r="O3171" s="28"/>
    </row>
    <row r="3172" spans="1:15" ht="18.75" customHeight="1" x14ac:dyDescent="0.35">
      <c r="A3172" s="28"/>
      <c r="B3172" s="189">
        <f>IF(J3172="",0,COUNTIF($J$7:J3172,J3172))</f>
        <v>0</v>
      </c>
      <c r="C3172" s="189" t="str">
        <f t="shared" si="200"/>
        <v>0</v>
      </c>
      <c r="D3172" s="192" t="str">
        <f t="shared" si="201"/>
        <v/>
      </c>
      <c r="E3172" s="189"/>
      <c r="F3172" s="28"/>
      <c r="G3172" s="295" t="str">
        <f>IF(AJP!B166="","",AJP!B166)</f>
        <v/>
      </c>
      <c r="H3172" s="32"/>
      <c r="I3172" s="32" t="str">
        <f>IF(AJP!C166="","",AJP!C166)</f>
        <v/>
      </c>
      <c r="J3172" s="296" t="str">
        <f>IF(AJP!D166="","",AJP!D166)</f>
        <v/>
      </c>
      <c r="K3172" s="32" t="str">
        <f>IF(AJP!E166="","",AJP!E166)</f>
        <v/>
      </c>
      <c r="L3172" s="297" t="str">
        <f>IF(AJP!F166="","",AJP!F166)</f>
        <v/>
      </c>
      <c r="M3172" s="297" t="str">
        <f>IF(AJP!G166="","",AJP!G166)</f>
        <v/>
      </c>
      <c r="N3172" s="28"/>
      <c r="O3172" s="28"/>
    </row>
    <row r="3173" spans="1:15" ht="18.75" customHeight="1" x14ac:dyDescent="0.35">
      <c r="A3173" s="28"/>
      <c r="B3173" s="189">
        <f>IF(J3173="",0,COUNTIF($J$7:J3173,J3173))</f>
        <v>0</v>
      </c>
      <c r="C3173" s="189" t="str">
        <f t="shared" si="200"/>
        <v>0</v>
      </c>
      <c r="D3173" s="192" t="str">
        <f t="shared" si="201"/>
        <v/>
      </c>
      <c r="E3173" s="189"/>
      <c r="F3173" s="28"/>
      <c r="G3173" s="295" t="str">
        <f>IF(AJP!B167="","",AJP!B167)</f>
        <v/>
      </c>
      <c r="H3173" s="32"/>
      <c r="I3173" s="32" t="str">
        <f>IF(AJP!C167="","",AJP!C167)</f>
        <v/>
      </c>
      <c r="J3173" s="296" t="str">
        <f>IF(AJP!D167="","",AJP!D167)</f>
        <v/>
      </c>
      <c r="K3173" s="32" t="str">
        <f>IF(AJP!E167="","",AJP!E167)</f>
        <v/>
      </c>
      <c r="L3173" s="297" t="str">
        <f>IF(AJP!F167="","",AJP!F167)</f>
        <v/>
      </c>
      <c r="M3173" s="297" t="str">
        <f>IF(AJP!G167="","",AJP!G167)</f>
        <v/>
      </c>
      <c r="N3173" s="28"/>
      <c r="O3173" s="28"/>
    </row>
    <row r="3174" spans="1:15" ht="18.75" customHeight="1" x14ac:dyDescent="0.35">
      <c r="A3174" s="28"/>
      <c r="B3174" s="189">
        <f>IF(J3174="",0,COUNTIF($J$7:J3174,J3174))</f>
        <v>0</v>
      </c>
      <c r="C3174" s="189" t="str">
        <f t="shared" si="200"/>
        <v>0</v>
      </c>
      <c r="D3174" s="192" t="str">
        <f t="shared" si="201"/>
        <v/>
      </c>
      <c r="E3174" s="189"/>
      <c r="F3174" s="28"/>
      <c r="G3174" s="295" t="str">
        <f>IF(AJP!B168="","",AJP!B168)</f>
        <v/>
      </c>
      <c r="H3174" s="32"/>
      <c r="I3174" s="32" t="str">
        <f>IF(AJP!C168="","",AJP!C168)</f>
        <v/>
      </c>
      <c r="J3174" s="296" t="str">
        <f>IF(AJP!D168="","",AJP!D168)</f>
        <v/>
      </c>
      <c r="K3174" s="32" t="str">
        <f>IF(AJP!E168="","",AJP!E168)</f>
        <v/>
      </c>
      <c r="L3174" s="297" t="str">
        <f>IF(AJP!F168="","",AJP!F168)</f>
        <v/>
      </c>
      <c r="M3174" s="297" t="str">
        <f>IF(AJP!G168="","",AJP!G168)</f>
        <v/>
      </c>
      <c r="N3174" s="28"/>
      <c r="O3174" s="28"/>
    </row>
    <row r="3175" spans="1:15" ht="18.75" customHeight="1" x14ac:dyDescent="0.35">
      <c r="A3175" s="28"/>
      <c r="B3175" s="189">
        <f>IF(J3175="",0,COUNTIF($J$7:J3175,J3175))</f>
        <v>0</v>
      </c>
      <c r="C3175" s="189" t="str">
        <f t="shared" si="200"/>
        <v>0</v>
      </c>
      <c r="D3175" s="192" t="str">
        <f t="shared" si="201"/>
        <v/>
      </c>
      <c r="E3175" s="189"/>
      <c r="F3175" s="28"/>
      <c r="G3175" s="295" t="str">
        <f>IF(AJP!B169="","",AJP!B169)</f>
        <v/>
      </c>
      <c r="H3175" s="32"/>
      <c r="I3175" s="32" t="str">
        <f>IF(AJP!C169="","",AJP!C169)</f>
        <v/>
      </c>
      <c r="J3175" s="296" t="str">
        <f>IF(AJP!D169="","",AJP!D169)</f>
        <v/>
      </c>
      <c r="K3175" s="32" t="str">
        <f>IF(AJP!E169="","",AJP!E169)</f>
        <v/>
      </c>
      <c r="L3175" s="297" t="str">
        <f>IF(AJP!F169="","",AJP!F169)</f>
        <v/>
      </c>
      <c r="M3175" s="297" t="str">
        <f>IF(AJP!G169="","",AJP!G169)</f>
        <v/>
      </c>
      <c r="N3175" s="28"/>
      <c r="O3175" s="28"/>
    </row>
    <row r="3176" spans="1:15" ht="18.75" customHeight="1" x14ac:dyDescent="0.35">
      <c r="A3176" s="28"/>
      <c r="B3176" s="189">
        <f>IF(J3176="",0,COUNTIF($J$7:J3176,J3176))</f>
        <v>0</v>
      </c>
      <c r="C3176" s="189" t="str">
        <f t="shared" si="200"/>
        <v>0</v>
      </c>
      <c r="D3176" s="192" t="str">
        <f t="shared" si="201"/>
        <v/>
      </c>
      <c r="E3176" s="189"/>
      <c r="F3176" s="28"/>
      <c r="G3176" s="295" t="str">
        <f>IF(AJP!B170="","",AJP!B170)</f>
        <v/>
      </c>
      <c r="H3176" s="32"/>
      <c r="I3176" s="32" t="str">
        <f>IF(AJP!C170="","",AJP!C170)</f>
        <v/>
      </c>
      <c r="J3176" s="296" t="str">
        <f>IF(AJP!D170="","",AJP!D170)</f>
        <v/>
      </c>
      <c r="K3176" s="32" t="str">
        <f>IF(AJP!E170="","",AJP!E170)</f>
        <v/>
      </c>
      <c r="L3176" s="297" t="str">
        <f>IF(AJP!F170="","",AJP!F170)</f>
        <v/>
      </c>
      <c r="M3176" s="297" t="str">
        <f>IF(AJP!G170="","",AJP!G170)</f>
        <v/>
      </c>
      <c r="N3176" s="28"/>
      <c r="O3176" s="28"/>
    </row>
    <row r="3177" spans="1:15" ht="18.75" customHeight="1" x14ac:dyDescent="0.35">
      <c r="A3177" s="28"/>
      <c r="B3177" s="189">
        <f>IF(J3177="",0,COUNTIF($J$7:J3177,J3177))</f>
        <v>0</v>
      </c>
      <c r="C3177" s="189" t="str">
        <f t="shared" si="200"/>
        <v>0</v>
      </c>
      <c r="D3177" s="192" t="str">
        <f t="shared" si="201"/>
        <v/>
      </c>
      <c r="E3177" s="189"/>
      <c r="F3177" s="28"/>
      <c r="G3177" s="295" t="str">
        <f>IF(AJP!B171="","",AJP!B171)</f>
        <v/>
      </c>
      <c r="H3177" s="32"/>
      <c r="I3177" s="32" t="str">
        <f>IF(AJP!C171="","",AJP!C171)</f>
        <v/>
      </c>
      <c r="J3177" s="296" t="str">
        <f>IF(AJP!D171="","",AJP!D171)</f>
        <v/>
      </c>
      <c r="K3177" s="32" t="str">
        <f>IF(AJP!E171="","",AJP!E171)</f>
        <v/>
      </c>
      <c r="L3177" s="297" t="str">
        <f>IF(AJP!F171="","",AJP!F171)</f>
        <v/>
      </c>
      <c r="M3177" s="297" t="str">
        <f>IF(AJP!G171="","",AJP!G171)</f>
        <v/>
      </c>
      <c r="N3177" s="28"/>
      <c r="O3177" s="28"/>
    </row>
    <row r="3178" spans="1:15" ht="18.75" customHeight="1" x14ac:dyDescent="0.35">
      <c r="A3178" s="28"/>
      <c r="B3178" s="189">
        <f>IF(J3178="",0,COUNTIF($J$7:J3178,J3178))</f>
        <v>0</v>
      </c>
      <c r="C3178" s="189" t="str">
        <f t="shared" si="200"/>
        <v>0</v>
      </c>
      <c r="D3178" s="192" t="str">
        <f t="shared" si="201"/>
        <v/>
      </c>
      <c r="E3178" s="189"/>
      <c r="F3178" s="28"/>
      <c r="G3178" s="295" t="str">
        <f>IF(AJP!B172="","",AJP!B172)</f>
        <v/>
      </c>
      <c r="H3178" s="32"/>
      <c r="I3178" s="32" t="str">
        <f>IF(AJP!C172="","",AJP!C172)</f>
        <v/>
      </c>
      <c r="J3178" s="296" t="str">
        <f>IF(AJP!D172="","",AJP!D172)</f>
        <v/>
      </c>
      <c r="K3178" s="32" t="str">
        <f>IF(AJP!E172="","",AJP!E172)</f>
        <v/>
      </c>
      <c r="L3178" s="297" t="str">
        <f>IF(AJP!F172="","",AJP!F172)</f>
        <v/>
      </c>
      <c r="M3178" s="297" t="str">
        <f>IF(AJP!G172="","",AJP!G172)</f>
        <v/>
      </c>
      <c r="N3178" s="28"/>
      <c r="O3178" s="28"/>
    </row>
    <row r="3179" spans="1:15" ht="18.75" customHeight="1" x14ac:dyDescent="0.35">
      <c r="A3179" s="28"/>
      <c r="B3179" s="189">
        <f>IF(J3179="",0,COUNTIF($J$7:J3179,J3179))</f>
        <v>0</v>
      </c>
      <c r="C3179" s="189" t="str">
        <f t="shared" si="200"/>
        <v>0</v>
      </c>
      <c r="D3179" s="192" t="str">
        <f t="shared" si="201"/>
        <v/>
      </c>
      <c r="E3179" s="189"/>
      <c r="F3179" s="28"/>
      <c r="G3179" s="295" t="str">
        <f>IF(AJP!B173="","",AJP!B173)</f>
        <v/>
      </c>
      <c r="H3179" s="32"/>
      <c r="I3179" s="32" t="str">
        <f>IF(AJP!C173="","",AJP!C173)</f>
        <v/>
      </c>
      <c r="J3179" s="296" t="str">
        <f>IF(AJP!D173="","",AJP!D173)</f>
        <v/>
      </c>
      <c r="K3179" s="32" t="str">
        <f>IF(AJP!E173="","",AJP!E173)</f>
        <v/>
      </c>
      <c r="L3179" s="297" t="str">
        <f>IF(AJP!F173="","",AJP!F173)</f>
        <v/>
      </c>
      <c r="M3179" s="297" t="str">
        <f>IF(AJP!G173="","",AJP!G173)</f>
        <v/>
      </c>
      <c r="N3179" s="28"/>
      <c r="O3179" s="28"/>
    </row>
    <row r="3180" spans="1:15" ht="18.75" customHeight="1" x14ac:dyDescent="0.35">
      <c r="A3180" s="28"/>
      <c r="B3180" s="189">
        <f>IF(J3180="",0,COUNTIF($J$7:J3180,J3180))</f>
        <v>0</v>
      </c>
      <c r="C3180" s="189" t="str">
        <f t="shared" si="200"/>
        <v>0</v>
      </c>
      <c r="D3180" s="192" t="str">
        <f t="shared" si="201"/>
        <v/>
      </c>
      <c r="E3180" s="189"/>
      <c r="F3180" s="28"/>
      <c r="G3180" s="295" t="str">
        <f>IF(AJP!B174="","",AJP!B174)</f>
        <v/>
      </c>
      <c r="H3180" s="32"/>
      <c r="I3180" s="32" t="str">
        <f>IF(AJP!C174="","",AJP!C174)</f>
        <v/>
      </c>
      <c r="J3180" s="296" t="str">
        <f>IF(AJP!D174="","",AJP!D174)</f>
        <v/>
      </c>
      <c r="K3180" s="32" t="str">
        <f>IF(AJP!E174="","",AJP!E174)</f>
        <v/>
      </c>
      <c r="L3180" s="297" t="str">
        <f>IF(AJP!F174="","",AJP!F174)</f>
        <v/>
      </c>
      <c r="M3180" s="297" t="str">
        <f>IF(AJP!G174="","",AJP!G174)</f>
        <v/>
      </c>
      <c r="N3180" s="28"/>
      <c r="O3180" s="28"/>
    </row>
    <row r="3181" spans="1:15" ht="18.75" customHeight="1" x14ac:dyDescent="0.35">
      <c r="A3181" s="28"/>
      <c r="B3181" s="189">
        <f>IF(J3181="",0,COUNTIF($J$7:J3181,J3181))</f>
        <v>0</v>
      </c>
      <c r="C3181" s="189" t="str">
        <f t="shared" si="200"/>
        <v>0</v>
      </c>
      <c r="D3181" s="192" t="str">
        <f t="shared" si="201"/>
        <v/>
      </c>
      <c r="E3181" s="189"/>
      <c r="F3181" s="28"/>
      <c r="G3181" s="295" t="str">
        <f>IF(AJP!B175="","",AJP!B175)</f>
        <v/>
      </c>
      <c r="H3181" s="32"/>
      <c r="I3181" s="32" t="str">
        <f>IF(AJP!C175="","",AJP!C175)</f>
        <v/>
      </c>
      <c r="J3181" s="296" t="str">
        <f>IF(AJP!D175="","",AJP!D175)</f>
        <v/>
      </c>
      <c r="K3181" s="32" t="str">
        <f>IF(AJP!E175="","",AJP!E175)</f>
        <v/>
      </c>
      <c r="L3181" s="297" t="str">
        <f>IF(AJP!F175="","",AJP!F175)</f>
        <v/>
      </c>
      <c r="M3181" s="297" t="str">
        <f>IF(AJP!G175="","",AJP!G175)</f>
        <v/>
      </c>
      <c r="N3181" s="28"/>
      <c r="O3181" s="28"/>
    </row>
    <row r="3182" spans="1:15" ht="18.75" customHeight="1" x14ac:dyDescent="0.35">
      <c r="A3182" s="28"/>
      <c r="B3182" s="189">
        <f>IF(J3182="",0,COUNTIF($J$7:J3182,J3182))</f>
        <v>0</v>
      </c>
      <c r="C3182" s="189" t="str">
        <f t="shared" si="200"/>
        <v>0</v>
      </c>
      <c r="D3182" s="192" t="str">
        <f t="shared" si="201"/>
        <v/>
      </c>
      <c r="E3182" s="189"/>
      <c r="F3182" s="28"/>
      <c r="G3182" s="295" t="str">
        <f>IF(AJP!B176="","",AJP!B176)</f>
        <v/>
      </c>
      <c r="H3182" s="32"/>
      <c r="I3182" s="32" t="str">
        <f>IF(AJP!C176="","",AJP!C176)</f>
        <v/>
      </c>
      <c r="J3182" s="296" t="str">
        <f>IF(AJP!D176="","",AJP!D176)</f>
        <v/>
      </c>
      <c r="K3182" s="32" t="str">
        <f>IF(AJP!E176="","",AJP!E176)</f>
        <v/>
      </c>
      <c r="L3182" s="297" t="str">
        <f>IF(AJP!F176="","",AJP!F176)</f>
        <v/>
      </c>
      <c r="M3182" s="297" t="str">
        <f>IF(AJP!G176="","",AJP!G176)</f>
        <v/>
      </c>
      <c r="N3182" s="28"/>
      <c r="O3182" s="28"/>
    </row>
    <row r="3183" spans="1:15" ht="18.75" customHeight="1" x14ac:dyDescent="0.35">
      <c r="A3183" s="28"/>
      <c r="B3183" s="189">
        <f>IF(J3183="",0,COUNTIF($J$7:J3183,J3183))</f>
        <v>0</v>
      </c>
      <c r="C3183" s="189" t="str">
        <f t="shared" si="200"/>
        <v>0</v>
      </c>
      <c r="D3183" s="192" t="str">
        <f t="shared" si="201"/>
        <v/>
      </c>
      <c r="E3183" s="189"/>
      <c r="F3183" s="28"/>
      <c r="G3183" s="295" t="str">
        <f>IF(AJP!B177="","",AJP!B177)</f>
        <v/>
      </c>
      <c r="H3183" s="32"/>
      <c r="I3183" s="32" t="str">
        <f>IF(AJP!C177="","",AJP!C177)</f>
        <v/>
      </c>
      <c r="J3183" s="296" t="str">
        <f>IF(AJP!D177="","",AJP!D177)</f>
        <v/>
      </c>
      <c r="K3183" s="32" t="str">
        <f>IF(AJP!E177="","",AJP!E177)</f>
        <v/>
      </c>
      <c r="L3183" s="297" t="str">
        <f>IF(AJP!F177="","",AJP!F177)</f>
        <v/>
      </c>
      <c r="M3183" s="297" t="str">
        <f>IF(AJP!G177="","",AJP!G177)</f>
        <v/>
      </c>
      <c r="N3183" s="28"/>
      <c r="O3183" s="28"/>
    </row>
    <row r="3184" spans="1:15" ht="18.75" customHeight="1" x14ac:dyDescent="0.35">
      <c r="A3184" s="28"/>
      <c r="B3184" s="189">
        <f>IF(J3184="",0,COUNTIF($J$7:J3184,J3184))</f>
        <v>0</v>
      </c>
      <c r="C3184" s="189" t="str">
        <f t="shared" si="200"/>
        <v>0</v>
      </c>
      <c r="D3184" s="192" t="str">
        <f t="shared" si="201"/>
        <v/>
      </c>
      <c r="E3184" s="189"/>
      <c r="F3184" s="28"/>
      <c r="G3184" s="295" t="str">
        <f>IF(AJP!B178="","",AJP!B178)</f>
        <v/>
      </c>
      <c r="H3184" s="32"/>
      <c r="I3184" s="32" t="str">
        <f>IF(AJP!C178="","",AJP!C178)</f>
        <v/>
      </c>
      <c r="J3184" s="296" t="str">
        <f>IF(AJP!D178="","",AJP!D178)</f>
        <v/>
      </c>
      <c r="K3184" s="32" t="str">
        <f>IF(AJP!E178="","",AJP!E178)</f>
        <v/>
      </c>
      <c r="L3184" s="297" t="str">
        <f>IF(AJP!F178="","",AJP!F178)</f>
        <v/>
      </c>
      <c r="M3184" s="297" t="str">
        <f>IF(AJP!G178="","",AJP!G178)</f>
        <v/>
      </c>
      <c r="N3184" s="28"/>
      <c r="O3184" s="28"/>
    </row>
    <row r="3185" spans="1:15" ht="18.75" customHeight="1" x14ac:dyDescent="0.35">
      <c r="A3185" s="28"/>
      <c r="B3185" s="189">
        <f>IF(J3185="",0,COUNTIF($J$7:J3185,J3185))</f>
        <v>0</v>
      </c>
      <c r="C3185" s="189" t="str">
        <f t="shared" si="200"/>
        <v>0</v>
      </c>
      <c r="D3185" s="192" t="str">
        <f t="shared" si="201"/>
        <v/>
      </c>
      <c r="E3185" s="189"/>
      <c r="F3185" s="28"/>
      <c r="G3185" s="295" t="str">
        <f>IF(AJP!B179="","",AJP!B179)</f>
        <v/>
      </c>
      <c r="H3185" s="32"/>
      <c r="I3185" s="32" t="str">
        <f>IF(AJP!C179="","",AJP!C179)</f>
        <v/>
      </c>
      <c r="J3185" s="296" t="str">
        <f>IF(AJP!D179="","",AJP!D179)</f>
        <v/>
      </c>
      <c r="K3185" s="32" t="str">
        <f>IF(AJP!E179="","",AJP!E179)</f>
        <v/>
      </c>
      <c r="L3185" s="297" t="str">
        <f>IF(AJP!F179="","",AJP!F179)</f>
        <v/>
      </c>
      <c r="M3185" s="297" t="str">
        <f>IF(AJP!G179="","",AJP!G179)</f>
        <v/>
      </c>
      <c r="N3185" s="28"/>
      <c r="O3185" s="28"/>
    </row>
    <row r="3186" spans="1:15" ht="18.75" customHeight="1" x14ac:dyDescent="0.35">
      <c r="A3186" s="28"/>
      <c r="B3186" s="189">
        <f>IF(J3186="",0,COUNTIF($J$7:J3186,J3186))</f>
        <v>0</v>
      </c>
      <c r="C3186" s="189" t="str">
        <f t="shared" si="200"/>
        <v>0</v>
      </c>
      <c r="D3186" s="192" t="str">
        <f t="shared" si="201"/>
        <v/>
      </c>
      <c r="E3186" s="189"/>
      <c r="F3186" s="28"/>
      <c r="G3186" s="295" t="str">
        <f>IF(AJP!B180="","",AJP!B180)</f>
        <v/>
      </c>
      <c r="H3186" s="32"/>
      <c r="I3186" s="32" t="str">
        <f>IF(AJP!C180="","",AJP!C180)</f>
        <v/>
      </c>
      <c r="J3186" s="296" t="str">
        <f>IF(AJP!D180="","",AJP!D180)</f>
        <v/>
      </c>
      <c r="K3186" s="32" t="str">
        <f>IF(AJP!E180="","",AJP!E180)</f>
        <v/>
      </c>
      <c r="L3186" s="297" t="str">
        <f>IF(AJP!F180="","",AJP!F180)</f>
        <v/>
      </c>
      <c r="M3186" s="297" t="str">
        <f>IF(AJP!G180="","",AJP!G180)</f>
        <v/>
      </c>
      <c r="N3186" s="28"/>
      <c r="O3186" s="28"/>
    </row>
    <row r="3187" spans="1:15" ht="18.75" customHeight="1" x14ac:dyDescent="0.35">
      <c r="A3187" s="28"/>
      <c r="B3187" s="189">
        <f>IF(J3187="",0,COUNTIF($J$7:J3187,J3187))</f>
        <v>0</v>
      </c>
      <c r="C3187" s="189" t="str">
        <f t="shared" si="200"/>
        <v>0</v>
      </c>
      <c r="D3187" s="192" t="str">
        <f t="shared" si="201"/>
        <v/>
      </c>
      <c r="E3187" s="189"/>
      <c r="F3187" s="28"/>
      <c r="G3187" s="295" t="str">
        <f>IF(AJP!B181="","",AJP!B181)</f>
        <v/>
      </c>
      <c r="H3187" s="32"/>
      <c r="I3187" s="32" t="str">
        <f>IF(AJP!C181="","",AJP!C181)</f>
        <v/>
      </c>
      <c r="J3187" s="296" t="str">
        <f>IF(AJP!D181="","",AJP!D181)</f>
        <v/>
      </c>
      <c r="K3187" s="32" t="str">
        <f>IF(AJP!E181="","",AJP!E181)</f>
        <v/>
      </c>
      <c r="L3187" s="297" t="str">
        <f>IF(AJP!F181="","",AJP!F181)</f>
        <v/>
      </c>
      <c r="M3187" s="297" t="str">
        <f>IF(AJP!G181="","",AJP!G181)</f>
        <v/>
      </c>
      <c r="N3187" s="28"/>
      <c r="O3187" s="28"/>
    </row>
    <row r="3188" spans="1:15" ht="18.75" customHeight="1" x14ac:dyDescent="0.35">
      <c r="A3188" s="28"/>
      <c r="B3188" s="189">
        <f>IF(J3188="",0,COUNTIF($J$7:J3188,J3188))</f>
        <v>0</v>
      </c>
      <c r="C3188" s="189" t="str">
        <f t="shared" si="200"/>
        <v>0</v>
      </c>
      <c r="D3188" s="192" t="str">
        <f t="shared" si="201"/>
        <v/>
      </c>
      <c r="E3188" s="189"/>
      <c r="F3188" s="28"/>
      <c r="G3188" s="295" t="str">
        <f>IF(AJP!B182="","",AJP!B182)</f>
        <v/>
      </c>
      <c r="H3188" s="32"/>
      <c r="I3188" s="32" t="str">
        <f>IF(AJP!C182="","",AJP!C182)</f>
        <v/>
      </c>
      <c r="J3188" s="296" t="str">
        <f>IF(AJP!D182="","",AJP!D182)</f>
        <v/>
      </c>
      <c r="K3188" s="32" t="str">
        <f>IF(AJP!E182="","",AJP!E182)</f>
        <v/>
      </c>
      <c r="L3188" s="297" t="str">
        <f>IF(AJP!F182="","",AJP!F182)</f>
        <v/>
      </c>
      <c r="M3188" s="297" t="str">
        <f>IF(AJP!G182="","",AJP!G182)</f>
        <v/>
      </c>
      <c r="N3188" s="28"/>
      <c r="O3188" s="28"/>
    </row>
    <row r="3189" spans="1:15" ht="18.75" customHeight="1" x14ac:dyDescent="0.35">
      <c r="A3189" s="28"/>
      <c r="B3189" s="189">
        <f>IF(J3189="",0,COUNTIF($J$7:J3189,J3189))</f>
        <v>0</v>
      </c>
      <c r="C3189" s="189" t="str">
        <f t="shared" si="200"/>
        <v>0</v>
      </c>
      <c r="D3189" s="192" t="str">
        <f t="shared" si="201"/>
        <v/>
      </c>
      <c r="E3189" s="189"/>
      <c r="F3189" s="28"/>
      <c r="G3189" s="295" t="str">
        <f>IF(AJP!B183="","",AJP!B183)</f>
        <v/>
      </c>
      <c r="H3189" s="32"/>
      <c r="I3189" s="32" t="str">
        <f>IF(AJP!C183="","",AJP!C183)</f>
        <v/>
      </c>
      <c r="J3189" s="296" t="str">
        <f>IF(AJP!D183="","",AJP!D183)</f>
        <v/>
      </c>
      <c r="K3189" s="32" t="str">
        <f>IF(AJP!E183="","",AJP!E183)</f>
        <v/>
      </c>
      <c r="L3189" s="297" t="str">
        <f>IF(AJP!F183="","",AJP!F183)</f>
        <v/>
      </c>
      <c r="M3189" s="297" t="str">
        <f>IF(AJP!G183="","",AJP!G183)</f>
        <v/>
      </c>
      <c r="N3189" s="28"/>
      <c r="O3189" s="28"/>
    </row>
    <row r="3190" spans="1:15" ht="18.75" customHeight="1" x14ac:dyDescent="0.35">
      <c r="A3190" s="28"/>
      <c r="B3190" s="189">
        <f>IF(J3190="",0,COUNTIF($J$7:J3190,J3190))</f>
        <v>0</v>
      </c>
      <c r="C3190" s="189" t="str">
        <f t="shared" si="200"/>
        <v>0</v>
      </c>
      <c r="D3190" s="192" t="str">
        <f t="shared" si="201"/>
        <v/>
      </c>
      <c r="E3190" s="189"/>
      <c r="F3190" s="28"/>
      <c r="G3190" s="295" t="str">
        <f>IF(AJP!B184="","",AJP!B184)</f>
        <v/>
      </c>
      <c r="H3190" s="32"/>
      <c r="I3190" s="32" t="str">
        <f>IF(AJP!C184="","",AJP!C184)</f>
        <v/>
      </c>
      <c r="J3190" s="296" t="str">
        <f>IF(AJP!D184="","",AJP!D184)</f>
        <v/>
      </c>
      <c r="K3190" s="32" t="str">
        <f>IF(AJP!E184="","",AJP!E184)</f>
        <v/>
      </c>
      <c r="L3190" s="297" t="str">
        <f>IF(AJP!F184="","",AJP!F184)</f>
        <v/>
      </c>
      <c r="M3190" s="297" t="str">
        <f>IF(AJP!G184="","",AJP!G184)</f>
        <v/>
      </c>
      <c r="N3190" s="28"/>
      <c r="O3190" s="28"/>
    </row>
    <row r="3191" spans="1:15" ht="18.75" customHeight="1" x14ac:dyDescent="0.35">
      <c r="A3191" s="28"/>
      <c r="B3191" s="189">
        <f>IF(J3191="",0,COUNTIF($J$7:J3191,J3191))</f>
        <v>0</v>
      </c>
      <c r="C3191" s="189" t="str">
        <f t="shared" si="200"/>
        <v>0</v>
      </c>
      <c r="D3191" s="192" t="str">
        <f t="shared" si="201"/>
        <v/>
      </c>
      <c r="E3191" s="189"/>
      <c r="F3191" s="28"/>
      <c r="G3191" s="295" t="str">
        <f>IF(AJP!B185="","",AJP!B185)</f>
        <v/>
      </c>
      <c r="H3191" s="32"/>
      <c r="I3191" s="32" t="str">
        <f>IF(AJP!C185="","",AJP!C185)</f>
        <v/>
      </c>
      <c r="J3191" s="296" t="str">
        <f>IF(AJP!D185="","",AJP!D185)</f>
        <v/>
      </c>
      <c r="K3191" s="32" t="str">
        <f>IF(AJP!E185="","",AJP!E185)</f>
        <v/>
      </c>
      <c r="L3191" s="297" t="str">
        <f>IF(AJP!F185="","",AJP!F185)</f>
        <v/>
      </c>
      <c r="M3191" s="297" t="str">
        <f>IF(AJP!G185="","",AJP!G185)</f>
        <v/>
      </c>
      <c r="N3191" s="28"/>
      <c r="O3191" s="28"/>
    </row>
    <row r="3192" spans="1:15" ht="18.75" customHeight="1" x14ac:dyDescent="0.35">
      <c r="A3192" s="28"/>
      <c r="B3192" s="189">
        <f>IF(J3192="",0,COUNTIF($J$7:J3192,J3192))</f>
        <v>0</v>
      </c>
      <c r="C3192" s="189" t="str">
        <f t="shared" si="200"/>
        <v>0</v>
      </c>
      <c r="D3192" s="192" t="str">
        <f t="shared" si="201"/>
        <v/>
      </c>
      <c r="E3192" s="189"/>
      <c r="F3192" s="28"/>
      <c r="G3192" s="295" t="str">
        <f>IF(AJP!B186="","",AJP!B186)</f>
        <v/>
      </c>
      <c r="H3192" s="32"/>
      <c r="I3192" s="32" t="str">
        <f>IF(AJP!C186="","",AJP!C186)</f>
        <v/>
      </c>
      <c r="J3192" s="296" t="str">
        <f>IF(AJP!D186="","",AJP!D186)</f>
        <v/>
      </c>
      <c r="K3192" s="32" t="str">
        <f>IF(AJP!E186="","",AJP!E186)</f>
        <v/>
      </c>
      <c r="L3192" s="297" t="str">
        <f>IF(AJP!F186="","",AJP!F186)</f>
        <v/>
      </c>
      <c r="M3192" s="297" t="str">
        <f>IF(AJP!G186="","",AJP!G186)</f>
        <v/>
      </c>
      <c r="N3192" s="28"/>
      <c r="O3192" s="28"/>
    </row>
    <row r="3193" spans="1:15" ht="18.75" customHeight="1" x14ac:dyDescent="0.35">
      <c r="A3193" s="28"/>
      <c r="B3193" s="189">
        <f>IF(J3193="",0,COUNTIF($J$7:J3193,J3193))</f>
        <v>0</v>
      </c>
      <c r="C3193" s="189" t="str">
        <f t="shared" si="200"/>
        <v>0</v>
      </c>
      <c r="D3193" s="192" t="str">
        <f t="shared" si="201"/>
        <v/>
      </c>
      <c r="E3193" s="189"/>
      <c r="F3193" s="28"/>
      <c r="G3193" s="295" t="str">
        <f>IF(AJP!B187="","",AJP!B187)</f>
        <v/>
      </c>
      <c r="H3193" s="32"/>
      <c r="I3193" s="32" t="str">
        <f>IF(AJP!C187="","",AJP!C187)</f>
        <v/>
      </c>
      <c r="J3193" s="296" t="str">
        <f>IF(AJP!D187="","",AJP!D187)</f>
        <v/>
      </c>
      <c r="K3193" s="32" t="str">
        <f>IF(AJP!E187="","",AJP!E187)</f>
        <v/>
      </c>
      <c r="L3193" s="297" t="str">
        <f>IF(AJP!F187="","",AJP!F187)</f>
        <v/>
      </c>
      <c r="M3193" s="297" t="str">
        <f>IF(AJP!G187="","",AJP!G187)</f>
        <v/>
      </c>
      <c r="N3193" s="28"/>
      <c r="O3193" s="28"/>
    </row>
    <row r="3194" spans="1:15" ht="18.75" customHeight="1" x14ac:dyDescent="0.35">
      <c r="A3194" s="28"/>
      <c r="B3194" s="189">
        <f>IF(J3194="",0,COUNTIF($J$7:J3194,J3194))</f>
        <v>0</v>
      </c>
      <c r="C3194" s="189" t="str">
        <f t="shared" si="200"/>
        <v>0</v>
      </c>
      <c r="D3194" s="192" t="str">
        <f t="shared" si="201"/>
        <v/>
      </c>
      <c r="E3194" s="189"/>
      <c r="F3194" s="28"/>
      <c r="G3194" s="295" t="str">
        <f>IF(AJP!B188="","",AJP!B188)</f>
        <v/>
      </c>
      <c r="H3194" s="32"/>
      <c r="I3194" s="32" t="str">
        <f>IF(AJP!C188="","",AJP!C188)</f>
        <v/>
      </c>
      <c r="J3194" s="296" t="str">
        <f>IF(AJP!D188="","",AJP!D188)</f>
        <v/>
      </c>
      <c r="K3194" s="32" t="str">
        <f>IF(AJP!E188="","",AJP!E188)</f>
        <v/>
      </c>
      <c r="L3194" s="297" t="str">
        <f>IF(AJP!F188="","",AJP!F188)</f>
        <v/>
      </c>
      <c r="M3194" s="297" t="str">
        <f>IF(AJP!G188="","",AJP!G188)</f>
        <v/>
      </c>
      <c r="N3194" s="28"/>
      <c r="O3194" s="28"/>
    </row>
    <row r="3195" spans="1:15" ht="18.75" customHeight="1" x14ac:dyDescent="0.35">
      <c r="A3195" s="28"/>
      <c r="B3195" s="189">
        <f>IF(J3195="",0,COUNTIF($J$7:J3195,J3195))</f>
        <v>0</v>
      </c>
      <c r="C3195" s="189" t="str">
        <f t="shared" si="200"/>
        <v>0</v>
      </c>
      <c r="D3195" s="192" t="str">
        <f t="shared" si="201"/>
        <v/>
      </c>
      <c r="E3195" s="189"/>
      <c r="F3195" s="28"/>
      <c r="G3195" s="295" t="str">
        <f>IF(AJP!B189="","",AJP!B189)</f>
        <v/>
      </c>
      <c r="H3195" s="32"/>
      <c r="I3195" s="32" t="str">
        <f>IF(AJP!C189="","",AJP!C189)</f>
        <v/>
      </c>
      <c r="J3195" s="296" t="str">
        <f>IF(AJP!D189="","",AJP!D189)</f>
        <v/>
      </c>
      <c r="K3195" s="32" t="str">
        <f>IF(AJP!E189="","",AJP!E189)</f>
        <v/>
      </c>
      <c r="L3195" s="297" t="str">
        <f>IF(AJP!F189="","",AJP!F189)</f>
        <v/>
      </c>
      <c r="M3195" s="297" t="str">
        <f>IF(AJP!G189="","",AJP!G189)</f>
        <v/>
      </c>
      <c r="N3195" s="28"/>
      <c r="O3195" s="28"/>
    </row>
    <row r="3196" spans="1:15" ht="18.75" customHeight="1" x14ac:dyDescent="0.35">
      <c r="A3196" s="28"/>
      <c r="B3196" s="189">
        <f>IF(J3196="",0,COUNTIF($J$7:J3196,J3196))</f>
        <v>0</v>
      </c>
      <c r="C3196" s="189" t="str">
        <f t="shared" si="200"/>
        <v>0</v>
      </c>
      <c r="D3196" s="192" t="str">
        <f t="shared" si="201"/>
        <v/>
      </c>
      <c r="E3196" s="189"/>
      <c r="F3196" s="28"/>
      <c r="G3196" s="295" t="str">
        <f>IF(AJP!B190="","",AJP!B190)</f>
        <v/>
      </c>
      <c r="H3196" s="32"/>
      <c r="I3196" s="32" t="str">
        <f>IF(AJP!C190="","",AJP!C190)</f>
        <v/>
      </c>
      <c r="J3196" s="296" t="str">
        <f>IF(AJP!D190="","",AJP!D190)</f>
        <v/>
      </c>
      <c r="K3196" s="32" t="str">
        <f>IF(AJP!E190="","",AJP!E190)</f>
        <v/>
      </c>
      <c r="L3196" s="297" t="str">
        <f>IF(AJP!F190="","",AJP!F190)</f>
        <v/>
      </c>
      <c r="M3196" s="297" t="str">
        <f>IF(AJP!G190="","",AJP!G190)</f>
        <v/>
      </c>
      <c r="N3196" s="28"/>
      <c r="O3196" s="28"/>
    </row>
    <row r="3197" spans="1:15" ht="18.75" customHeight="1" x14ac:dyDescent="0.35">
      <c r="A3197" s="28"/>
      <c r="B3197" s="189">
        <f>IF(J3197="",0,COUNTIF($J$7:J3197,J3197))</f>
        <v>0</v>
      </c>
      <c r="C3197" s="189" t="str">
        <f t="shared" si="200"/>
        <v>0</v>
      </c>
      <c r="D3197" s="192" t="str">
        <f t="shared" si="201"/>
        <v/>
      </c>
      <c r="E3197" s="189"/>
      <c r="F3197" s="28"/>
      <c r="G3197" s="295" t="str">
        <f>IF(AJP!B191="","",AJP!B191)</f>
        <v/>
      </c>
      <c r="H3197" s="32"/>
      <c r="I3197" s="32" t="str">
        <f>IF(AJP!C191="","",AJP!C191)</f>
        <v/>
      </c>
      <c r="J3197" s="296" t="str">
        <f>IF(AJP!D191="","",AJP!D191)</f>
        <v/>
      </c>
      <c r="K3197" s="32" t="str">
        <f>IF(AJP!E191="","",AJP!E191)</f>
        <v/>
      </c>
      <c r="L3197" s="297" t="str">
        <f>IF(AJP!F191="","",AJP!F191)</f>
        <v/>
      </c>
      <c r="M3197" s="297" t="str">
        <f>IF(AJP!G191="","",AJP!G191)</f>
        <v/>
      </c>
      <c r="N3197" s="28"/>
      <c r="O3197" s="28"/>
    </row>
    <row r="3198" spans="1:15" ht="18.75" customHeight="1" x14ac:dyDescent="0.35">
      <c r="A3198" s="28"/>
      <c r="B3198" s="189">
        <f>IF(J3198="",0,COUNTIF($J$7:J3198,J3198))</f>
        <v>0</v>
      </c>
      <c r="C3198" s="189" t="str">
        <f t="shared" si="200"/>
        <v>0</v>
      </c>
      <c r="D3198" s="192" t="str">
        <f t="shared" si="201"/>
        <v/>
      </c>
      <c r="E3198" s="189"/>
      <c r="F3198" s="28"/>
      <c r="G3198" s="295" t="str">
        <f>IF(AJP!B192="","",AJP!B192)</f>
        <v/>
      </c>
      <c r="H3198" s="32"/>
      <c r="I3198" s="32" t="str">
        <f>IF(AJP!C192="","",AJP!C192)</f>
        <v/>
      </c>
      <c r="J3198" s="296" t="str">
        <f>IF(AJP!D192="","",AJP!D192)</f>
        <v/>
      </c>
      <c r="K3198" s="32" t="str">
        <f>IF(AJP!E192="","",AJP!E192)</f>
        <v/>
      </c>
      <c r="L3198" s="297" t="str">
        <f>IF(AJP!F192="","",AJP!F192)</f>
        <v/>
      </c>
      <c r="M3198" s="297" t="str">
        <f>IF(AJP!G192="","",AJP!G192)</f>
        <v/>
      </c>
      <c r="N3198" s="28"/>
      <c r="O3198" s="28"/>
    </row>
    <row r="3199" spans="1:15" ht="18.75" customHeight="1" x14ac:dyDescent="0.35">
      <c r="A3199" s="28"/>
      <c r="B3199" s="189">
        <f>IF(J3199="",0,COUNTIF($J$7:J3199,J3199))</f>
        <v>0</v>
      </c>
      <c r="C3199" s="189" t="str">
        <f t="shared" si="200"/>
        <v>0</v>
      </c>
      <c r="D3199" s="192" t="str">
        <f t="shared" si="201"/>
        <v/>
      </c>
      <c r="E3199" s="189"/>
      <c r="F3199" s="28"/>
      <c r="G3199" s="295" t="str">
        <f>IF(AJP!B193="","",AJP!B193)</f>
        <v/>
      </c>
      <c r="H3199" s="32"/>
      <c r="I3199" s="32" t="str">
        <f>IF(AJP!C193="","",AJP!C193)</f>
        <v/>
      </c>
      <c r="J3199" s="296" t="str">
        <f>IF(AJP!D193="","",AJP!D193)</f>
        <v/>
      </c>
      <c r="K3199" s="32" t="str">
        <f>IF(AJP!E193="","",AJP!E193)</f>
        <v/>
      </c>
      <c r="L3199" s="297" t="str">
        <f>IF(AJP!F193="","",AJP!F193)</f>
        <v/>
      </c>
      <c r="M3199" s="297" t="str">
        <f>IF(AJP!G193="","",AJP!G193)</f>
        <v/>
      </c>
      <c r="N3199" s="28"/>
      <c r="O3199" s="28"/>
    </row>
    <row r="3200" spans="1:15" ht="18.75" customHeight="1" x14ac:dyDescent="0.35">
      <c r="A3200" s="28"/>
      <c r="B3200" s="189">
        <f>IF(J3200="",0,COUNTIF($J$7:J3200,J3200))</f>
        <v>0</v>
      </c>
      <c r="C3200" s="189" t="str">
        <f t="shared" si="200"/>
        <v>0</v>
      </c>
      <c r="D3200" s="192" t="str">
        <f t="shared" si="201"/>
        <v/>
      </c>
      <c r="E3200" s="189"/>
      <c r="F3200" s="28"/>
      <c r="G3200" s="295" t="str">
        <f>IF(AJP!B194="","",AJP!B194)</f>
        <v/>
      </c>
      <c r="H3200" s="32"/>
      <c r="I3200" s="32" t="str">
        <f>IF(AJP!C194="","",AJP!C194)</f>
        <v/>
      </c>
      <c r="J3200" s="296" t="str">
        <f>IF(AJP!D194="","",AJP!D194)</f>
        <v/>
      </c>
      <c r="K3200" s="32" t="str">
        <f>IF(AJP!E194="","",AJP!E194)</f>
        <v/>
      </c>
      <c r="L3200" s="297" t="str">
        <f>IF(AJP!F194="","",AJP!F194)</f>
        <v/>
      </c>
      <c r="M3200" s="297" t="str">
        <f>IF(AJP!G194="","",AJP!G194)</f>
        <v/>
      </c>
      <c r="N3200" s="28"/>
      <c r="O3200" s="28"/>
    </row>
    <row r="3201" spans="1:15" ht="18.75" customHeight="1" x14ac:dyDescent="0.35">
      <c r="A3201" s="28"/>
      <c r="B3201" s="189">
        <f>IF(J3201="",0,COUNTIF($J$7:J3201,J3201))</f>
        <v>0</v>
      </c>
      <c r="C3201" s="189" t="str">
        <f t="shared" si="200"/>
        <v>0</v>
      </c>
      <c r="D3201" s="192" t="str">
        <f t="shared" si="201"/>
        <v/>
      </c>
      <c r="E3201" s="189"/>
      <c r="F3201" s="28"/>
      <c r="G3201" s="295" t="str">
        <f>IF(AJP!B195="","",AJP!B195)</f>
        <v/>
      </c>
      <c r="H3201" s="32"/>
      <c r="I3201" s="32" t="str">
        <f>IF(AJP!C195="","",AJP!C195)</f>
        <v/>
      </c>
      <c r="J3201" s="296" t="str">
        <f>IF(AJP!D195="","",AJP!D195)</f>
        <v/>
      </c>
      <c r="K3201" s="32" t="str">
        <f>IF(AJP!E195="","",AJP!E195)</f>
        <v/>
      </c>
      <c r="L3201" s="297" t="str">
        <f>IF(AJP!F195="","",AJP!F195)</f>
        <v/>
      </c>
      <c r="M3201" s="297" t="str">
        <f>IF(AJP!G195="","",AJP!G195)</f>
        <v/>
      </c>
      <c r="N3201" s="28"/>
      <c r="O3201" s="28"/>
    </row>
    <row r="3202" spans="1:15" ht="18.75" customHeight="1" x14ac:dyDescent="0.35">
      <c r="A3202" s="28"/>
      <c r="B3202" s="189">
        <f>IF(J3202="",0,COUNTIF($J$7:J3202,J3202))</f>
        <v>0</v>
      </c>
      <c r="C3202" s="189" t="str">
        <f t="shared" si="200"/>
        <v>0</v>
      </c>
      <c r="D3202" s="192" t="str">
        <f t="shared" si="201"/>
        <v/>
      </c>
      <c r="E3202" s="189"/>
      <c r="F3202" s="28"/>
      <c r="G3202" s="295" t="str">
        <f>IF(AJP!B196="","",AJP!B196)</f>
        <v/>
      </c>
      <c r="H3202" s="32"/>
      <c r="I3202" s="32" t="str">
        <f>IF(AJP!C196="","",AJP!C196)</f>
        <v/>
      </c>
      <c r="J3202" s="296" t="str">
        <f>IF(AJP!D196="","",AJP!D196)</f>
        <v/>
      </c>
      <c r="K3202" s="32" t="str">
        <f>IF(AJP!E196="","",AJP!E196)</f>
        <v/>
      </c>
      <c r="L3202" s="297" t="str">
        <f>IF(AJP!F196="","",AJP!F196)</f>
        <v/>
      </c>
      <c r="M3202" s="297" t="str">
        <f>IF(AJP!G196="","",AJP!G196)</f>
        <v/>
      </c>
      <c r="N3202" s="28"/>
      <c r="O3202" s="28"/>
    </row>
    <row r="3203" spans="1:15" ht="18.75" customHeight="1" x14ac:dyDescent="0.35">
      <c r="A3203" s="28"/>
      <c r="B3203" s="189">
        <f>IF(J3203="",0,COUNTIF($J$7:J3203,J3203))</f>
        <v>0</v>
      </c>
      <c r="C3203" s="189" t="str">
        <f t="shared" si="200"/>
        <v>0</v>
      </c>
      <c r="D3203" s="192" t="str">
        <f t="shared" si="201"/>
        <v/>
      </c>
      <c r="E3203" s="189"/>
      <c r="F3203" s="28"/>
      <c r="G3203" s="295" t="str">
        <f>IF(AJP!B197="","",AJP!B197)</f>
        <v/>
      </c>
      <c r="H3203" s="32"/>
      <c r="I3203" s="32" t="str">
        <f>IF(AJP!C197="","",AJP!C197)</f>
        <v/>
      </c>
      <c r="J3203" s="296" t="str">
        <f>IF(AJP!D197="","",AJP!D197)</f>
        <v/>
      </c>
      <c r="K3203" s="32" t="str">
        <f>IF(AJP!E197="","",AJP!E197)</f>
        <v/>
      </c>
      <c r="L3203" s="297" t="str">
        <f>IF(AJP!F197="","",AJP!F197)</f>
        <v/>
      </c>
      <c r="M3203" s="297" t="str">
        <f>IF(AJP!G197="","",AJP!G197)</f>
        <v/>
      </c>
      <c r="N3203" s="28"/>
      <c r="O3203" s="28"/>
    </row>
    <row r="3204" spans="1:15" ht="18.75" customHeight="1" x14ac:dyDescent="0.35">
      <c r="A3204" s="28"/>
      <c r="B3204" s="189">
        <f>IF(J3204="",0,COUNTIF($J$7:J3204,J3204))</f>
        <v>0</v>
      </c>
      <c r="C3204" s="189" t="str">
        <f t="shared" si="200"/>
        <v>0</v>
      </c>
      <c r="D3204" s="192" t="str">
        <f t="shared" si="201"/>
        <v/>
      </c>
      <c r="E3204" s="189"/>
      <c r="F3204" s="28"/>
      <c r="G3204" s="295" t="str">
        <f>IF(AJP!B198="","",AJP!B198)</f>
        <v/>
      </c>
      <c r="H3204" s="32"/>
      <c r="I3204" s="32" t="str">
        <f>IF(AJP!C198="","",AJP!C198)</f>
        <v/>
      </c>
      <c r="J3204" s="296" t="str">
        <f>IF(AJP!D198="","",AJP!D198)</f>
        <v/>
      </c>
      <c r="K3204" s="32" t="str">
        <f>IF(AJP!E198="","",AJP!E198)</f>
        <v/>
      </c>
      <c r="L3204" s="297" t="str">
        <f>IF(AJP!F198="","",AJP!F198)</f>
        <v/>
      </c>
      <c r="M3204" s="297" t="str">
        <f>IF(AJP!G198="","",AJP!G198)</f>
        <v/>
      </c>
      <c r="N3204" s="28"/>
      <c r="O3204" s="28"/>
    </row>
    <row r="3205" spans="1:15" ht="18.75" customHeight="1" x14ac:dyDescent="0.35">
      <c r="A3205" s="28"/>
      <c r="B3205" s="189">
        <f>IF(J3205="",0,COUNTIF($J$7:J3205,J3205))</f>
        <v>0</v>
      </c>
      <c r="C3205" s="189" t="str">
        <f t="shared" si="200"/>
        <v>0</v>
      </c>
      <c r="D3205" s="192" t="str">
        <f t="shared" si="201"/>
        <v/>
      </c>
      <c r="E3205" s="189"/>
      <c r="F3205" s="28"/>
      <c r="G3205" s="295" t="str">
        <f>IF(AJP!B199="","",AJP!B199)</f>
        <v/>
      </c>
      <c r="H3205" s="32"/>
      <c r="I3205" s="32" t="str">
        <f>IF(AJP!C199="","",AJP!C199)</f>
        <v/>
      </c>
      <c r="J3205" s="296" t="str">
        <f>IF(AJP!D199="","",AJP!D199)</f>
        <v/>
      </c>
      <c r="K3205" s="32" t="str">
        <f>IF(AJP!E199="","",AJP!E199)</f>
        <v/>
      </c>
      <c r="L3205" s="297" t="str">
        <f>IF(AJP!F199="","",AJP!F199)</f>
        <v/>
      </c>
      <c r="M3205" s="297" t="str">
        <f>IF(AJP!G199="","",AJP!G199)</f>
        <v/>
      </c>
      <c r="N3205" s="28"/>
      <c r="O3205" s="28"/>
    </row>
    <row r="3206" spans="1:15" ht="18.75" customHeight="1" x14ac:dyDescent="0.35">
      <c r="A3206" s="28"/>
      <c r="B3206" s="189">
        <f>IF(J3206="",0,COUNTIF($J$7:J3206,J3206))</f>
        <v>0</v>
      </c>
      <c r="C3206" s="189" t="str">
        <f t="shared" si="200"/>
        <v>0</v>
      </c>
      <c r="D3206" s="192" t="str">
        <f t="shared" si="201"/>
        <v/>
      </c>
      <c r="E3206" s="189"/>
      <c r="F3206" s="28"/>
      <c r="G3206" s="295" t="str">
        <f>IF(AJP!B200="","",AJP!B200)</f>
        <v/>
      </c>
      <c r="H3206" s="32"/>
      <c r="I3206" s="32" t="str">
        <f>IF(AJP!C200="","",AJP!C200)</f>
        <v/>
      </c>
      <c r="J3206" s="296" t="str">
        <f>IF(AJP!D200="","",AJP!D200)</f>
        <v/>
      </c>
      <c r="K3206" s="32" t="str">
        <f>IF(AJP!E200="","",AJP!E200)</f>
        <v/>
      </c>
      <c r="L3206" s="297" t="str">
        <f>IF(AJP!F200="","",AJP!F200)</f>
        <v/>
      </c>
      <c r="M3206" s="297" t="str">
        <f>IF(AJP!G200="","",AJP!G200)</f>
        <v/>
      </c>
      <c r="N3206" s="28"/>
      <c r="O3206" s="28"/>
    </row>
    <row r="3207" spans="1:15" ht="18.75" customHeight="1" x14ac:dyDescent="0.35">
      <c r="A3207" s="28"/>
      <c r="B3207" s="189">
        <f>IF(J3207="",0,COUNTIF($J$7:J3207,J3207))</f>
        <v>0</v>
      </c>
      <c r="C3207" s="189" t="str">
        <f t="shared" ref="C3207:C3212" si="202">B3207&amp;J3207</f>
        <v>0</v>
      </c>
      <c r="D3207" s="192" t="str">
        <f t="shared" ref="D3207:D3212" si="203">IF(G3207&lt;&gt;"",G3207,D3206)</f>
        <v/>
      </c>
      <c r="E3207" s="189"/>
      <c r="F3207" s="28"/>
      <c r="G3207" s="295" t="str">
        <f>IF(AJP!B201="","",AJP!B201)</f>
        <v/>
      </c>
      <c r="H3207" s="32"/>
      <c r="I3207" s="32" t="str">
        <f>IF(AJP!C201="","",AJP!C201)</f>
        <v/>
      </c>
      <c r="J3207" s="296" t="str">
        <f>IF(AJP!D201="","",AJP!D201)</f>
        <v/>
      </c>
      <c r="K3207" s="32" t="str">
        <f>IF(AJP!E201="","",AJP!E201)</f>
        <v/>
      </c>
      <c r="L3207" s="297" t="str">
        <f>IF(AJP!F201="","",AJP!F201)</f>
        <v/>
      </c>
      <c r="M3207" s="297" t="str">
        <f>IF(AJP!G201="","",AJP!G201)</f>
        <v/>
      </c>
      <c r="N3207" s="28"/>
      <c r="O3207" s="28"/>
    </row>
    <row r="3208" spans="1:15" ht="18.75" customHeight="1" x14ac:dyDescent="0.35">
      <c r="A3208" s="28"/>
      <c r="B3208" s="189">
        <f>IF(J3208="",0,COUNTIF($J$7:J3208,J3208))</f>
        <v>0</v>
      </c>
      <c r="C3208" s="189" t="str">
        <f t="shared" si="202"/>
        <v>0</v>
      </c>
      <c r="D3208" s="192" t="str">
        <f t="shared" si="203"/>
        <v/>
      </c>
      <c r="E3208" s="189"/>
      <c r="F3208" s="28"/>
      <c r="G3208" s="295" t="str">
        <f>IF(AJP!B202="","",AJP!B202)</f>
        <v/>
      </c>
      <c r="H3208" s="32"/>
      <c r="I3208" s="32" t="str">
        <f>IF(AJP!C202="","",AJP!C202)</f>
        <v/>
      </c>
      <c r="J3208" s="296" t="str">
        <f>IF(AJP!D202="","",AJP!D202)</f>
        <v/>
      </c>
      <c r="K3208" s="32" t="str">
        <f>IF(AJP!E202="","",AJP!E202)</f>
        <v/>
      </c>
      <c r="L3208" s="297" t="str">
        <f>IF(AJP!F202="","",AJP!F202)</f>
        <v/>
      </c>
      <c r="M3208" s="297" t="str">
        <f>IF(AJP!G202="","",AJP!G202)</f>
        <v/>
      </c>
      <c r="N3208" s="28"/>
      <c r="O3208" s="28"/>
    </row>
    <row r="3209" spans="1:15" ht="18.75" customHeight="1" x14ac:dyDescent="0.35">
      <c r="A3209" s="28"/>
      <c r="B3209" s="189">
        <f>IF(J3209="",0,COUNTIF($J$7:J3209,J3209))</f>
        <v>0</v>
      </c>
      <c r="C3209" s="189" t="str">
        <f t="shared" si="202"/>
        <v>0</v>
      </c>
      <c r="D3209" s="192" t="str">
        <f t="shared" si="203"/>
        <v/>
      </c>
      <c r="E3209" s="189"/>
      <c r="F3209" s="28"/>
      <c r="G3209" s="295" t="str">
        <f>IF(AJP!B203="","",AJP!B203)</f>
        <v/>
      </c>
      <c r="H3209" s="32"/>
      <c r="I3209" s="32" t="str">
        <f>IF(AJP!C203="","",AJP!C203)</f>
        <v/>
      </c>
      <c r="J3209" s="296" t="str">
        <f>IF(AJP!D203="","",AJP!D203)</f>
        <v/>
      </c>
      <c r="K3209" s="32" t="str">
        <f>IF(AJP!E203="","",AJP!E203)</f>
        <v/>
      </c>
      <c r="L3209" s="297" t="str">
        <f>IF(AJP!F203="","",AJP!F203)</f>
        <v/>
      </c>
      <c r="M3209" s="297" t="str">
        <f>IF(AJP!G203="","",AJP!G203)</f>
        <v/>
      </c>
      <c r="N3209" s="28"/>
      <c r="O3209" s="28"/>
    </row>
    <row r="3210" spans="1:15" ht="18.75" customHeight="1" x14ac:dyDescent="0.35">
      <c r="A3210" s="28"/>
      <c r="B3210" s="189">
        <f>IF(J3210="",0,COUNTIF($J$7:J3210,J3210))</f>
        <v>0</v>
      </c>
      <c r="C3210" s="189" t="str">
        <f t="shared" si="202"/>
        <v>0</v>
      </c>
      <c r="D3210" s="192" t="str">
        <f t="shared" si="203"/>
        <v/>
      </c>
      <c r="E3210" s="189"/>
      <c r="F3210" s="28"/>
      <c r="G3210" s="295" t="str">
        <f>IF(AJP!B204="","",AJP!B204)</f>
        <v/>
      </c>
      <c r="H3210" s="32"/>
      <c r="I3210" s="32" t="str">
        <f>IF(AJP!C204="","",AJP!C204)</f>
        <v/>
      </c>
      <c r="J3210" s="296" t="str">
        <f>IF(AJP!D204="","",AJP!D204)</f>
        <v/>
      </c>
      <c r="K3210" s="32" t="str">
        <f>IF(AJP!E204="","",AJP!E204)</f>
        <v/>
      </c>
      <c r="L3210" s="297" t="str">
        <f>IF(AJP!F204="","",AJP!F204)</f>
        <v/>
      </c>
      <c r="M3210" s="297" t="str">
        <f>IF(AJP!G204="","",AJP!G204)</f>
        <v/>
      </c>
      <c r="N3210" s="28"/>
      <c r="O3210" s="28"/>
    </row>
    <row r="3211" spans="1:15" ht="18.75" customHeight="1" x14ac:dyDescent="0.35">
      <c r="A3211" s="28"/>
      <c r="B3211" s="189">
        <f>IF(J3211="",0,COUNTIF($J$7:J3211,J3211))</f>
        <v>0</v>
      </c>
      <c r="C3211" s="189" t="str">
        <f t="shared" si="202"/>
        <v>0</v>
      </c>
      <c r="D3211" s="192" t="str">
        <f t="shared" si="203"/>
        <v/>
      </c>
      <c r="E3211" s="189"/>
      <c r="F3211" s="28"/>
      <c r="G3211" s="295" t="str">
        <f>IF(AJP!B205="","",AJP!B205)</f>
        <v/>
      </c>
      <c r="H3211" s="32"/>
      <c r="I3211" s="32" t="str">
        <f>IF(AJP!C205="","",AJP!C205)</f>
        <v/>
      </c>
      <c r="J3211" s="296" t="str">
        <f>IF(AJP!D205="","",AJP!D205)</f>
        <v/>
      </c>
      <c r="K3211" s="32" t="str">
        <f>IF(AJP!E205="","",AJP!E205)</f>
        <v/>
      </c>
      <c r="L3211" s="297" t="str">
        <f>IF(AJP!F205="","",AJP!F205)</f>
        <v/>
      </c>
      <c r="M3211" s="297" t="str">
        <f>IF(AJP!G205="","",AJP!G205)</f>
        <v/>
      </c>
      <c r="N3211" s="28"/>
      <c r="O3211" s="28"/>
    </row>
    <row r="3212" spans="1:15" ht="18.75" customHeight="1" x14ac:dyDescent="0.35">
      <c r="A3212" s="28"/>
      <c r="B3212" s="189">
        <f>IF(J3212="",0,COUNTIF($J$7:J3212,J3212))</f>
        <v>0</v>
      </c>
      <c r="C3212" s="189" t="str">
        <f t="shared" si="202"/>
        <v>0</v>
      </c>
      <c r="D3212" s="192" t="str">
        <f t="shared" si="203"/>
        <v/>
      </c>
      <c r="E3212" s="189"/>
      <c r="F3212" s="28"/>
      <c r="G3212" s="295" t="str">
        <f>IF(AJP!B206="","",AJP!B206)</f>
        <v/>
      </c>
      <c r="H3212" s="32"/>
      <c r="I3212" s="32" t="str">
        <f>IF(AJP!C206="","",AJP!C206)</f>
        <v/>
      </c>
      <c r="J3212" s="296" t="str">
        <f>IF(AJP!D206="","",AJP!D206)</f>
        <v/>
      </c>
      <c r="K3212" s="32" t="str">
        <f>IF(AJP!E206="","",AJP!E206)</f>
        <v/>
      </c>
      <c r="L3212" s="297" t="str">
        <f>IF(AJP!F206="","",AJP!F206)</f>
        <v/>
      </c>
      <c r="M3212" s="297" t="str">
        <f>IF(AJP!G206="","",AJP!G206)</f>
        <v/>
      </c>
      <c r="N3212" s="28"/>
      <c r="O3212" s="28"/>
    </row>
    <row r="3213" spans="1:15" x14ac:dyDescent="0.35">
      <c r="A3213" s="28"/>
      <c r="B3213" s="163"/>
      <c r="C3213" s="163"/>
      <c r="D3213" s="163"/>
      <c r="E3213" s="163"/>
      <c r="F3213" s="28"/>
      <c r="G3213" s="28"/>
      <c r="H3213" s="28"/>
      <c r="I3213" s="28"/>
      <c r="J3213" s="28"/>
      <c r="K3213" s="28"/>
      <c r="L3213" s="28"/>
      <c r="M3213" s="28"/>
      <c r="N3213" s="28"/>
      <c r="O3213" s="28"/>
    </row>
    <row r="3214" spans="1:15" x14ac:dyDescent="0.35">
      <c r="A3214" s="28"/>
      <c r="B3214" s="163"/>
      <c r="C3214" s="163"/>
      <c r="D3214" s="163"/>
      <c r="E3214" s="163"/>
      <c r="F3214" s="28"/>
      <c r="G3214" s="28"/>
      <c r="H3214" s="28"/>
      <c r="I3214" s="28"/>
      <c r="J3214" s="28"/>
      <c r="K3214" s="28"/>
      <c r="L3214" s="28"/>
      <c r="M3214" s="28"/>
      <c r="N3214" s="28"/>
      <c r="O3214" s="28"/>
    </row>
    <row r="3215" spans="1:15" x14ac:dyDescent="0.35">
      <c r="A3215" s="28"/>
      <c r="B3215" s="163"/>
      <c r="C3215" s="163"/>
      <c r="D3215" s="163"/>
      <c r="E3215" s="163"/>
      <c r="F3215" s="28"/>
      <c r="G3215" s="28"/>
      <c r="H3215" s="28"/>
      <c r="I3215" s="28"/>
      <c r="J3215" s="28"/>
      <c r="K3215" s="28"/>
      <c r="L3215" s="28"/>
      <c r="M3215" s="28"/>
      <c r="N3215" s="28"/>
      <c r="O3215" s="28"/>
    </row>
    <row r="3216" spans="1:15" x14ac:dyDescent="0.35">
      <c r="A3216" s="28"/>
      <c r="B3216" s="163"/>
      <c r="C3216" s="163"/>
      <c r="D3216" s="163"/>
      <c r="E3216" s="163"/>
      <c r="F3216" s="28"/>
      <c r="G3216" s="28"/>
      <c r="H3216" s="28"/>
      <c r="I3216" s="28"/>
      <c r="J3216" s="28"/>
      <c r="K3216" s="28"/>
      <c r="L3216" s="28"/>
      <c r="M3216" s="28"/>
      <c r="N3216" s="28"/>
      <c r="O3216" s="28"/>
    </row>
    <row r="3217" spans="1:15" x14ac:dyDescent="0.35">
      <c r="A3217" s="28"/>
      <c r="B3217" s="163"/>
      <c r="C3217" s="163"/>
      <c r="D3217" s="163"/>
      <c r="E3217" s="163"/>
      <c r="F3217" s="28"/>
      <c r="G3217" s="28"/>
      <c r="H3217" s="28"/>
      <c r="I3217" s="28"/>
      <c r="J3217" s="28"/>
      <c r="K3217" s="28"/>
      <c r="L3217" s="28"/>
      <c r="M3217" s="28"/>
      <c r="N3217" s="28"/>
      <c r="O3217" s="28"/>
    </row>
  </sheetData>
  <sheetProtection algorithmName="SHA-512" hashValue="Z1Nif8JjGsCtdFcca2Gc74UcMCHyyzGbI6r2lQ3vPyJqKHXrGpy7GVM6ObYRXE8JPCpyqiUqy/EkKbWX6VnJ+A==" saltValue="KJGqNul0uvdg7iAkQixHDA==" spinCount="100000" sheet="1" formatCells="0" formatColumns="0" formatRows="0" autoFilter="0"/>
  <autoFilter ref="J5:J3006" xr:uid="{00000000-0009-0000-0000-000004000000}"/>
  <mergeCells count="15">
    <mergeCell ref="H5:H6"/>
    <mergeCell ref="I5:I6"/>
    <mergeCell ref="J5:K5"/>
    <mergeCell ref="G2:M2"/>
    <mergeCell ref="G3:M3"/>
    <mergeCell ref="G4:M4"/>
    <mergeCell ref="L5:M5"/>
    <mergeCell ref="G5:G6"/>
    <mergeCell ref="G3009:M3009"/>
    <mergeCell ref="G3010:M3010"/>
    <mergeCell ref="G3011:G3012"/>
    <mergeCell ref="H3011:H3012"/>
    <mergeCell ref="I3011:I3012"/>
    <mergeCell ref="J3011:K3011"/>
    <mergeCell ref="L3011:M3011"/>
  </mergeCells>
  <dataValidations disablePrompts="1" count="1">
    <dataValidation type="list" showInputMessage="1" showErrorMessage="1" errorTitle="KESALAHAN INPUT DATA" error="                  KODE AKUN SALAH_x000a_SILAHKAN PILIH KODE AKUN DARI DAFTAR" sqref="J7:J3006" xr:uid="{00000000-0002-0000-0400-000000000000}">
      <formula1>KA</formula1>
    </dataValidation>
  </dataValidations>
  <pageMargins left="0.31" right="0.15" top="0.25" bottom="0.13" header="0.08" footer="0.11"/>
  <pageSetup paperSize="9" pageOrder="overThenDown" orientation="landscape" blackAndWhite="1" horizontalDpi="300" verticalDpi="300" r:id="rId1"/>
  <ignoredErrors>
    <ignoredError sqref="G3009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516"/>
  <sheetViews>
    <sheetView showGridLines="0" workbookViewId="0">
      <pane ySplit="10" topLeftCell="A11" activePane="bottomLeft" state="frozen"/>
      <selection activeCell="B3" sqref="B3:H3"/>
      <selection pane="bottomLeft" activeCell="B10" sqref="B10"/>
    </sheetView>
  </sheetViews>
  <sheetFormatPr defaultColWidth="0" defaultRowHeight="14.5" zeroHeight="1" x14ac:dyDescent="0.35"/>
  <cols>
    <col min="1" max="1" width="14.26953125" customWidth="1"/>
    <col min="2" max="2" width="6.453125" customWidth="1"/>
    <col min="3" max="3" width="11.453125" customWidth="1"/>
    <col min="4" max="4" width="10" customWidth="1"/>
    <col min="5" max="5" width="40" customWidth="1"/>
    <col min="6" max="8" width="15.7265625" customWidth="1"/>
    <col min="9" max="10" width="28.54296875" customWidth="1"/>
    <col min="11" max="16384" width="9.1796875" hidden="1"/>
  </cols>
  <sheetData>
    <row r="1" spans="1:10" ht="3.75" customHeight="1" x14ac:dyDescent="0.3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22.5" customHeight="1" x14ac:dyDescent="0.6">
      <c r="A2" s="28"/>
      <c r="B2" s="364" t="str">
        <f ca="1">IF(TODAY()&gt;EXP,"APLIKASI INI SUDAH KADALUARSA",PR)</f>
        <v>NAMA PERUSAHAAN ANDA</v>
      </c>
      <c r="C2" s="365"/>
      <c r="D2" s="365"/>
      <c r="E2" s="365"/>
      <c r="F2" s="365"/>
      <c r="G2" s="365"/>
      <c r="H2" s="365"/>
      <c r="I2" s="28"/>
      <c r="J2" s="28"/>
    </row>
    <row r="3" spans="1:10" ht="18.75" customHeight="1" x14ac:dyDescent="0.5">
      <c r="A3" s="28"/>
      <c r="B3" s="366" t="s">
        <v>15</v>
      </c>
      <c r="C3" s="366"/>
      <c r="D3" s="366"/>
      <c r="E3" s="366"/>
      <c r="F3" s="366"/>
      <c r="G3" s="366"/>
      <c r="H3" s="366"/>
      <c r="I3" s="28"/>
      <c r="J3" s="28"/>
    </row>
    <row r="4" spans="1:10" ht="18.75" customHeight="1" x14ac:dyDescent="0.35">
      <c r="A4" s="28"/>
      <c r="B4" s="381" t="str">
        <f ca="1">IF(OR(TEXT(VLOOKUP(SUBTOTAL(5,B12:B511),BB,2,FALSE),"[$-21]mmmm yyyy")="",TEXT(VLOOKUP(SUBTOTAL(4,B12:B511),BB,2,FALSE),"[$-21]mmmm yyyy")=""),BL_2&amp;" "&amp;TH_2,TEXT(VLOOKUP(SUBTOTAL(5,B12:B511),BB,2,FALSE),"[$-21]mmmm yyyy")&amp;IF(OR(TEXT(VLOOKUP(SUBTOTAL(4,B12:B511),BB,2,FALSE),"[$-21]mmmm yyyy")="",TEXT(VLOOKUP(SUBTOTAL(5,B12:B511),BB,2,FALSE),"[$-21]mmmm yyyy")=TEXT(VLOOKUP(SUBTOTAL(4,B12:B511),BB,2,FALSE),"[$-21]mmmm yyyy")),""," - ")&amp;IF(TEXT(VLOOKUP(SUBTOTAL(5,B12:B511),BB,2,FALSE),"[$-21]mmmm yyyy")=TEXT(VLOOKUP(SUBTOTAL(4,B12:B511),BB,2,FALSE),"[$-21]mmmm yyyy"),"",TEXT(VLOOKUP(SUBTOTAL(4,B12:B511),BB,2,FALSE),"[$-21]mmmm yyyy")))</f>
        <v>Desember 2025</v>
      </c>
      <c r="C4" s="381"/>
      <c r="D4" s="381"/>
      <c r="E4" s="381"/>
      <c r="F4" s="381"/>
      <c r="G4" s="381"/>
      <c r="H4" s="381"/>
      <c r="I4" s="28"/>
      <c r="J4" s="28"/>
    </row>
    <row r="5" spans="1:10" ht="18.75" customHeight="1" x14ac:dyDescent="0.35">
      <c r="A5" s="28"/>
      <c r="B5" s="14" t="s">
        <v>49</v>
      </c>
      <c r="C5" s="14"/>
      <c r="D5" s="13">
        <v>111</v>
      </c>
      <c r="E5" s="15"/>
      <c r="F5" s="15"/>
      <c r="G5" s="16" t="s">
        <v>17</v>
      </c>
      <c r="H5" s="33">
        <f ca="1">IF($D$5="","",IF($D$7="D",H8+H7-H6,H8-H7+H6))</f>
        <v>36125000</v>
      </c>
      <c r="I5" s="28"/>
      <c r="J5" s="28"/>
    </row>
    <row r="6" spans="1:10" ht="18.75" customHeight="1" x14ac:dyDescent="0.35">
      <c r="A6" s="28"/>
      <c r="B6" s="17" t="s">
        <v>50</v>
      </c>
      <c r="C6" s="17"/>
      <c r="D6" s="390" t="str">
        <f>IF($D$5="","",VLOOKUP($D$5,DA,2,FALSE))</f>
        <v>Kas</v>
      </c>
      <c r="E6" s="391"/>
      <c r="F6" s="15"/>
      <c r="G6" s="16" t="s">
        <v>46</v>
      </c>
      <c r="H6" s="33">
        <f ca="1">IF($D$5="","",SUBTOTAL(9,F12:F511))</f>
        <v>1528742000</v>
      </c>
      <c r="I6" s="28"/>
      <c r="J6" s="28"/>
    </row>
    <row r="7" spans="1:10" ht="18.75" customHeight="1" x14ac:dyDescent="0.35">
      <c r="A7" s="28"/>
      <c r="B7" s="17" t="s">
        <v>51</v>
      </c>
      <c r="C7" s="17"/>
      <c r="D7" s="34" t="str">
        <f>IF($D$5="","",VLOOKUP($D$5,DA,3,FALSE))</f>
        <v>D</v>
      </c>
      <c r="E7" s="15"/>
      <c r="F7" s="15"/>
      <c r="G7" s="16" t="s">
        <v>48</v>
      </c>
      <c r="H7" s="33">
        <f ca="1">IF($D$5="","",SUBTOTAL(9,G12:G511))</f>
        <v>1431861056</v>
      </c>
      <c r="I7" s="28"/>
      <c r="J7" s="28"/>
    </row>
    <row r="8" spans="1:10" ht="18.75" customHeight="1" x14ac:dyDescent="0.35">
      <c r="A8" s="28"/>
      <c r="B8" s="17" t="s">
        <v>81</v>
      </c>
      <c r="C8" s="17"/>
      <c r="D8" s="34" t="str">
        <f>IF($D$5="","",VLOOKUP($D$5,DA,4,FALSE))</f>
        <v>N</v>
      </c>
      <c r="E8" s="18"/>
      <c r="F8" s="15"/>
      <c r="G8" s="16" t="s">
        <v>47</v>
      </c>
      <c r="H8" s="33">
        <f ca="1">IF($D$5="","",VLOOKUP(SUBTOTAL(4,B12:B511),BB,7,FALSE))</f>
        <v>133005944</v>
      </c>
      <c r="I8" s="28"/>
      <c r="J8" s="28"/>
    </row>
    <row r="9" spans="1:10" ht="7.5" customHeight="1" x14ac:dyDescent="0.45">
      <c r="A9" s="28"/>
      <c r="B9" s="19"/>
      <c r="C9" s="20"/>
      <c r="D9" s="20"/>
      <c r="E9" s="20"/>
      <c r="F9" s="20"/>
      <c r="G9" s="20"/>
      <c r="H9" s="20"/>
      <c r="I9" s="28"/>
      <c r="J9" s="28"/>
    </row>
    <row r="10" spans="1:10" ht="30" customHeight="1" x14ac:dyDescent="0.35">
      <c r="A10" s="28"/>
      <c r="B10" s="127" t="s">
        <v>9</v>
      </c>
      <c r="C10" s="128" t="s">
        <v>4</v>
      </c>
      <c r="D10" s="129" t="s">
        <v>52</v>
      </c>
      <c r="E10" s="128" t="s">
        <v>8</v>
      </c>
      <c r="F10" s="128" t="s">
        <v>1</v>
      </c>
      <c r="G10" s="128" t="s">
        <v>2</v>
      </c>
      <c r="H10" s="130" t="s">
        <v>16</v>
      </c>
      <c r="I10" s="28"/>
      <c r="J10" s="28"/>
    </row>
    <row r="11" spans="1:10" ht="18.75" customHeight="1" x14ac:dyDescent="0.35">
      <c r="A11" s="28"/>
      <c r="B11" s="35"/>
      <c r="C11" s="35"/>
      <c r="D11" s="35"/>
      <c r="E11" s="41" t="str">
        <f>"Saldo Awal Per "&amp;TG&amp;" "&amp;BL&amp;" "&amp;TH</f>
        <v>Saldo Awal Per 1 Januari 2025</v>
      </c>
      <c r="F11" s="36"/>
      <c r="G11" s="36"/>
      <c r="H11" s="37">
        <f>IF(D5="","",VLOOKUP(D5,DA,6,FALSE)+VLOOKUP(D5,DA,7,FALSE))</f>
        <v>36125000</v>
      </c>
      <c r="I11" s="28"/>
      <c r="J11" s="28"/>
    </row>
    <row r="12" spans="1:10" ht="18.75" customHeight="1" x14ac:dyDescent="0.35">
      <c r="A12" s="28"/>
      <c r="B12" s="35">
        <v>1</v>
      </c>
      <c r="C12" s="38">
        <f t="shared" ref="C12:C75" ca="1" si="0">IF(TODAY()&gt;EXP,"0",IF(ISERROR(VLOOKUP(B12&amp;$D$5,JA_1,2,FALSE))=TRUE,"",VLOOKUP(B12&amp;$D$5,JA_1,2,FALSE)))</f>
        <v>45659</v>
      </c>
      <c r="D12" s="39">
        <f t="shared" ref="D12:D75" ca="1" si="1">IF(TODAY()&gt;EXP,"0",IF(ISERROR(VLOOKUP(B12&amp;$D$5,JA_1,3,FALSE))=TRUE,"",VLOOKUP(B12&amp;$D$5,JA_1,3,FALSE)))</f>
        <v>1</v>
      </c>
      <c r="E12" s="32" t="str">
        <f t="shared" ref="E12:E75" ca="1" si="2">IF(TODAY()&gt;EXP,"0",IF(ISERROR(VLOOKUP(B12&amp;$D$5,JA_1,7,FALSE))=TRUE,"",VLOOKUP(B12&amp;$D$5,JA_1,7,FALSE)))</f>
        <v>Setoran dari Kas ke Bank</v>
      </c>
      <c r="F12" s="40">
        <f t="shared" ref="F12:F75" ca="1" si="3">IF(TODAY()&gt;EXP,"0",IF(ISERROR(VLOOKUP(B12&amp;$D$5,JA_1,10,FALSE))=TRUE,"",VLOOKUP(B12&amp;$D$5,JA_1,10,FALSE)))</f>
        <v>0</v>
      </c>
      <c r="G12" s="40">
        <f t="shared" ref="G12:G75" ca="1" si="4">IF(TODAY()&gt;EXP,"0",IF(ISERROR(VLOOKUP(B12&amp;$D$5,JA_1,11,FALSE))=TRUE,"",VLOOKUP(B12&amp;$D$5,JA_1,11,FALSE)))</f>
        <v>10000000</v>
      </c>
      <c r="H12" s="37">
        <f ca="1">IF(TODAY()&gt;EXP,"0",IF(AND(F12="",G12=""),"",IF($D$7="D",$H$11+SUM($F$12:F12)-SUM($G$12:G12),$H$11-SUM($F$12:F12)+SUM($G$12:G12))))</f>
        <v>26125000</v>
      </c>
      <c r="I12" s="28"/>
      <c r="J12" s="28"/>
    </row>
    <row r="13" spans="1:10" ht="18.75" customHeight="1" x14ac:dyDescent="0.35">
      <c r="A13" s="28"/>
      <c r="B13" s="35">
        <f>B12+1</f>
        <v>2</v>
      </c>
      <c r="C13" s="38">
        <f t="shared" ca="1" si="0"/>
        <v>45662</v>
      </c>
      <c r="D13" s="39">
        <f t="shared" ca="1" si="1"/>
        <v>2</v>
      </c>
      <c r="E13" s="32" t="str">
        <f t="shared" ca="1" si="2"/>
        <v>Biaya Administrasi Bank</v>
      </c>
      <c r="F13" s="40">
        <f t="shared" ca="1" si="3"/>
        <v>0</v>
      </c>
      <c r="G13" s="40">
        <f t="shared" ca="1" si="4"/>
        <v>10000</v>
      </c>
      <c r="H13" s="37">
        <f ca="1">IF(TODAY()&gt;EXP,"0",IF(AND(F13="",G13=""),"",IF($D$7="D",$H$11+SUM($F$12:F13)-SUM($G$12:G13),$H$11-SUM($F$12:F13)+SUM($G$12:G13))))</f>
        <v>26115000</v>
      </c>
      <c r="I13" s="28"/>
      <c r="J13" s="28"/>
    </row>
    <row r="14" spans="1:10" ht="18.75" customHeight="1" x14ac:dyDescent="0.35">
      <c r="A14" s="28"/>
      <c r="B14" s="35">
        <f t="shared" ref="B14:B77" si="5">B13+1</f>
        <v>3</v>
      </c>
      <c r="C14" s="38">
        <f t="shared" ca="1" si="0"/>
        <v>45664</v>
      </c>
      <c r="D14" s="39">
        <f t="shared" ca="1" si="1"/>
        <v>3</v>
      </c>
      <c r="E14" s="32" t="str">
        <f t="shared" ca="1" si="2"/>
        <v>Isi bensin, tol dan parkir</v>
      </c>
      <c r="F14" s="40">
        <f t="shared" ca="1" si="3"/>
        <v>0</v>
      </c>
      <c r="G14" s="40">
        <f t="shared" ca="1" si="4"/>
        <v>178000</v>
      </c>
      <c r="H14" s="37">
        <f ca="1">IF(TODAY()&gt;EXP,"0",IF(AND(F14="",G14=""),"",IF($D$7="D",$H$11+SUM($F$12:F14)-SUM($G$12:G14),$H$11-SUM($F$12:F14)+SUM($G$12:G14))))</f>
        <v>25937000</v>
      </c>
      <c r="I14" s="28"/>
      <c r="J14" s="28"/>
    </row>
    <row r="15" spans="1:10" ht="18.75" customHeight="1" x14ac:dyDescent="0.35">
      <c r="A15" s="28"/>
      <c r="B15" s="35">
        <f t="shared" si="5"/>
        <v>4</v>
      </c>
      <c r="C15" s="38">
        <f t="shared" ca="1" si="0"/>
        <v>45667</v>
      </c>
      <c r="D15" s="39">
        <f t="shared" ca="1" si="1"/>
        <v>5</v>
      </c>
      <c r="E15" s="32" t="str">
        <f t="shared" ca="1" si="2"/>
        <v>Bayar Listrik Pabrik</v>
      </c>
      <c r="F15" s="40">
        <f t="shared" ca="1" si="3"/>
        <v>0</v>
      </c>
      <c r="G15" s="40">
        <f t="shared" ca="1" si="4"/>
        <v>912000</v>
      </c>
      <c r="H15" s="37">
        <f ca="1">IF(TODAY()&gt;EXP,"0",IF(AND(F15="",G15=""),"",IF($D$7="D",$H$11+SUM($F$12:F15)-SUM($G$12:G15),$H$11-SUM($F$12:F15)+SUM($G$12:G15))))</f>
        <v>25025000</v>
      </c>
      <c r="I15" s="28"/>
      <c r="J15" s="28"/>
    </row>
    <row r="16" spans="1:10" ht="18.75" customHeight="1" x14ac:dyDescent="0.35">
      <c r="A16" s="28"/>
      <c r="B16" s="35">
        <f t="shared" si="5"/>
        <v>5</v>
      </c>
      <c r="C16" s="38">
        <f t="shared" ca="1" si="0"/>
        <v>45667</v>
      </c>
      <c r="D16" s="39">
        <f t="shared" ca="1" si="1"/>
        <v>6</v>
      </c>
      <c r="E16" s="32" t="str">
        <f t="shared" ca="1" si="2"/>
        <v>Bayar Listrik Kantor</v>
      </c>
      <c r="F16" s="40">
        <f t="shared" ca="1" si="3"/>
        <v>0</v>
      </c>
      <c r="G16" s="40">
        <f t="shared" ca="1" si="4"/>
        <v>388000</v>
      </c>
      <c r="H16" s="37">
        <f ca="1">IF(TODAY()&gt;EXP,"0",IF(AND(F16="",G16=""),"",IF($D$7="D",$H$11+SUM($F$12:F16)-SUM($G$12:G16),$H$11-SUM($F$12:F16)+SUM($G$12:G16))))</f>
        <v>24637000</v>
      </c>
      <c r="I16" s="28"/>
      <c r="J16" s="28"/>
    </row>
    <row r="17" spans="1:10" ht="18.75" customHeight="1" x14ac:dyDescent="0.35">
      <c r="A17" s="28"/>
      <c r="B17" s="35">
        <f t="shared" si="5"/>
        <v>6</v>
      </c>
      <c r="C17" s="38">
        <f t="shared" ca="1" si="0"/>
        <v>45682</v>
      </c>
      <c r="D17" s="39">
        <f t="shared" ca="1" si="1"/>
        <v>15</v>
      </c>
      <c r="E17" s="32" t="str">
        <f t="shared" ca="1" si="2"/>
        <v>Isi bensin, tol dan parkir</v>
      </c>
      <c r="F17" s="40">
        <f t="shared" ca="1" si="3"/>
        <v>0</v>
      </c>
      <c r="G17" s="40">
        <f t="shared" ca="1" si="4"/>
        <v>284000</v>
      </c>
      <c r="H17" s="37">
        <f ca="1">IF(TODAY()&gt;EXP,"0",IF(AND(F17="",G17=""),"",IF($D$7="D",$H$11+SUM($F$12:F17)-SUM($G$12:G17),$H$11-SUM($F$12:F17)+SUM($G$12:G17))))</f>
        <v>24353000</v>
      </c>
      <c r="I17" s="28"/>
      <c r="J17" s="28"/>
    </row>
    <row r="18" spans="1:10" ht="18.75" customHeight="1" x14ac:dyDescent="0.35">
      <c r="A18" s="28"/>
      <c r="B18" s="35">
        <f t="shared" si="5"/>
        <v>7</v>
      </c>
      <c r="C18" s="38">
        <f t="shared" ca="1" si="0"/>
        <v>45694</v>
      </c>
      <c r="D18" s="39">
        <f t="shared" ca="1" si="1"/>
        <v>22</v>
      </c>
      <c r="E18" s="32" t="str">
        <f t="shared" ca="1" si="2"/>
        <v>Bayar komisi penjualan</v>
      </c>
      <c r="F18" s="40">
        <f t="shared" ca="1" si="3"/>
        <v>0</v>
      </c>
      <c r="G18" s="40">
        <f t="shared" ca="1" si="4"/>
        <v>500000</v>
      </c>
      <c r="H18" s="37">
        <f ca="1">IF(TODAY()&gt;EXP,"0",IF(AND(F18="",G18=""),"",IF($D$7="D",$H$11+SUM($F$12:F18)-SUM($G$12:G18),$H$11-SUM($F$12:F18)+SUM($G$12:G18))))</f>
        <v>23853000</v>
      </c>
      <c r="I18" s="28"/>
      <c r="J18" s="28"/>
    </row>
    <row r="19" spans="1:10" ht="18.75" customHeight="1" x14ac:dyDescent="0.35">
      <c r="A19" s="28"/>
      <c r="B19" s="35">
        <f t="shared" si="5"/>
        <v>8</v>
      </c>
      <c r="C19" s="38">
        <f t="shared" ca="1" si="0"/>
        <v>45696</v>
      </c>
      <c r="D19" s="39">
        <f t="shared" ca="1" si="1"/>
        <v>23</v>
      </c>
      <c r="E19" s="32" t="str">
        <f t="shared" ca="1" si="2"/>
        <v>Beli Pulsa Telepon</v>
      </c>
      <c r="F19" s="40">
        <f t="shared" ca="1" si="3"/>
        <v>0</v>
      </c>
      <c r="G19" s="40">
        <f t="shared" ca="1" si="4"/>
        <v>25000</v>
      </c>
      <c r="H19" s="37">
        <f ca="1">IF(TODAY()&gt;EXP,"0",IF(AND(F19="",G19=""),"",IF($D$7="D",$H$11+SUM($F$12:F19)-SUM($G$12:G19),$H$11-SUM($F$12:F19)+SUM($G$12:G19))))</f>
        <v>23828000</v>
      </c>
      <c r="I19" s="28"/>
      <c r="J19" s="28"/>
    </row>
    <row r="20" spans="1:10" ht="18.75" customHeight="1" x14ac:dyDescent="0.35">
      <c r="A20" s="28"/>
      <c r="B20" s="35">
        <f t="shared" si="5"/>
        <v>9</v>
      </c>
      <c r="C20" s="38">
        <f t="shared" ca="1" si="0"/>
        <v>45697</v>
      </c>
      <c r="D20" s="39">
        <f t="shared" ca="1" si="1"/>
        <v>24</v>
      </c>
      <c r="E20" s="32" t="str">
        <f t="shared" ca="1" si="2"/>
        <v>Biaya paket keluar kota</v>
      </c>
      <c r="F20" s="40">
        <f t="shared" ca="1" si="3"/>
        <v>0</v>
      </c>
      <c r="G20" s="40">
        <f t="shared" ca="1" si="4"/>
        <v>300000</v>
      </c>
      <c r="H20" s="37">
        <f ca="1">IF(TODAY()&gt;EXP,"0",IF(AND(F20="",G20=""),"",IF($D$7="D",$H$11+SUM($F$12:F20)-SUM($G$12:G20),$H$11-SUM($F$12:F20)+SUM($G$12:G20))))</f>
        <v>23528000</v>
      </c>
      <c r="I20" s="28"/>
      <c r="J20" s="28"/>
    </row>
    <row r="21" spans="1:10" ht="18.75" customHeight="1" x14ac:dyDescent="0.35">
      <c r="A21" s="28"/>
      <c r="B21" s="35">
        <f t="shared" si="5"/>
        <v>10</v>
      </c>
      <c r="C21" s="38">
        <f t="shared" ca="1" si="0"/>
        <v>45698</v>
      </c>
      <c r="D21" s="39">
        <f t="shared" ca="1" si="1"/>
        <v>25</v>
      </c>
      <c r="E21" s="32" t="str">
        <f t="shared" ca="1" si="2"/>
        <v>Bayar Listrik Pabrik</v>
      </c>
      <c r="F21" s="40">
        <f t="shared" ca="1" si="3"/>
        <v>0</v>
      </c>
      <c r="G21" s="40">
        <f t="shared" ca="1" si="4"/>
        <v>978000</v>
      </c>
      <c r="H21" s="37">
        <f ca="1">IF(TODAY()&gt;EXP,"0",IF(AND(F21="",G21=""),"",IF($D$7="D",$H$11+SUM($F$12:F21)-SUM($G$12:G21),$H$11-SUM($F$12:F21)+SUM($G$12:G21))))</f>
        <v>22550000</v>
      </c>
      <c r="I21" s="28"/>
      <c r="J21" s="28"/>
    </row>
    <row r="22" spans="1:10" ht="18.75" customHeight="1" x14ac:dyDescent="0.35">
      <c r="A22" s="28"/>
      <c r="B22" s="35">
        <f t="shared" si="5"/>
        <v>11</v>
      </c>
      <c r="C22" s="38">
        <f t="shared" ca="1" si="0"/>
        <v>45698</v>
      </c>
      <c r="D22" s="39">
        <f t="shared" ca="1" si="1"/>
        <v>26</v>
      </c>
      <c r="E22" s="32" t="str">
        <f t="shared" ca="1" si="2"/>
        <v>Bayar Listrik Kantor</v>
      </c>
      <c r="F22" s="40">
        <f t="shared" ca="1" si="3"/>
        <v>0</v>
      </c>
      <c r="G22" s="40">
        <f t="shared" ca="1" si="4"/>
        <v>322000</v>
      </c>
      <c r="H22" s="37">
        <f ca="1">IF(TODAY()&gt;EXP,"0",IF(AND(F22="",G22=""),"",IF($D$7="D",$H$11+SUM($F$12:F22)-SUM($G$12:G22),$H$11-SUM($F$12:F22)+SUM($G$12:G22))))</f>
        <v>22228000</v>
      </c>
      <c r="I22" s="28"/>
      <c r="J22" s="28"/>
    </row>
    <row r="23" spans="1:10" ht="18.75" customHeight="1" x14ac:dyDescent="0.35">
      <c r="A23" s="28"/>
      <c r="B23" s="35">
        <f t="shared" si="5"/>
        <v>12</v>
      </c>
      <c r="C23" s="38">
        <f t="shared" ca="1" si="0"/>
        <v>45700</v>
      </c>
      <c r="D23" s="39">
        <f t="shared" ca="1" si="1"/>
        <v>27</v>
      </c>
      <c r="E23" s="32" t="str">
        <f t="shared" ca="1" si="2"/>
        <v>Pembayaran Hutang</v>
      </c>
      <c r="F23" s="40">
        <f t="shared" ca="1" si="3"/>
        <v>0</v>
      </c>
      <c r="G23" s="40">
        <f t="shared" ca="1" si="4"/>
        <v>2000000</v>
      </c>
      <c r="H23" s="37">
        <f ca="1">IF(TODAY()&gt;EXP,"0",IF(AND(F23="",G23=""),"",IF($D$7="D",$H$11+SUM($F$12:F23)-SUM($G$12:G23),$H$11-SUM($F$12:F23)+SUM($G$12:G23))))</f>
        <v>20228000</v>
      </c>
      <c r="I23" s="28"/>
      <c r="J23" s="28"/>
    </row>
    <row r="24" spans="1:10" ht="18.75" customHeight="1" x14ac:dyDescent="0.35">
      <c r="A24" s="28"/>
      <c r="B24" s="35">
        <f t="shared" si="5"/>
        <v>13</v>
      </c>
      <c r="C24" s="38">
        <f t="shared" ca="1" si="0"/>
        <v>45715</v>
      </c>
      <c r="D24" s="39">
        <f t="shared" ca="1" si="1"/>
        <v>35</v>
      </c>
      <c r="E24" s="32" t="str">
        <f t="shared" ca="1" si="2"/>
        <v>Service printer</v>
      </c>
      <c r="F24" s="40">
        <f t="shared" ca="1" si="3"/>
        <v>0</v>
      </c>
      <c r="G24" s="40">
        <f t="shared" ca="1" si="4"/>
        <v>210000</v>
      </c>
      <c r="H24" s="37">
        <f ca="1">IF(TODAY()&gt;EXP,"0",IF(AND(F24="",G24=""),"",IF($D$7="D",$H$11+SUM($F$12:F24)-SUM($G$12:G24),$H$11-SUM($F$12:F24)+SUM($G$12:G24))))</f>
        <v>20018000</v>
      </c>
      <c r="I24" s="28"/>
      <c r="J24" s="28"/>
    </row>
    <row r="25" spans="1:10" ht="18.75" customHeight="1" x14ac:dyDescent="0.35">
      <c r="A25" s="28"/>
      <c r="B25" s="35">
        <f t="shared" si="5"/>
        <v>14</v>
      </c>
      <c r="C25" s="38">
        <f t="shared" ca="1" si="0"/>
        <v>45718</v>
      </c>
      <c r="D25" s="39">
        <f t="shared" ca="1" si="1"/>
        <v>39</v>
      </c>
      <c r="E25" s="32" t="str">
        <f t="shared" ca="1" si="2"/>
        <v>Beli pulsa telepon</v>
      </c>
      <c r="F25" s="40">
        <f t="shared" ca="1" si="3"/>
        <v>0</v>
      </c>
      <c r="G25" s="40">
        <f t="shared" ca="1" si="4"/>
        <v>45000</v>
      </c>
      <c r="H25" s="37">
        <f ca="1">IF(TODAY()&gt;EXP,"0",IF(AND(F25="",G25=""),"",IF($D$7="D",$H$11+SUM($F$12:F25)-SUM($G$12:G25),$H$11-SUM($F$12:F25)+SUM($G$12:G25))))</f>
        <v>19973000</v>
      </c>
      <c r="I25" s="28"/>
      <c r="J25" s="28"/>
    </row>
    <row r="26" spans="1:10" ht="18.75" customHeight="1" x14ac:dyDescent="0.35">
      <c r="A26" s="28"/>
      <c r="B26" s="35">
        <f t="shared" si="5"/>
        <v>15</v>
      </c>
      <c r="C26" s="38">
        <f t="shared" ca="1" si="0"/>
        <v>45722</v>
      </c>
      <c r="D26" s="39">
        <f t="shared" ca="1" si="1"/>
        <v>40</v>
      </c>
      <c r="E26" s="32" t="str">
        <f t="shared" ca="1" si="2"/>
        <v>Penjualan barang tunai</v>
      </c>
      <c r="F26" s="40">
        <f t="shared" ca="1" si="3"/>
        <v>148172000</v>
      </c>
      <c r="G26" s="40">
        <f t="shared" ca="1" si="4"/>
        <v>0</v>
      </c>
      <c r="H26" s="37">
        <f ca="1">IF(TODAY()&gt;EXP,"0",IF(AND(F26="",G26=""),"",IF($D$7="D",$H$11+SUM($F$12:F26)-SUM($G$12:G26),$H$11-SUM($F$12:F26)+SUM($G$12:G26))))</f>
        <v>168145000</v>
      </c>
      <c r="I26" s="28"/>
      <c r="J26" s="28"/>
    </row>
    <row r="27" spans="1:10" ht="18.75" customHeight="1" x14ac:dyDescent="0.35">
      <c r="A27" s="28"/>
      <c r="B27" s="35">
        <f t="shared" si="5"/>
        <v>16</v>
      </c>
      <c r="C27" s="38">
        <f t="shared" ca="1" si="0"/>
        <v>45726</v>
      </c>
      <c r="D27" s="39">
        <f t="shared" ca="1" si="1"/>
        <v>42</v>
      </c>
      <c r="E27" s="32" t="str">
        <f t="shared" ca="1" si="2"/>
        <v>Bayar Listrik Pabrik</v>
      </c>
      <c r="F27" s="40">
        <f t="shared" ca="1" si="3"/>
        <v>0</v>
      </c>
      <c r="G27" s="40">
        <f t="shared" ca="1" si="4"/>
        <v>975000</v>
      </c>
      <c r="H27" s="37">
        <f ca="1">IF(TODAY()&gt;EXP,"0",IF(AND(F27="",G27=""),"",IF($D$7="D",$H$11+SUM($F$12:F27)-SUM($G$12:G27),$H$11-SUM($F$12:F27)+SUM($G$12:G27))))</f>
        <v>167170000</v>
      </c>
      <c r="I27" s="28"/>
      <c r="J27" s="28"/>
    </row>
    <row r="28" spans="1:10" ht="18.75" customHeight="1" x14ac:dyDescent="0.35">
      <c r="A28" s="28"/>
      <c r="B28" s="35">
        <f t="shared" si="5"/>
        <v>17</v>
      </c>
      <c r="C28" s="38">
        <f t="shared" ca="1" si="0"/>
        <v>45726</v>
      </c>
      <c r="D28" s="39">
        <f t="shared" ca="1" si="1"/>
        <v>43</v>
      </c>
      <c r="E28" s="32" t="str">
        <f t="shared" ca="1" si="2"/>
        <v>Bayar Listrik Kantor</v>
      </c>
      <c r="F28" s="40">
        <f t="shared" ca="1" si="3"/>
        <v>0</v>
      </c>
      <c r="G28" s="40">
        <f t="shared" ca="1" si="4"/>
        <v>325000</v>
      </c>
      <c r="H28" s="37">
        <f ca="1">IF(TODAY()&gt;EXP,"0",IF(AND(F28="",G28=""),"",IF($D$7="D",$H$11+SUM($F$12:F28)-SUM($G$12:G28),$H$11-SUM($F$12:F28)+SUM($G$12:G28))))</f>
        <v>166845000</v>
      </c>
      <c r="I28" s="28"/>
      <c r="J28" s="28"/>
    </row>
    <row r="29" spans="1:10" ht="18.75" customHeight="1" x14ac:dyDescent="0.35">
      <c r="A29" s="28"/>
      <c r="B29" s="35">
        <f t="shared" si="5"/>
        <v>18</v>
      </c>
      <c r="C29" s="38">
        <f t="shared" ca="1" si="0"/>
        <v>45733</v>
      </c>
      <c r="D29" s="39">
        <f t="shared" ca="1" si="1"/>
        <v>49</v>
      </c>
      <c r="E29" s="32" t="str">
        <f t="shared" ca="1" si="2"/>
        <v>Bayar Listrik</v>
      </c>
      <c r="F29" s="40">
        <f t="shared" ca="1" si="3"/>
        <v>0</v>
      </c>
      <c r="G29" s="40">
        <f t="shared" ca="1" si="4"/>
        <v>628631</v>
      </c>
      <c r="H29" s="37">
        <f ca="1">IF(TODAY()&gt;EXP,"0",IF(AND(F29="",G29=""),"",IF($D$7="D",$H$11+SUM($F$12:F29)-SUM($G$12:G29),$H$11-SUM($F$12:F29)+SUM($G$12:G29))))</f>
        <v>166216369</v>
      </c>
      <c r="I29" s="28"/>
      <c r="J29" s="28"/>
    </row>
    <row r="30" spans="1:10" ht="18.75" customHeight="1" x14ac:dyDescent="0.35">
      <c r="A30" s="28"/>
      <c r="B30" s="35">
        <f t="shared" si="5"/>
        <v>19</v>
      </c>
      <c r="C30" s="38">
        <f t="shared" ca="1" si="0"/>
        <v>45739</v>
      </c>
      <c r="D30" s="39">
        <f t="shared" ca="1" si="1"/>
        <v>51</v>
      </c>
      <c r="E30" s="32" t="str">
        <f t="shared" ca="1" si="2"/>
        <v>Penjualan barang tunai</v>
      </c>
      <c r="F30" s="40">
        <f t="shared" ca="1" si="3"/>
        <v>305500000</v>
      </c>
      <c r="G30" s="40">
        <f t="shared" ca="1" si="4"/>
        <v>0</v>
      </c>
      <c r="H30" s="37">
        <f ca="1">IF(TODAY()&gt;EXP,"0",IF(AND(F30="",G30=""),"",IF($D$7="D",$H$11+SUM($F$12:F30)-SUM($G$12:G30),$H$11-SUM($F$12:F30)+SUM($G$12:G30))))</f>
        <v>471716369</v>
      </c>
      <c r="I30" s="28"/>
      <c r="J30" s="28"/>
    </row>
    <row r="31" spans="1:10" ht="18.75" customHeight="1" x14ac:dyDescent="0.35">
      <c r="A31" s="28"/>
      <c r="B31" s="35">
        <f t="shared" si="5"/>
        <v>20</v>
      </c>
      <c r="C31" s="38">
        <f t="shared" ca="1" si="0"/>
        <v>45740</v>
      </c>
      <c r="D31" s="39">
        <f t="shared" ca="1" si="1"/>
        <v>52</v>
      </c>
      <c r="E31" s="32" t="str">
        <f t="shared" ca="1" si="2"/>
        <v>Setoran dari Kas ke Bank</v>
      </c>
      <c r="F31" s="40">
        <f t="shared" ca="1" si="3"/>
        <v>0</v>
      </c>
      <c r="G31" s="40">
        <f t="shared" ca="1" si="4"/>
        <v>350000000</v>
      </c>
      <c r="H31" s="37">
        <f ca="1">IF(TODAY()&gt;EXP,"0",IF(AND(F31="",G31=""),"",IF($D$7="D",$H$11+SUM($F$12:F31)-SUM($G$12:G31),$H$11-SUM($F$12:F31)+SUM($G$12:G31))))</f>
        <v>121716369</v>
      </c>
      <c r="I31" s="28"/>
      <c r="J31" s="28"/>
    </row>
    <row r="32" spans="1:10" ht="18.75" customHeight="1" x14ac:dyDescent="0.35">
      <c r="A32" s="28"/>
      <c r="B32" s="35">
        <f t="shared" si="5"/>
        <v>21</v>
      </c>
      <c r="C32" s="38">
        <f t="shared" ca="1" si="0"/>
        <v>45751</v>
      </c>
      <c r="D32" s="39">
        <f t="shared" ca="1" si="1"/>
        <v>58</v>
      </c>
      <c r="E32" s="32" t="str">
        <f t="shared" ca="1" si="2"/>
        <v>Kas Bon Karyawan</v>
      </c>
      <c r="F32" s="40">
        <f t="shared" ca="1" si="3"/>
        <v>0</v>
      </c>
      <c r="G32" s="40">
        <f t="shared" ca="1" si="4"/>
        <v>1000000</v>
      </c>
      <c r="H32" s="37">
        <f ca="1">IF(TODAY()&gt;EXP,"0",IF(AND(F32="",G32=""),"",IF($D$7="D",$H$11+SUM($F$12:F32)-SUM($G$12:G32),$H$11-SUM($F$12:F32)+SUM($G$12:G32))))</f>
        <v>120716369</v>
      </c>
      <c r="I32" s="28"/>
      <c r="J32" s="28"/>
    </row>
    <row r="33" spans="1:10" ht="18.75" customHeight="1" x14ac:dyDescent="0.35">
      <c r="A33" s="28"/>
      <c r="B33" s="35">
        <f t="shared" si="5"/>
        <v>22</v>
      </c>
      <c r="C33" s="38">
        <f t="shared" ca="1" si="0"/>
        <v>45754</v>
      </c>
      <c r="D33" s="39">
        <f t="shared" ca="1" si="1"/>
        <v>59</v>
      </c>
      <c r="E33" s="32" t="str">
        <f t="shared" ca="1" si="2"/>
        <v>Beli Form Invoice (Faktur)</v>
      </c>
      <c r="F33" s="40">
        <f t="shared" ca="1" si="3"/>
        <v>0</v>
      </c>
      <c r="G33" s="40">
        <f t="shared" ca="1" si="4"/>
        <v>400000</v>
      </c>
      <c r="H33" s="37">
        <f ca="1">IF(TODAY()&gt;EXP,"0",IF(AND(F33="",G33=""),"",IF($D$7="D",$H$11+SUM($F$12:F33)-SUM($G$12:G33),$H$11-SUM($F$12:F33)+SUM($G$12:G33))))</f>
        <v>120316369</v>
      </c>
      <c r="I33" s="28"/>
      <c r="J33" s="28"/>
    </row>
    <row r="34" spans="1:10" ht="18.75" customHeight="1" x14ac:dyDescent="0.35">
      <c r="A34" s="28"/>
      <c r="B34" s="35">
        <f t="shared" si="5"/>
        <v>23</v>
      </c>
      <c r="C34" s="38">
        <f t="shared" ca="1" si="0"/>
        <v>45757</v>
      </c>
      <c r="D34" s="39">
        <f t="shared" ca="1" si="1"/>
        <v>61</v>
      </c>
      <c r="E34" s="32" t="str">
        <f t="shared" ca="1" si="2"/>
        <v>Bayar Listrik Pabrik</v>
      </c>
      <c r="F34" s="40">
        <f t="shared" ca="1" si="3"/>
        <v>0</v>
      </c>
      <c r="G34" s="40">
        <f t="shared" ca="1" si="4"/>
        <v>1042000</v>
      </c>
      <c r="H34" s="37">
        <f ca="1">IF(TODAY()&gt;EXP,"0",IF(AND(F34="",G34=""),"",IF($D$7="D",$H$11+SUM($F$12:F34)-SUM($G$12:G34),$H$11-SUM($F$12:F34)+SUM($G$12:G34))))</f>
        <v>119274369</v>
      </c>
      <c r="I34" s="28"/>
      <c r="J34" s="28"/>
    </row>
    <row r="35" spans="1:10" ht="18.75" customHeight="1" x14ac:dyDescent="0.35">
      <c r="A35" s="28"/>
      <c r="B35" s="35">
        <f t="shared" si="5"/>
        <v>24</v>
      </c>
      <c r="C35" s="38">
        <f t="shared" ca="1" si="0"/>
        <v>45757</v>
      </c>
      <c r="D35" s="39">
        <f t="shared" ca="1" si="1"/>
        <v>62</v>
      </c>
      <c r="E35" s="32" t="str">
        <f t="shared" ca="1" si="2"/>
        <v>Bayar Listrik Kantor</v>
      </c>
      <c r="F35" s="40">
        <f t="shared" ca="1" si="3"/>
        <v>0</v>
      </c>
      <c r="G35" s="40">
        <f t="shared" ca="1" si="4"/>
        <v>287000</v>
      </c>
      <c r="H35" s="37">
        <f ca="1">IF(TODAY()&gt;EXP,"0",IF(AND(F35="",G35=""),"",IF($D$7="D",$H$11+SUM($F$12:F35)-SUM($G$12:G35),$H$11-SUM($F$12:F35)+SUM($G$12:G35))))</f>
        <v>118987369</v>
      </c>
      <c r="I35" s="28"/>
      <c r="J35" s="28"/>
    </row>
    <row r="36" spans="1:10" ht="18.75" customHeight="1" x14ac:dyDescent="0.35">
      <c r="A36" s="28"/>
      <c r="B36" s="35">
        <f t="shared" si="5"/>
        <v>25</v>
      </c>
      <c r="C36" s="38">
        <f t="shared" ca="1" si="0"/>
        <v>45766</v>
      </c>
      <c r="D36" s="39">
        <f t="shared" ca="1" si="1"/>
        <v>68</v>
      </c>
      <c r="E36" s="32" t="str">
        <f t="shared" ca="1" si="2"/>
        <v>Sedekah ke panti asuhan</v>
      </c>
      <c r="F36" s="40">
        <f t="shared" ca="1" si="3"/>
        <v>0</v>
      </c>
      <c r="G36" s="40">
        <f t="shared" ca="1" si="4"/>
        <v>250000</v>
      </c>
      <c r="H36" s="37">
        <f ca="1">IF(TODAY()&gt;EXP,"0",IF(AND(F36="",G36=""),"",IF($D$7="D",$H$11+SUM($F$12:F36)-SUM($G$12:G36),$H$11-SUM($F$12:F36)+SUM($G$12:G36))))</f>
        <v>118737369</v>
      </c>
      <c r="I36" s="28"/>
      <c r="J36" s="28"/>
    </row>
    <row r="37" spans="1:10" ht="18.75" customHeight="1" x14ac:dyDescent="0.35">
      <c r="A37" s="28"/>
      <c r="B37" s="35">
        <f t="shared" si="5"/>
        <v>26</v>
      </c>
      <c r="C37" s="38">
        <f t="shared" ca="1" si="0"/>
        <v>45770</v>
      </c>
      <c r="D37" s="39">
        <f t="shared" ca="1" si="1"/>
        <v>69</v>
      </c>
      <c r="E37" s="32" t="str">
        <f t="shared" ca="1" si="2"/>
        <v>Isi bensin, tol dan parkir</v>
      </c>
      <c r="F37" s="40">
        <f t="shared" ca="1" si="3"/>
        <v>0</v>
      </c>
      <c r="G37" s="40">
        <f t="shared" ca="1" si="4"/>
        <v>165000</v>
      </c>
      <c r="H37" s="37">
        <f ca="1">IF(TODAY()&gt;EXP,"0",IF(AND(F37="",G37=""),"",IF($D$7="D",$H$11+SUM($F$12:F37)-SUM($G$12:G37),$H$11-SUM($F$12:F37)+SUM($G$12:G37))))</f>
        <v>118572369</v>
      </c>
      <c r="I37" s="28"/>
      <c r="J37" s="28"/>
    </row>
    <row r="38" spans="1:10" ht="18.75" customHeight="1" x14ac:dyDescent="0.35">
      <c r="A38" s="28"/>
      <c r="B38" s="35">
        <f t="shared" si="5"/>
        <v>27</v>
      </c>
      <c r="C38" s="38">
        <f t="shared" ca="1" si="0"/>
        <v>45780</v>
      </c>
      <c r="D38" s="39">
        <f t="shared" ca="1" si="1"/>
        <v>77</v>
      </c>
      <c r="E38" s="32" t="str">
        <f t="shared" ca="1" si="2"/>
        <v>Belanja bahan pembantu produksi</v>
      </c>
      <c r="F38" s="40">
        <f t="shared" ca="1" si="3"/>
        <v>0</v>
      </c>
      <c r="G38" s="40">
        <f t="shared" ca="1" si="4"/>
        <v>200000</v>
      </c>
      <c r="H38" s="37">
        <f ca="1">IF(TODAY()&gt;EXP,"0",IF(AND(F38="",G38=""),"",IF($D$7="D",$H$11+SUM($F$12:F38)-SUM($G$12:G38),$H$11-SUM($F$12:F38)+SUM($G$12:G38))))</f>
        <v>118372369</v>
      </c>
      <c r="I38" s="28"/>
      <c r="J38" s="28"/>
    </row>
    <row r="39" spans="1:10" ht="18.75" customHeight="1" x14ac:dyDescent="0.35">
      <c r="A39" s="28"/>
      <c r="B39" s="35">
        <f t="shared" si="5"/>
        <v>28</v>
      </c>
      <c r="C39" s="38">
        <f t="shared" ca="1" si="0"/>
        <v>45784</v>
      </c>
      <c r="D39" s="39">
        <f t="shared" ca="1" si="1"/>
        <v>78</v>
      </c>
      <c r="E39" s="32" t="str">
        <f t="shared" ca="1" si="2"/>
        <v>Isi bensin, tol dan parkir</v>
      </c>
      <c r="F39" s="40">
        <f t="shared" ca="1" si="3"/>
        <v>0</v>
      </c>
      <c r="G39" s="40">
        <f t="shared" ca="1" si="4"/>
        <v>183000</v>
      </c>
      <c r="H39" s="37">
        <f ca="1">IF(TODAY()&gt;EXP,"0",IF(AND(F39="",G39=""),"",IF($D$7="D",$H$11+SUM($F$12:F39)-SUM($G$12:G39),$H$11-SUM($F$12:F39)+SUM($G$12:G39))))</f>
        <v>118189369</v>
      </c>
      <c r="I39" s="28"/>
      <c r="J39" s="28"/>
    </row>
    <row r="40" spans="1:10" ht="18.75" customHeight="1" x14ac:dyDescent="0.35">
      <c r="A40" s="28"/>
      <c r="B40" s="35">
        <f t="shared" si="5"/>
        <v>29</v>
      </c>
      <c r="C40" s="38">
        <f t="shared" ca="1" si="0"/>
        <v>45787</v>
      </c>
      <c r="D40" s="39">
        <f t="shared" ca="1" si="1"/>
        <v>79</v>
      </c>
      <c r="E40" s="32" t="str">
        <f t="shared" ca="1" si="2"/>
        <v>Ongkos kirim bahan baku produksi</v>
      </c>
      <c r="F40" s="40">
        <f t="shared" ca="1" si="3"/>
        <v>0</v>
      </c>
      <c r="G40" s="40">
        <f t="shared" ca="1" si="4"/>
        <v>350000</v>
      </c>
      <c r="H40" s="37">
        <f ca="1">IF(TODAY()&gt;EXP,"0",IF(AND(F40="",G40=""),"",IF($D$7="D",$H$11+SUM($F$12:F40)-SUM($G$12:G40),$H$11-SUM($F$12:F40)+SUM($G$12:G40))))</f>
        <v>117839369</v>
      </c>
      <c r="I40" s="28"/>
      <c r="J40" s="28"/>
    </row>
    <row r="41" spans="1:10" ht="18.75" customHeight="1" x14ac:dyDescent="0.35">
      <c r="A41" s="28"/>
      <c r="B41" s="35">
        <f t="shared" si="5"/>
        <v>30</v>
      </c>
      <c r="C41" s="38">
        <f t="shared" ca="1" si="0"/>
        <v>45787</v>
      </c>
      <c r="D41" s="39">
        <f t="shared" ca="1" si="1"/>
        <v>80</v>
      </c>
      <c r="E41" s="32" t="str">
        <f t="shared" ca="1" si="2"/>
        <v>Bayar Listrik Pabrik</v>
      </c>
      <c r="F41" s="40">
        <f t="shared" ca="1" si="3"/>
        <v>0</v>
      </c>
      <c r="G41" s="40">
        <f t="shared" ca="1" si="4"/>
        <v>984500</v>
      </c>
      <c r="H41" s="37">
        <f ca="1">IF(TODAY()&gt;EXP,"0",IF(AND(F41="",G41=""),"",IF($D$7="D",$H$11+SUM($F$12:F41)-SUM($G$12:G41),$H$11-SUM($F$12:F41)+SUM($G$12:G41))))</f>
        <v>116854869</v>
      </c>
      <c r="I41" s="28"/>
      <c r="J41" s="28"/>
    </row>
    <row r="42" spans="1:10" ht="18.75" customHeight="1" x14ac:dyDescent="0.35">
      <c r="A42" s="28"/>
      <c r="B42" s="35">
        <f t="shared" si="5"/>
        <v>31</v>
      </c>
      <c r="C42" s="38">
        <f t="shared" ca="1" si="0"/>
        <v>45787</v>
      </c>
      <c r="D42" s="39">
        <f t="shared" ca="1" si="1"/>
        <v>81</v>
      </c>
      <c r="E42" s="32" t="str">
        <f t="shared" ca="1" si="2"/>
        <v>Bayar Listrik Kantor</v>
      </c>
      <c r="F42" s="40">
        <f t="shared" ca="1" si="3"/>
        <v>0</v>
      </c>
      <c r="G42" s="40">
        <f t="shared" ca="1" si="4"/>
        <v>322000</v>
      </c>
      <c r="H42" s="37">
        <f ca="1">IF(TODAY()&gt;EXP,"0",IF(AND(F42="",G42=""),"",IF($D$7="D",$H$11+SUM($F$12:F42)-SUM($G$12:G42),$H$11-SUM($F$12:F42)+SUM($G$12:G42))))</f>
        <v>116532869</v>
      </c>
      <c r="I42" s="28"/>
      <c r="J42" s="28"/>
    </row>
    <row r="43" spans="1:10" ht="18.75" customHeight="1" x14ac:dyDescent="0.35">
      <c r="A43" s="28"/>
      <c r="B43" s="35">
        <f t="shared" si="5"/>
        <v>32</v>
      </c>
      <c r="C43" s="38">
        <f t="shared" ca="1" si="0"/>
        <v>45790</v>
      </c>
      <c r="D43" s="39">
        <f t="shared" ca="1" si="1"/>
        <v>82</v>
      </c>
      <c r="E43" s="32" t="str">
        <f t="shared" ca="1" si="2"/>
        <v>Beli alat tulis kantor</v>
      </c>
      <c r="F43" s="40">
        <f t="shared" ca="1" si="3"/>
        <v>0</v>
      </c>
      <c r="G43" s="40">
        <f t="shared" ca="1" si="4"/>
        <v>80000</v>
      </c>
      <c r="H43" s="37">
        <f ca="1">IF(TODAY()&gt;EXP,"0",IF(AND(F43="",G43=""),"",IF($D$7="D",$H$11+SUM($F$12:F43)-SUM($G$12:G43),$H$11-SUM($F$12:F43)+SUM($G$12:G43))))</f>
        <v>116452869</v>
      </c>
      <c r="I43" s="28"/>
      <c r="J43" s="28"/>
    </row>
    <row r="44" spans="1:10" ht="18.75" customHeight="1" x14ac:dyDescent="0.35">
      <c r="A44" s="28"/>
      <c r="B44" s="35">
        <f t="shared" si="5"/>
        <v>33</v>
      </c>
      <c r="C44" s="38">
        <f t="shared" ca="1" si="0"/>
        <v>45794</v>
      </c>
      <c r="D44" s="39">
        <f t="shared" ca="1" si="1"/>
        <v>86</v>
      </c>
      <c r="E44" s="32" t="str">
        <f t="shared" ca="1" si="2"/>
        <v>Beli Printer Barcode</v>
      </c>
      <c r="F44" s="40">
        <f t="shared" ca="1" si="3"/>
        <v>0</v>
      </c>
      <c r="G44" s="40">
        <f t="shared" ca="1" si="4"/>
        <v>3295000</v>
      </c>
      <c r="H44" s="37">
        <f ca="1">IF(TODAY()&gt;EXP,"0",IF(AND(F44="",G44=""),"",IF($D$7="D",$H$11+SUM($F$12:F44)-SUM($G$12:G44),$H$11-SUM($F$12:F44)+SUM($G$12:G44))))</f>
        <v>113157869</v>
      </c>
      <c r="I44" s="28"/>
      <c r="J44" s="28"/>
    </row>
    <row r="45" spans="1:10" ht="18.75" customHeight="1" x14ac:dyDescent="0.35">
      <c r="A45" s="28"/>
      <c r="B45" s="35">
        <f t="shared" si="5"/>
        <v>34</v>
      </c>
      <c r="C45" s="38">
        <f t="shared" ca="1" si="0"/>
        <v>45799</v>
      </c>
      <c r="D45" s="39">
        <f t="shared" ca="1" si="1"/>
        <v>88</v>
      </c>
      <c r="E45" s="32" t="str">
        <f t="shared" ca="1" si="2"/>
        <v>Ongkos kirim bahan baku produksi</v>
      </c>
      <c r="F45" s="40">
        <f t="shared" ca="1" si="3"/>
        <v>0</v>
      </c>
      <c r="G45" s="40">
        <f t="shared" ca="1" si="4"/>
        <v>100000</v>
      </c>
      <c r="H45" s="37">
        <f ca="1">IF(TODAY()&gt;EXP,"0",IF(AND(F45="",G45=""),"",IF($D$7="D",$H$11+SUM($F$12:F45)-SUM($G$12:G45),$H$11-SUM($F$12:F45)+SUM($G$12:G45))))</f>
        <v>113057869</v>
      </c>
      <c r="I45" s="28"/>
      <c r="J45" s="28"/>
    </row>
    <row r="46" spans="1:10" ht="18.75" customHeight="1" x14ac:dyDescent="0.35">
      <c r="A46" s="28"/>
      <c r="B46" s="35">
        <f t="shared" si="5"/>
        <v>35</v>
      </c>
      <c r="C46" s="38">
        <f t="shared" ca="1" si="0"/>
        <v>45805</v>
      </c>
      <c r="D46" s="39">
        <f t="shared" ca="1" si="1"/>
        <v>91</v>
      </c>
      <c r="E46" s="32" t="str">
        <f t="shared" ca="1" si="2"/>
        <v>Pembayaran hutang bahan produksi</v>
      </c>
      <c r="F46" s="40">
        <f t="shared" ca="1" si="3"/>
        <v>0</v>
      </c>
      <c r="G46" s="40">
        <f t="shared" ca="1" si="4"/>
        <v>100000000</v>
      </c>
      <c r="H46" s="37">
        <f ca="1">IF(TODAY()&gt;EXP,"0",IF(AND(F46="",G46=""),"",IF($D$7="D",$H$11+SUM($F$12:F46)-SUM($G$12:G46),$H$11-SUM($F$12:F46)+SUM($G$12:G46))))</f>
        <v>13057869</v>
      </c>
      <c r="I46" s="28"/>
      <c r="J46" s="28"/>
    </row>
    <row r="47" spans="1:10" ht="18.75" customHeight="1" x14ac:dyDescent="0.35">
      <c r="A47" s="28"/>
      <c r="B47" s="35">
        <f t="shared" si="5"/>
        <v>36</v>
      </c>
      <c r="C47" s="38">
        <f t="shared" ca="1" si="0"/>
        <v>45808</v>
      </c>
      <c r="D47" s="39">
        <f t="shared" ca="1" si="1"/>
        <v>95</v>
      </c>
      <c r="E47" s="32" t="str">
        <f t="shared" ca="1" si="2"/>
        <v>Biaya pengiriman barang</v>
      </c>
      <c r="F47" s="40">
        <f t="shared" ca="1" si="3"/>
        <v>0</v>
      </c>
      <c r="G47" s="40">
        <f t="shared" ca="1" si="4"/>
        <v>450000</v>
      </c>
      <c r="H47" s="37">
        <f ca="1">IF(TODAY()&gt;EXP,"0",IF(AND(F47="",G47=""),"",IF($D$7="D",$H$11+SUM($F$12:F47)-SUM($G$12:G47),$H$11-SUM($F$12:F47)+SUM($G$12:G47))))</f>
        <v>12607869</v>
      </c>
      <c r="I47" s="28"/>
      <c r="J47" s="28"/>
    </row>
    <row r="48" spans="1:10" ht="18.75" customHeight="1" x14ac:dyDescent="0.35">
      <c r="A48" s="28"/>
      <c r="B48" s="35">
        <f t="shared" si="5"/>
        <v>37</v>
      </c>
      <c r="C48" s="38">
        <f t="shared" ca="1" si="0"/>
        <v>45809</v>
      </c>
      <c r="D48" s="39">
        <f t="shared" ca="1" si="1"/>
        <v>96</v>
      </c>
      <c r="E48" s="32" t="str">
        <f t="shared" ca="1" si="2"/>
        <v>Penjualan barang tunai</v>
      </c>
      <c r="F48" s="40">
        <f t="shared" ca="1" si="3"/>
        <v>160720000</v>
      </c>
      <c r="G48" s="40">
        <f t="shared" ca="1" si="4"/>
        <v>0</v>
      </c>
      <c r="H48" s="37">
        <f ca="1">IF(TODAY()&gt;EXP,"0",IF(AND(F48="",G48=""),"",IF($D$7="D",$H$11+SUM($F$12:F48)-SUM($G$12:G48),$H$11-SUM($F$12:F48)+SUM($G$12:G48))))</f>
        <v>173327869</v>
      </c>
      <c r="I48" s="28"/>
      <c r="J48" s="28"/>
    </row>
    <row r="49" spans="1:10" ht="18.75" customHeight="1" x14ac:dyDescent="0.35">
      <c r="A49" s="28"/>
      <c r="B49" s="35">
        <f t="shared" si="5"/>
        <v>38</v>
      </c>
      <c r="C49" s="38">
        <f t="shared" ca="1" si="0"/>
        <v>45813</v>
      </c>
      <c r="D49" s="39">
        <f t="shared" ca="1" si="1"/>
        <v>98</v>
      </c>
      <c r="E49" s="32" t="str">
        <f t="shared" ca="1" si="2"/>
        <v>Biaya penggantian plat nomor mobil</v>
      </c>
      <c r="F49" s="40">
        <f t="shared" ca="1" si="3"/>
        <v>0</v>
      </c>
      <c r="G49" s="40">
        <f t="shared" ca="1" si="4"/>
        <v>65000</v>
      </c>
      <c r="H49" s="37">
        <f ca="1">IF(TODAY()&gt;EXP,"0",IF(AND(F49="",G49=""),"",IF($D$7="D",$H$11+SUM($F$12:F49)-SUM($G$12:G49),$H$11-SUM($F$12:F49)+SUM($G$12:G49))))</f>
        <v>173262869</v>
      </c>
      <c r="I49" s="28"/>
      <c r="J49" s="28"/>
    </row>
    <row r="50" spans="1:10" ht="18.75" customHeight="1" x14ac:dyDescent="0.35">
      <c r="A50" s="28"/>
      <c r="B50" s="35">
        <f t="shared" si="5"/>
        <v>39</v>
      </c>
      <c r="C50" s="38">
        <f t="shared" ca="1" si="0"/>
        <v>45816</v>
      </c>
      <c r="D50" s="39">
        <f t="shared" ca="1" si="1"/>
        <v>99</v>
      </c>
      <c r="E50" s="32" t="str">
        <f t="shared" ca="1" si="2"/>
        <v>Beli pulsa telepon</v>
      </c>
      <c r="F50" s="40">
        <f t="shared" ca="1" si="3"/>
        <v>0</v>
      </c>
      <c r="G50" s="40">
        <f t="shared" ca="1" si="4"/>
        <v>45000</v>
      </c>
      <c r="H50" s="37">
        <f ca="1">IF(TODAY()&gt;EXP,"0",IF(AND(F50="",G50=""),"",IF($D$7="D",$H$11+SUM($F$12:F50)-SUM($G$12:G50),$H$11-SUM($F$12:F50)+SUM($G$12:G50))))</f>
        <v>173217869</v>
      </c>
      <c r="I50" s="28"/>
      <c r="J50" s="28"/>
    </row>
    <row r="51" spans="1:10" ht="18.75" customHeight="1" x14ac:dyDescent="0.35">
      <c r="A51" s="28"/>
      <c r="B51" s="35">
        <f t="shared" si="5"/>
        <v>40</v>
      </c>
      <c r="C51" s="38">
        <f t="shared" ca="1" si="0"/>
        <v>45818</v>
      </c>
      <c r="D51" s="39">
        <f t="shared" ca="1" si="1"/>
        <v>100</v>
      </c>
      <c r="E51" s="32" t="str">
        <f t="shared" ca="1" si="2"/>
        <v>Bayar Listrik Pabrik</v>
      </c>
      <c r="F51" s="40">
        <f t="shared" ca="1" si="3"/>
        <v>0</v>
      </c>
      <c r="G51" s="40">
        <f t="shared" ca="1" si="4"/>
        <v>1021000</v>
      </c>
      <c r="H51" s="37">
        <f ca="1">IF(TODAY()&gt;EXP,"0",IF(AND(F51="",G51=""),"",IF($D$7="D",$H$11+SUM($F$12:F51)-SUM($G$12:G51),$H$11-SUM($F$12:F51)+SUM($G$12:G51))))</f>
        <v>172196869</v>
      </c>
      <c r="I51" s="28"/>
      <c r="J51" s="28"/>
    </row>
    <row r="52" spans="1:10" ht="18.75" customHeight="1" x14ac:dyDescent="0.35">
      <c r="A52" s="28"/>
      <c r="B52" s="35">
        <f t="shared" si="5"/>
        <v>41</v>
      </c>
      <c r="C52" s="38">
        <f t="shared" ca="1" si="0"/>
        <v>45818</v>
      </c>
      <c r="D52" s="39">
        <f t="shared" ca="1" si="1"/>
        <v>101</v>
      </c>
      <c r="E52" s="32" t="str">
        <f t="shared" ca="1" si="2"/>
        <v>Bayar Listrik Kantor</v>
      </c>
      <c r="F52" s="40">
        <f t="shared" ca="1" si="3"/>
        <v>0</v>
      </c>
      <c r="G52" s="40">
        <f t="shared" ca="1" si="4"/>
        <v>297000</v>
      </c>
      <c r="H52" s="37">
        <f ca="1">IF(TODAY()&gt;EXP,"0",IF(AND(F52="",G52=""),"",IF($D$7="D",$H$11+SUM($F$12:F52)-SUM($G$12:G52),$H$11-SUM($F$12:F52)+SUM($G$12:G52))))</f>
        <v>171899869</v>
      </c>
      <c r="I52" s="28"/>
      <c r="J52" s="28"/>
    </row>
    <row r="53" spans="1:10" ht="18.75" customHeight="1" x14ac:dyDescent="0.35">
      <c r="A53" s="28"/>
      <c r="B53" s="35">
        <f t="shared" si="5"/>
        <v>42</v>
      </c>
      <c r="C53" s="38">
        <f t="shared" ca="1" si="0"/>
        <v>45820</v>
      </c>
      <c r="D53" s="39">
        <f t="shared" ca="1" si="1"/>
        <v>102</v>
      </c>
      <c r="E53" s="32" t="str">
        <f t="shared" ca="1" si="2"/>
        <v>Bayar telepon kantor</v>
      </c>
      <c r="F53" s="40">
        <f t="shared" ca="1" si="3"/>
        <v>0</v>
      </c>
      <c r="G53" s="40">
        <f t="shared" ca="1" si="4"/>
        <v>16325</v>
      </c>
      <c r="H53" s="37">
        <f ca="1">IF(TODAY()&gt;EXP,"0",IF(AND(F53="",G53=""),"",IF($D$7="D",$H$11+SUM($F$12:F53)-SUM($G$12:G53),$H$11-SUM($F$12:F53)+SUM($G$12:G53))))</f>
        <v>171883544</v>
      </c>
      <c r="I53" s="28"/>
      <c r="J53" s="28"/>
    </row>
    <row r="54" spans="1:10" ht="18.75" customHeight="1" x14ac:dyDescent="0.35">
      <c r="A54" s="28"/>
      <c r="B54" s="35">
        <f t="shared" si="5"/>
        <v>43</v>
      </c>
      <c r="C54" s="38">
        <f t="shared" ca="1" si="0"/>
        <v>45826</v>
      </c>
      <c r="D54" s="39">
        <f t="shared" ca="1" si="1"/>
        <v>107</v>
      </c>
      <c r="E54" s="32" t="str">
        <f t="shared" ca="1" si="2"/>
        <v>Beli pulsa telepon</v>
      </c>
      <c r="F54" s="40">
        <f t="shared" ca="1" si="3"/>
        <v>0</v>
      </c>
      <c r="G54" s="40">
        <f t="shared" ca="1" si="4"/>
        <v>25000</v>
      </c>
      <c r="H54" s="37">
        <f ca="1">IF(TODAY()&gt;EXP,"0",IF(AND(F54="",G54=""),"",IF($D$7="D",$H$11+SUM($F$12:F54)-SUM($G$12:G54),$H$11-SUM($F$12:F54)+SUM($G$12:G54))))</f>
        <v>171858544</v>
      </c>
      <c r="I54" s="28"/>
      <c r="J54" s="28"/>
    </row>
    <row r="55" spans="1:10" ht="18.75" customHeight="1" x14ac:dyDescent="0.35">
      <c r="A55" s="28"/>
      <c r="B55" s="35">
        <f t="shared" si="5"/>
        <v>44</v>
      </c>
      <c r="C55" s="38">
        <f t="shared" ca="1" si="0"/>
        <v>45837</v>
      </c>
      <c r="D55" s="39">
        <f t="shared" ca="1" si="1"/>
        <v>110</v>
      </c>
      <c r="E55" s="32" t="str">
        <f t="shared" ca="1" si="2"/>
        <v>Pembayaran hutang bahan produksi</v>
      </c>
      <c r="F55" s="40">
        <f t="shared" ca="1" si="3"/>
        <v>0</v>
      </c>
      <c r="G55" s="40">
        <f t="shared" ca="1" si="4"/>
        <v>18850000</v>
      </c>
      <c r="H55" s="37">
        <f ca="1">IF(TODAY()&gt;EXP,"0",IF(AND(F55="",G55=""),"",IF($D$7="D",$H$11+SUM($F$12:F55)-SUM($G$12:G55),$H$11-SUM($F$12:F55)+SUM($G$12:G55))))</f>
        <v>153008544</v>
      </c>
      <c r="I55" s="28"/>
      <c r="J55" s="28"/>
    </row>
    <row r="56" spans="1:10" ht="18.75" customHeight="1" x14ac:dyDescent="0.35">
      <c r="A56" s="28"/>
      <c r="B56" s="35">
        <f t="shared" si="5"/>
        <v>45</v>
      </c>
      <c r="C56" s="38">
        <f t="shared" ca="1" si="0"/>
        <v>45839</v>
      </c>
      <c r="D56" s="39">
        <f t="shared" ca="1" si="1"/>
        <v>114</v>
      </c>
      <c r="E56" s="32" t="str">
        <f t="shared" ca="1" si="2"/>
        <v>Isi bensin, tol dan parkir</v>
      </c>
      <c r="F56" s="40">
        <f t="shared" ca="1" si="3"/>
        <v>0</v>
      </c>
      <c r="G56" s="40">
        <f t="shared" ca="1" si="4"/>
        <v>144000</v>
      </c>
      <c r="H56" s="37">
        <f ca="1">IF(TODAY()&gt;EXP,"0",IF(AND(F56="",G56=""),"",IF($D$7="D",$H$11+SUM($F$12:F56)-SUM($G$12:G56),$H$11-SUM($F$12:F56)+SUM($G$12:G56))))</f>
        <v>152864544</v>
      </c>
      <c r="I56" s="28"/>
      <c r="J56" s="28"/>
    </row>
    <row r="57" spans="1:10" ht="18.75" customHeight="1" x14ac:dyDescent="0.35">
      <c r="A57" s="28"/>
      <c r="B57" s="35">
        <f t="shared" si="5"/>
        <v>46</v>
      </c>
      <c r="C57" s="38">
        <f t="shared" ca="1" si="0"/>
        <v>45847</v>
      </c>
      <c r="D57" s="39">
        <f t="shared" ca="1" si="1"/>
        <v>117</v>
      </c>
      <c r="E57" s="32" t="str">
        <f t="shared" ca="1" si="2"/>
        <v>Hutang pihak ketiga</v>
      </c>
      <c r="F57" s="40">
        <f t="shared" ca="1" si="3"/>
        <v>0</v>
      </c>
      <c r="G57" s="40">
        <f t="shared" ca="1" si="4"/>
        <v>1000000</v>
      </c>
      <c r="H57" s="37">
        <f ca="1">IF(TODAY()&gt;EXP,"0",IF(AND(F57="",G57=""),"",IF($D$7="D",$H$11+SUM($F$12:F57)-SUM($G$12:G57),$H$11-SUM($F$12:F57)+SUM($G$12:G57))))</f>
        <v>151864544</v>
      </c>
      <c r="I57" s="28"/>
      <c r="J57" s="28"/>
    </row>
    <row r="58" spans="1:10" ht="18.75" customHeight="1" x14ac:dyDescent="0.35">
      <c r="A58" s="28"/>
      <c r="B58" s="35">
        <f t="shared" si="5"/>
        <v>47</v>
      </c>
      <c r="C58" s="38">
        <f t="shared" ca="1" si="0"/>
        <v>45848</v>
      </c>
      <c r="D58" s="39">
        <f t="shared" ca="1" si="1"/>
        <v>118</v>
      </c>
      <c r="E58" s="32" t="str">
        <f t="shared" ca="1" si="2"/>
        <v>Bayar Listrik Pabrik</v>
      </c>
      <c r="F58" s="40">
        <f t="shared" ca="1" si="3"/>
        <v>0</v>
      </c>
      <c r="G58" s="40">
        <f t="shared" ca="1" si="4"/>
        <v>968000</v>
      </c>
      <c r="H58" s="37">
        <f ca="1">IF(TODAY()&gt;EXP,"0",IF(AND(F58="",G58=""),"",IF($D$7="D",$H$11+SUM($F$12:F58)-SUM($G$12:G58),$H$11-SUM($F$12:F58)+SUM($G$12:G58))))</f>
        <v>150896544</v>
      </c>
      <c r="I58" s="28"/>
      <c r="J58" s="28"/>
    </row>
    <row r="59" spans="1:10" ht="18.75" customHeight="1" x14ac:dyDescent="0.35">
      <c r="A59" s="28"/>
      <c r="B59" s="35">
        <f t="shared" si="5"/>
        <v>48</v>
      </c>
      <c r="C59" s="38">
        <f t="shared" ca="1" si="0"/>
        <v>45848</v>
      </c>
      <c r="D59" s="39">
        <f t="shared" ca="1" si="1"/>
        <v>119</v>
      </c>
      <c r="E59" s="32" t="str">
        <f t="shared" ca="1" si="2"/>
        <v>Bayar Listrik Kantor</v>
      </c>
      <c r="F59" s="40">
        <f t="shared" ca="1" si="3"/>
        <v>0</v>
      </c>
      <c r="G59" s="40">
        <f t="shared" ca="1" si="4"/>
        <v>352000</v>
      </c>
      <c r="H59" s="37">
        <f ca="1">IF(TODAY()&gt;EXP,"0",IF(AND(F59="",G59=""),"",IF($D$7="D",$H$11+SUM($F$12:F59)-SUM($G$12:G59),$H$11-SUM($F$12:F59)+SUM($G$12:G59))))</f>
        <v>150544544</v>
      </c>
      <c r="I59" s="28"/>
      <c r="J59" s="28"/>
    </row>
    <row r="60" spans="1:10" ht="18.75" customHeight="1" x14ac:dyDescent="0.35">
      <c r="A60" s="28"/>
      <c r="B60" s="35">
        <f t="shared" si="5"/>
        <v>49</v>
      </c>
      <c r="C60" s="38">
        <f t="shared" ca="1" si="0"/>
        <v>45849</v>
      </c>
      <c r="D60" s="39">
        <f t="shared" ca="1" si="1"/>
        <v>120</v>
      </c>
      <c r="E60" s="32" t="str">
        <f t="shared" ca="1" si="2"/>
        <v>Gaji Karyawan</v>
      </c>
      <c r="F60" s="40">
        <f t="shared" ca="1" si="3"/>
        <v>0</v>
      </c>
      <c r="G60" s="40">
        <f t="shared" ca="1" si="4"/>
        <v>42578000</v>
      </c>
      <c r="H60" s="37">
        <f ca="1">IF(TODAY()&gt;EXP,"0",IF(AND(F60="",G60=""),"",IF($D$7="D",$H$11+SUM($F$12:F60)-SUM($G$12:G60),$H$11-SUM($F$12:F60)+SUM($G$12:G60))))</f>
        <v>107966544</v>
      </c>
      <c r="I60" s="28"/>
      <c r="J60" s="28"/>
    </row>
    <row r="61" spans="1:10" ht="18.75" customHeight="1" x14ac:dyDescent="0.35">
      <c r="A61" s="28"/>
      <c r="B61" s="35">
        <f t="shared" si="5"/>
        <v>50</v>
      </c>
      <c r="C61" s="38">
        <f t="shared" ca="1" si="0"/>
        <v>45852</v>
      </c>
      <c r="D61" s="39">
        <f t="shared" ca="1" si="1"/>
        <v>121</v>
      </c>
      <c r="E61" s="32" t="str">
        <f t="shared" ca="1" si="2"/>
        <v>Penjualan barang tunai</v>
      </c>
      <c r="F61" s="40">
        <f t="shared" ca="1" si="3"/>
        <v>427920000</v>
      </c>
      <c r="G61" s="40">
        <f t="shared" ca="1" si="4"/>
        <v>0</v>
      </c>
      <c r="H61" s="37">
        <f ca="1">IF(TODAY()&gt;EXP,"0",IF(AND(F61="",G61=""),"",IF($D$7="D",$H$11+SUM($F$12:F61)-SUM($G$12:G61),$H$11-SUM($F$12:F61)+SUM($G$12:G61))))</f>
        <v>535886544</v>
      </c>
      <c r="I61" s="28"/>
      <c r="J61" s="28"/>
    </row>
    <row r="62" spans="1:10" ht="18.75" customHeight="1" x14ac:dyDescent="0.35">
      <c r="A62" s="28"/>
      <c r="B62" s="35">
        <f t="shared" si="5"/>
        <v>51</v>
      </c>
      <c r="C62" s="38">
        <f t="shared" ca="1" si="0"/>
        <v>45853</v>
      </c>
      <c r="D62" s="39">
        <f t="shared" ca="1" si="1"/>
        <v>122</v>
      </c>
      <c r="E62" s="32" t="str">
        <f t="shared" ca="1" si="2"/>
        <v>Setoran dari Kas ke Bank</v>
      </c>
      <c r="F62" s="40">
        <f t="shared" ca="1" si="3"/>
        <v>0</v>
      </c>
      <c r="G62" s="40">
        <f t="shared" ca="1" si="4"/>
        <v>500000000</v>
      </c>
      <c r="H62" s="37">
        <f ca="1">IF(TODAY()&gt;EXP,"0",IF(AND(F62="",G62=""),"",IF($D$7="D",$H$11+SUM($F$12:F62)-SUM($G$12:G62),$H$11-SUM($F$12:F62)+SUM($G$12:G62))))</f>
        <v>35886544</v>
      </c>
      <c r="I62" s="28"/>
      <c r="J62" s="28"/>
    </row>
    <row r="63" spans="1:10" ht="18.75" customHeight="1" x14ac:dyDescent="0.35">
      <c r="A63" s="28"/>
      <c r="B63" s="35">
        <f t="shared" si="5"/>
        <v>52</v>
      </c>
      <c r="C63" s="38">
        <f t="shared" ca="1" si="0"/>
        <v>45855</v>
      </c>
      <c r="D63" s="39">
        <f t="shared" ca="1" si="1"/>
        <v>126</v>
      </c>
      <c r="E63" s="32" t="str">
        <f t="shared" ca="1" si="2"/>
        <v>Bayar hutang pihak ketiga</v>
      </c>
      <c r="F63" s="40">
        <f t="shared" ca="1" si="3"/>
        <v>0</v>
      </c>
      <c r="G63" s="40">
        <f t="shared" ca="1" si="4"/>
        <v>50000</v>
      </c>
      <c r="H63" s="37">
        <f ca="1">IF(TODAY()&gt;EXP,"0",IF(AND(F63="",G63=""),"",IF($D$7="D",$H$11+SUM($F$12:F63)-SUM($G$12:G63),$H$11-SUM($F$12:F63)+SUM($G$12:G63))))</f>
        <v>35836544</v>
      </c>
      <c r="I63" s="28"/>
      <c r="J63" s="28"/>
    </row>
    <row r="64" spans="1:10" ht="18.75" customHeight="1" x14ac:dyDescent="0.35">
      <c r="A64" s="28"/>
      <c r="B64" s="35">
        <f t="shared" si="5"/>
        <v>53</v>
      </c>
      <c r="C64" s="38">
        <f t="shared" ca="1" si="0"/>
        <v>45860</v>
      </c>
      <c r="D64" s="39">
        <f t="shared" ca="1" si="1"/>
        <v>128</v>
      </c>
      <c r="E64" s="32" t="str">
        <f t="shared" ca="1" si="2"/>
        <v>Kas Bon Karyawan</v>
      </c>
      <c r="F64" s="40">
        <f t="shared" ca="1" si="3"/>
        <v>0</v>
      </c>
      <c r="G64" s="40">
        <f t="shared" ca="1" si="4"/>
        <v>500000</v>
      </c>
      <c r="H64" s="37">
        <f ca="1">IF(TODAY()&gt;EXP,"0",IF(AND(F64="",G64=""),"",IF($D$7="D",$H$11+SUM($F$12:F64)-SUM($G$12:G64),$H$11-SUM($F$12:F64)+SUM($G$12:G64))))</f>
        <v>35336544</v>
      </c>
      <c r="I64" s="28"/>
      <c r="J64" s="28"/>
    </row>
    <row r="65" spans="1:10" ht="18.75" customHeight="1" x14ac:dyDescent="0.35">
      <c r="A65" s="28"/>
      <c r="B65" s="35">
        <f t="shared" si="5"/>
        <v>54</v>
      </c>
      <c r="C65" s="38">
        <f t="shared" ca="1" si="0"/>
        <v>45863</v>
      </c>
      <c r="D65" s="39">
        <f t="shared" ca="1" si="1"/>
        <v>129</v>
      </c>
      <c r="E65" s="32" t="str">
        <f t="shared" ca="1" si="2"/>
        <v>Isi bensin, tol dan parkir</v>
      </c>
      <c r="F65" s="40">
        <f t="shared" ca="1" si="3"/>
        <v>0</v>
      </c>
      <c r="G65" s="40">
        <f t="shared" ca="1" si="4"/>
        <v>161000</v>
      </c>
      <c r="H65" s="37">
        <f ca="1">IF(TODAY()&gt;EXP,"0",IF(AND(F65="",G65=""),"",IF($D$7="D",$H$11+SUM($F$12:F65)-SUM($G$12:G65),$H$11-SUM($F$12:F65)+SUM($G$12:G65))))</f>
        <v>35175544</v>
      </c>
      <c r="I65" s="28"/>
      <c r="J65" s="28"/>
    </row>
    <row r="66" spans="1:10" ht="18.75" customHeight="1" x14ac:dyDescent="0.35">
      <c r="A66" s="28"/>
      <c r="B66" s="35">
        <f t="shared" si="5"/>
        <v>55</v>
      </c>
      <c r="C66" s="38">
        <f t="shared" ca="1" si="0"/>
        <v>45866</v>
      </c>
      <c r="D66" s="39">
        <f t="shared" ca="1" si="1"/>
        <v>130</v>
      </c>
      <c r="E66" s="32" t="str">
        <f t="shared" ca="1" si="2"/>
        <v>Ongkos angkut bahan baku</v>
      </c>
      <c r="F66" s="40">
        <f t="shared" ca="1" si="3"/>
        <v>0</v>
      </c>
      <c r="G66" s="40">
        <f t="shared" ca="1" si="4"/>
        <v>22000</v>
      </c>
      <c r="H66" s="37">
        <f ca="1">IF(TODAY()&gt;EXP,"0",IF(AND(F66="",G66=""),"",IF($D$7="D",$H$11+SUM($F$12:F66)-SUM($G$12:G66),$H$11-SUM($F$12:F66)+SUM($G$12:G66))))</f>
        <v>35153544</v>
      </c>
      <c r="I66" s="28"/>
      <c r="J66" s="28"/>
    </row>
    <row r="67" spans="1:10" ht="18.75" customHeight="1" x14ac:dyDescent="0.35">
      <c r="A67" s="28"/>
      <c r="B67" s="35">
        <f t="shared" si="5"/>
        <v>56</v>
      </c>
      <c r="C67" s="38">
        <f t="shared" ca="1" si="0"/>
        <v>45879</v>
      </c>
      <c r="D67" s="39">
        <f t="shared" ca="1" si="1"/>
        <v>139</v>
      </c>
      <c r="E67" s="32" t="str">
        <f t="shared" ca="1" si="2"/>
        <v>Bayar Listrik Pabrik</v>
      </c>
      <c r="F67" s="40">
        <f t="shared" ca="1" si="3"/>
        <v>0</v>
      </c>
      <c r="G67" s="40">
        <f t="shared" ca="1" si="4"/>
        <v>966500</v>
      </c>
      <c r="H67" s="37">
        <f ca="1">IF(TODAY()&gt;EXP,"0",IF(AND(F67="",G67=""),"",IF($D$7="D",$H$11+SUM($F$12:F67)-SUM($G$12:G67),$H$11-SUM($F$12:F67)+SUM($G$12:G67))))</f>
        <v>34187044</v>
      </c>
      <c r="I67" s="28"/>
      <c r="J67" s="28"/>
    </row>
    <row r="68" spans="1:10" ht="18.75" customHeight="1" x14ac:dyDescent="0.35">
      <c r="A68" s="28"/>
      <c r="B68" s="35">
        <f t="shared" si="5"/>
        <v>57</v>
      </c>
      <c r="C68" s="38">
        <f t="shared" ca="1" si="0"/>
        <v>45879</v>
      </c>
      <c r="D68" s="39">
        <f t="shared" ca="1" si="1"/>
        <v>140</v>
      </c>
      <c r="E68" s="32" t="str">
        <f t="shared" ca="1" si="2"/>
        <v>Bayar Listrik Kantor</v>
      </c>
      <c r="F68" s="40">
        <f t="shared" ca="1" si="3"/>
        <v>0</v>
      </c>
      <c r="G68" s="40">
        <f t="shared" ca="1" si="4"/>
        <v>344700</v>
      </c>
      <c r="H68" s="37">
        <f ca="1">IF(TODAY()&gt;EXP,"0",IF(AND(F68="",G68=""),"",IF($D$7="D",$H$11+SUM($F$12:F68)-SUM($G$12:G68),$H$11-SUM($F$12:F68)+SUM($G$12:G68))))</f>
        <v>33842344</v>
      </c>
      <c r="I68" s="28"/>
      <c r="J68" s="28"/>
    </row>
    <row r="69" spans="1:10" ht="18.75" customHeight="1" x14ac:dyDescent="0.35">
      <c r="A69" s="28"/>
      <c r="B69" s="35">
        <f t="shared" si="5"/>
        <v>58</v>
      </c>
      <c r="C69" s="38">
        <f t="shared" ca="1" si="0"/>
        <v>45882</v>
      </c>
      <c r="D69" s="39">
        <f t="shared" ca="1" si="1"/>
        <v>141</v>
      </c>
      <c r="E69" s="32" t="str">
        <f t="shared" ca="1" si="2"/>
        <v>Pembayaran hutang bahan produksi</v>
      </c>
      <c r="F69" s="40">
        <f t="shared" ca="1" si="3"/>
        <v>0</v>
      </c>
      <c r="G69" s="40">
        <f t="shared" ca="1" si="4"/>
        <v>32843000</v>
      </c>
      <c r="H69" s="37">
        <f ca="1">IF(TODAY()&gt;EXP,"0",IF(AND(F69="",G69=""),"",IF($D$7="D",$H$11+SUM($F$12:F69)-SUM($G$12:G69),$H$11-SUM($F$12:F69)+SUM($G$12:G69))))</f>
        <v>999344</v>
      </c>
      <c r="I69" s="28"/>
      <c r="J69" s="28"/>
    </row>
    <row r="70" spans="1:10" ht="18.75" customHeight="1" x14ac:dyDescent="0.35">
      <c r="A70" s="28"/>
      <c r="B70" s="35">
        <f t="shared" si="5"/>
        <v>59</v>
      </c>
      <c r="C70" s="38">
        <f t="shared" ca="1" si="0"/>
        <v>45885</v>
      </c>
      <c r="D70" s="39">
        <f t="shared" ca="1" si="1"/>
        <v>145</v>
      </c>
      <c r="E70" s="32" t="str">
        <f t="shared" ca="1" si="2"/>
        <v>Biaya ongkos kirim barang keluar kota</v>
      </c>
      <c r="F70" s="40">
        <f t="shared" ca="1" si="3"/>
        <v>0</v>
      </c>
      <c r="G70" s="40">
        <f t="shared" ca="1" si="4"/>
        <v>300000</v>
      </c>
      <c r="H70" s="37">
        <f ca="1">IF(TODAY()&gt;EXP,"0",IF(AND(F70="",G70=""),"",IF($D$7="D",$H$11+SUM($F$12:F70)-SUM($G$12:G70),$H$11-SUM($F$12:F70)+SUM($G$12:G70))))</f>
        <v>699344</v>
      </c>
      <c r="I70" s="28"/>
      <c r="J70" s="28"/>
    </row>
    <row r="71" spans="1:10" ht="18.75" customHeight="1" x14ac:dyDescent="0.35">
      <c r="A71" s="28"/>
      <c r="B71" s="35">
        <f t="shared" si="5"/>
        <v>60</v>
      </c>
      <c r="C71" s="38">
        <f t="shared" ca="1" si="0"/>
        <v>45888</v>
      </c>
      <c r="D71" s="39">
        <f t="shared" ca="1" si="1"/>
        <v>146</v>
      </c>
      <c r="E71" s="32" t="str">
        <f t="shared" ca="1" si="2"/>
        <v>Isi bensin, tol dan parkir</v>
      </c>
      <c r="F71" s="40">
        <f t="shared" ca="1" si="3"/>
        <v>0</v>
      </c>
      <c r="G71" s="40">
        <f t="shared" ca="1" si="4"/>
        <v>132000</v>
      </c>
      <c r="H71" s="37">
        <f ca="1">IF(TODAY()&gt;EXP,"0",IF(AND(F71="",G71=""),"",IF($D$7="D",$H$11+SUM($F$12:F71)-SUM($G$12:G71),$H$11-SUM($F$12:F71)+SUM($G$12:G71))))</f>
        <v>567344</v>
      </c>
      <c r="I71" s="28"/>
      <c r="J71" s="28"/>
    </row>
    <row r="72" spans="1:10" ht="18.75" customHeight="1" x14ac:dyDescent="0.35">
      <c r="A72" s="28"/>
      <c r="B72" s="35">
        <f t="shared" si="5"/>
        <v>61</v>
      </c>
      <c r="C72" s="38">
        <f t="shared" ca="1" si="0"/>
        <v>45891</v>
      </c>
      <c r="D72" s="39">
        <f t="shared" ca="1" si="1"/>
        <v>147</v>
      </c>
      <c r="E72" s="32" t="str">
        <f t="shared" ca="1" si="2"/>
        <v>Penjualan barang tunai</v>
      </c>
      <c r="F72" s="40">
        <f t="shared" ca="1" si="3"/>
        <v>221000000</v>
      </c>
      <c r="G72" s="40">
        <f t="shared" ca="1" si="4"/>
        <v>0</v>
      </c>
      <c r="H72" s="37">
        <f ca="1">IF(TODAY()&gt;EXP,"0",IF(AND(F72="",G72=""),"",IF($D$7="D",$H$11+SUM($F$12:F72)-SUM($G$12:G72),$H$11-SUM($F$12:F72)+SUM($G$12:G72))))</f>
        <v>221567344</v>
      </c>
      <c r="I72" s="28"/>
      <c r="J72" s="28"/>
    </row>
    <row r="73" spans="1:10" ht="18.75" customHeight="1" x14ac:dyDescent="0.35">
      <c r="A73" s="28"/>
      <c r="B73" s="35">
        <f t="shared" si="5"/>
        <v>62</v>
      </c>
      <c r="C73" s="38">
        <f t="shared" ca="1" si="0"/>
        <v>45896</v>
      </c>
      <c r="D73" s="39">
        <f t="shared" ca="1" si="1"/>
        <v>149</v>
      </c>
      <c r="E73" s="32" t="str">
        <f t="shared" ca="1" si="2"/>
        <v>Hutang gaji karyawan</v>
      </c>
      <c r="F73" s="40">
        <f t="shared" ca="1" si="3"/>
        <v>0</v>
      </c>
      <c r="G73" s="40">
        <f t="shared" ca="1" si="4"/>
        <v>2590500</v>
      </c>
      <c r="H73" s="37">
        <f ca="1">IF(TODAY()&gt;EXP,"0",IF(AND(F73="",G73=""),"",IF($D$7="D",$H$11+SUM($F$12:F73)-SUM($G$12:G73),$H$11-SUM($F$12:F73)+SUM($G$12:G73))))</f>
        <v>218976844</v>
      </c>
      <c r="I73" s="28"/>
      <c r="J73" s="28"/>
    </row>
    <row r="74" spans="1:10" ht="18.75" customHeight="1" x14ac:dyDescent="0.35">
      <c r="A74" s="28"/>
      <c r="B74" s="35">
        <f t="shared" si="5"/>
        <v>63</v>
      </c>
      <c r="C74" s="38">
        <f t="shared" ca="1" si="0"/>
        <v>45899</v>
      </c>
      <c r="D74" s="39">
        <f t="shared" ca="1" si="1"/>
        <v>150</v>
      </c>
      <c r="E74" s="32" t="str">
        <f t="shared" ca="1" si="2"/>
        <v>Biaya ongkos kirim bahan baku</v>
      </c>
      <c r="F74" s="40">
        <f t="shared" ca="1" si="3"/>
        <v>0</v>
      </c>
      <c r="G74" s="40">
        <f t="shared" ca="1" si="4"/>
        <v>150000</v>
      </c>
      <c r="H74" s="37">
        <f ca="1">IF(TODAY()&gt;EXP,"0",IF(AND(F74="",G74=""),"",IF($D$7="D",$H$11+SUM($F$12:F74)-SUM($G$12:G74),$H$11-SUM($F$12:F74)+SUM($G$12:G74))))</f>
        <v>218826844</v>
      </c>
      <c r="I74" s="28"/>
      <c r="J74" s="28"/>
    </row>
    <row r="75" spans="1:10" ht="18.75" customHeight="1" x14ac:dyDescent="0.35">
      <c r="A75" s="28"/>
      <c r="B75" s="35">
        <f t="shared" si="5"/>
        <v>64</v>
      </c>
      <c r="C75" s="38">
        <f t="shared" ca="1" si="0"/>
        <v>45902</v>
      </c>
      <c r="D75" s="39">
        <f t="shared" ca="1" si="1"/>
        <v>154</v>
      </c>
      <c r="E75" s="32" t="str">
        <f t="shared" ca="1" si="2"/>
        <v>Beli peralatan untuk produksi</v>
      </c>
      <c r="F75" s="40">
        <f t="shared" ca="1" si="3"/>
        <v>0</v>
      </c>
      <c r="G75" s="40">
        <f t="shared" ca="1" si="4"/>
        <v>400000</v>
      </c>
      <c r="H75" s="37">
        <f ca="1">IF(TODAY()&gt;EXP,"0",IF(AND(F75="",G75=""),"",IF($D$7="D",$H$11+SUM($F$12:F75)-SUM($G$12:G75),$H$11-SUM($F$12:F75)+SUM($G$12:G75))))</f>
        <v>218426844</v>
      </c>
      <c r="I75" s="28"/>
      <c r="J75" s="28"/>
    </row>
    <row r="76" spans="1:10" ht="18.75" customHeight="1" x14ac:dyDescent="0.35">
      <c r="A76" s="28"/>
      <c r="B76" s="35">
        <f t="shared" si="5"/>
        <v>65</v>
      </c>
      <c r="C76" s="38">
        <f t="shared" ref="C76:C510" ca="1" si="6">IF(TODAY()&gt;EXP,"0",IF(ISERROR(VLOOKUP(B76&amp;$D$5,JA_1,2,FALSE))=TRUE,"",VLOOKUP(B76&amp;$D$5,JA_1,2,FALSE)))</f>
        <v>45909</v>
      </c>
      <c r="D76" s="39">
        <f t="shared" ref="D76:D510" ca="1" si="7">IF(TODAY()&gt;EXP,"0",IF(ISERROR(VLOOKUP(B76&amp;$D$5,JA_1,3,FALSE))=TRUE,"",VLOOKUP(B76&amp;$D$5,JA_1,3,FALSE)))</f>
        <v>157</v>
      </c>
      <c r="E76" s="32" t="str">
        <f t="shared" ref="E76:E510" ca="1" si="8">IF(TODAY()&gt;EXP,"0",IF(ISERROR(VLOOKUP(B76&amp;$D$5,JA_1,7,FALSE))=TRUE,"",VLOOKUP(B76&amp;$D$5,JA_1,7,FALSE)))</f>
        <v>Penjualan barang tunai</v>
      </c>
      <c r="F76" s="40">
        <f t="shared" ref="F76:F510" ca="1" si="9">IF(TODAY()&gt;EXP,"0",IF(ISERROR(VLOOKUP(B76&amp;$D$5,JA_1,10,FALSE))=TRUE,"",VLOOKUP(B76&amp;$D$5,JA_1,10,FALSE)))</f>
        <v>123050000</v>
      </c>
      <c r="G76" s="40">
        <f t="shared" ref="G76:G510" ca="1" si="10">IF(TODAY()&gt;EXP,"0",IF(ISERROR(VLOOKUP(B76&amp;$D$5,JA_1,11,FALSE))=TRUE,"",VLOOKUP(B76&amp;$D$5,JA_1,11,FALSE)))</f>
        <v>0</v>
      </c>
      <c r="H76" s="37">
        <f ca="1">IF(TODAY()&gt;EXP,"0",IF(AND(F76="",G76=""),"",IF($D$7="D",$H$11+SUM($F$12:F76)-SUM($G$12:G76),$H$11-SUM($F$12:F76)+SUM($G$12:G76))))</f>
        <v>341476844</v>
      </c>
      <c r="I76" s="28"/>
      <c r="J76" s="28"/>
    </row>
    <row r="77" spans="1:10" ht="18.75" customHeight="1" x14ac:dyDescent="0.35">
      <c r="A77" s="28"/>
      <c r="B77" s="35">
        <f t="shared" si="5"/>
        <v>66</v>
      </c>
      <c r="C77" s="38">
        <f t="shared" ca="1" si="6"/>
        <v>45910</v>
      </c>
      <c r="D77" s="39">
        <f t="shared" ca="1" si="7"/>
        <v>158</v>
      </c>
      <c r="E77" s="32" t="str">
        <f t="shared" ca="1" si="8"/>
        <v>Bayar Listrik Pabrik</v>
      </c>
      <c r="F77" s="40">
        <f t="shared" ca="1" si="9"/>
        <v>0</v>
      </c>
      <c r="G77" s="40">
        <f t="shared" ca="1" si="10"/>
        <v>948300</v>
      </c>
      <c r="H77" s="37">
        <f ca="1">IF(TODAY()&gt;EXP,"0",IF(AND(F77="",G77=""),"",IF($D$7="D",$H$11+SUM($F$12:F77)-SUM($G$12:G77),$H$11-SUM($F$12:F77)+SUM($G$12:G77))))</f>
        <v>340528544</v>
      </c>
      <c r="I77" s="28"/>
      <c r="J77" s="28"/>
    </row>
    <row r="78" spans="1:10" ht="18.75" customHeight="1" x14ac:dyDescent="0.35">
      <c r="A78" s="28"/>
      <c r="B78" s="35">
        <f t="shared" ref="B78:B511" si="11">B77+1</f>
        <v>67</v>
      </c>
      <c r="C78" s="38">
        <f t="shared" ca="1" si="6"/>
        <v>45910</v>
      </c>
      <c r="D78" s="39">
        <f t="shared" ca="1" si="7"/>
        <v>159</v>
      </c>
      <c r="E78" s="32" t="str">
        <f t="shared" ca="1" si="8"/>
        <v>Bayar Listrik Kantor</v>
      </c>
      <c r="F78" s="40">
        <f t="shared" ca="1" si="9"/>
        <v>0</v>
      </c>
      <c r="G78" s="40">
        <f t="shared" ca="1" si="10"/>
        <v>362100</v>
      </c>
      <c r="H78" s="37">
        <f ca="1">IF(TODAY()&gt;EXP,"0",IF(AND(F78="",G78=""),"",IF($D$7="D",$H$11+SUM($F$12:F78)-SUM($G$12:G78),$H$11-SUM($F$12:F78)+SUM($G$12:G78))))</f>
        <v>340166444</v>
      </c>
      <c r="I78" s="28"/>
      <c r="J78" s="28"/>
    </row>
    <row r="79" spans="1:10" ht="18.75" customHeight="1" x14ac:dyDescent="0.35">
      <c r="A79" s="28"/>
      <c r="B79" s="35">
        <f t="shared" si="11"/>
        <v>68</v>
      </c>
      <c r="C79" s="38">
        <f t="shared" ca="1" si="6"/>
        <v>45913</v>
      </c>
      <c r="D79" s="39">
        <f t="shared" ca="1" si="7"/>
        <v>160</v>
      </c>
      <c r="E79" s="32" t="str">
        <f t="shared" ca="1" si="8"/>
        <v>Pembayaran hutang bahan produksi</v>
      </c>
      <c r="F79" s="40">
        <f t="shared" ca="1" si="9"/>
        <v>0</v>
      </c>
      <c r="G79" s="40">
        <f t="shared" ca="1" si="10"/>
        <v>18450000</v>
      </c>
      <c r="H79" s="37">
        <f ca="1">IF(TODAY()&gt;EXP,"0",IF(AND(F79="",G79=""),"",IF($D$7="D",$H$11+SUM($F$12:F79)-SUM($G$12:G79),$H$11-SUM($F$12:F79)+SUM($G$12:G79))))</f>
        <v>321716444</v>
      </c>
      <c r="I79" s="28"/>
      <c r="J79" s="28"/>
    </row>
    <row r="80" spans="1:10" ht="18.75" customHeight="1" x14ac:dyDescent="0.35">
      <c r="A80" s="28"/>
      <c r="B80" s="35">
        <f t="shared" si="11"/>
        <v>69</v>
      </c>
      <c r="C80" s="38">
        <f t="shared" ca="1" si="6"/>
        <v>45916</v>
      </c>
      <c r="D80" s="39">
        <f t="shared" ca="1" si="7"/>
        <v>164</v>
      </c>
      <c r="E80" s="32" t="str">
        <f t="shared" ca="1" si="8"/>
        <v>Beli pulsa telepon</v>
      </c>
      <c r="F80" s="40">
        <f t="shared" ca="1" si="9"/>
        <v>0</v>
      </c>
      <c r="G80" s="40">
        <f t="shared" ca="1" si="10"/>
        <v>45000</v>
      </c>
      <c r="H80" s="37">
        <f ca="1">IF(TODAY()&gt;EXP,"0",IF(AND(F80="",G80=""),"",IF($D$7="D",$H$11+SUM($F$12:F80)-SUM($G$12:G80),$H$11-SUM($F$12:F80)+SUM($G$12:G80))))</f>
        <v>321671444</v>
      </c>
      <c r="I80" s="28"/>
      <c r="J80" s="28"/>
    </row>
    <row r="81" spans="1:10" ht="18.75" customHeight="1" x14ac:dyDescent="0.35">
      <c r="A81" s="28"/>
      <c r="B81" s="35">
        <f t="shared" si="11"/>
        <v>70</v>
      </c>
      <c r="C81" s="38">
        <f t="shared" ca="1" si="6"/>
        <v>45923</v>
      </c>
      <c r="D81" s="39">
        <f t="shared" ca="1" si="7"/>
        <v>166</v>
      </c>
      <c r="E81" s="32" t="str">
        <f t="shared" ca="1" si="8"/>
        <v>Isi bensin, tol dan parkir</v>
      </c>
      <c r="F81" s="40">
        <f t="shared" ca="1" si="9"/>
        <v>0</v>
      </c>
      <c r="G81" s="40">
        <f t="shared" ca="1" si="10"/>
        <v>96500</v>
      </c>
      <c r="H81" s="37">
        <f ca="1">IF(TODAY()&gt;EXP,"0",IF(AND(F81="",G81=""),"",IF($D$7="D",$H$11+SUM($F$12:F81)-SUM($G$12:G81),$H$11-SUM($F$12:F81)+SUM($G$12:G81))))</f>
        <v>321574944</v>
      </c>
      <c r="I81" s="28"/>
      <c r="J81" s="28"/>
    </row>
    <row r="82" spans="1:10" ht="18.75" customHeight="1" x14ac:dyDescent="0.35">
      <c r="A82" s="28"/>
      <c r="B82" s="35">
        <f t="shared" si="11"/>
        <v>71</v>
      </c>
      <c r="C82" s="38">
        <f t="shared" ca="1" si="6"/>
        <v>45932</v>
      </c>
      <c r="D82" s="39">
        <f t="shared" ca="1" si="7"/>
        <v>172</v>
      </c>
      <c r="E82" s="32" t="str">
        <f t="shared" ca="1" si="8"/>
        <v>Setoran dari Kas ke Bank</v>
      </c>
      <c r="F82" s="40">
        <f t="shared" ca="1" si="9"/>
        <v>0</v>
      </c>
      <c r="G82" s="40">
        <f t="shared" ca="1" si="10"/>
        <v>300000000</v>
      </c>
      <c r="H82" s="37">
        <f ca="1">IF(TODAY()&gt;EXP,"0",IF(AND(F82="",G82=""),"",IF($D$7="D",$H$11+SUM($F$12:F82)-SUM($G$12:G82),$H$11-SUM($F$12:F82)+SUM($G$12:G82))))</f>
        <v>21574944</v>
      </c>
      <c r="I82" s="28"/>
      <c r="J82" s="28"/>
    </row>
    <row r="83" spans="1:10" ht="18.75" customHeight="1" x14ac:dyDescent="0.35">
      <c r="A83" s="28"/>
      <c r="B83" s="35">
        <f t="shared" si="11"/>
        <v>72</v>
      </c>
      <c r="C83" s="38">
        <f t="shared" ca="1" si="6"/>
        <v>45938</v>
      </c>
      <c r="D83" s="39">
        <f t="shared" ca="1" si="7"/>
        <v>174</v>
      </c>
      <c r="E83" s="32" t="str">
        <f t="shared" ca="1" si="8"/>
        <v>Beli Pulsa Listrik</v>
      </c>
      <c r="F83" s="40">
        <f t="shared" ca="1" si="9"/>
        <v>0</v>
      </c>
      <c r="G83" s="40">
        <f t="shared" ca="1" si="10"/>
        <v>305000</v>
      </c>
      <c r="H83" s="37">
        <f ca="1">IF(TODAY()&gt;EXP,"0",IF(AND(F83="",G83=""),"",IF($D$7="D",$H$11+SUM($F$12:F83)-SUM($G$12:G83),$H$11-SUM($F$12:F83)+SUM($G$12:G83))))</f>
        <v>21269944</v>
      </c>
      <c r="I83" s="28"/>
      <c r="J83" s="28"/>
    </row>
    <row r="84" spans="1:10" ht="18.75" customHeight="1" x14ac:dyDescent="0.35">
      <c r="A84" s="28"/>
      <c r="B84" s="35">
        <f t="shared" si="11"/>
        <v>73</v>
      </c>
      <c r="C84" s="38">
        <f t="shared" ca="1" si="6"/>
        <v>45940</v>
      </c>
      <c r="D84" s="39">
        <f t="shared" ca="1" si="7"/>
        <v>176</v>
      </c>
      <c r="E84" s="32" t="str">
        <f t="shared" ca="1" si="8"/>
        <v>Bayar Listrik Pabrik</v>
      </c>
      <c r="F84" s="40">
        <f t="shared" ca="1" si="9"/>
        <v>0</v>
      </c>
      <c r="G84" s="40">
        <f t="shared" ca="1" si="10"/>
        <v>952000</v>
      </c>
      <c r="H84" s="37">
        <f ca="1">IF(TODAY()&gt;EXP,"0",IF(AND(F84="",G84=""),"",IF($D$7="D",$H$11+SUM($F$12:F84)-SUM($G$12:G84),$H$11-SUM($F$12:F84)+SUM($G$12:G84))))</f>
        <v>20317944</v>
      </c>
      <c r="I84" s="28"/>
      <c r="J84" s="28"/>
    </row>
    <row r="85" spans="1:10" ht="18.75" customHeight="1" x14ac:dyDescent="0.35">
      <c r="A85" s="28"/>
      <c r="B85" s="35">
        <f t="shared" si="11"/>
        <v>74</v>
      </c>
      <c r="C85" s="38">
        <f t="shared" ca="1" si="6"/>
        <v>45940</v>
      </c>
      <c r="D85" s="39">
        <f t="shared" ca="1" si="7"/>
        <v>177</v>
      </c>
      <c r="E85" s="32" t="str">
        <f t="shared" ca="1" si="8"/>
        <v>Bayar Listrik Kantor</v>
      </c>
      <c r="F85" s="40">
        <f t="shared" ca="1" si="9"/>
        <v>0</v>
      </c>
      <c r="G85" s="40">
        <f t="shared" ca="1" si="10"/>
        <v>335000</v>
      </c>
      <c r="H85" s="37">
        <f ca="1">IF(TODAY()&gt;EXP,"0",IF(AND(F85="",G85=""),"",IF($D$7="D",$H$11+SUM($F$12:F85)-SUM($G$12:G85),$H$11-SUM($F$12:F85)+SUM($G$12:G85))))</f>
        <v>19982944</v>
      </c>
      <c r="I85" s="28"/>
      <c r="J85" s="28"/>
    </row>
    <row r="86" spans="1:10" ht="18.75" customHeight="1" x14ac:dyDescent="0.35">
      <c r="A86" s="28"/>
      <c r="B86" s="35">
        <f t="shared" si="11"/>
        <v>75</v>
      </c>
      <c r="C86" s="38">
        <f t="shared" ca="1" si="6"/>
        <v>45962</v>
      </c>
      <c r="D86" s="39">
        <f t="shared" ca="1" si="7"/>
        <v>191</v>
      </c>
      <c r="E86" s="32" t="str">
        <f t="shared" ca="1" si="8"/>
        <v>Perbaikan Matress untuk mesin produksi</v>
      </c>
      <c r="F86" s="40">
        <f t="shared" ca="1" si="9"/>
        <v>0</v>
      </c>
      <c r="G86" s="40">
        <f t="shared" ca="1" si="10"/>
        <v>300000</v>
      </c>
      <c r="H86" s="37">
        <f ca="1">IF(TODAY()&gt;EXP,"0",IF(AND(F86="",G86=""),"",IF($D$7="D",$H$11+SUM($F$12:F86)-SUM($G$12:G86),$H$11-SUM($F$12:F86)+SUM($G$12:G86))))</f>
        <v>19682944</v>
      </c>
      <c r="I86" s="28"/>
      <c r="J86" s="28"/>
    </row>
    <row r="87" spans="1:10" ht="18.75" customHeight="1" x14ac:dyDescent="0.35">
      <c r="A87" s="28"/>
      <c r="B87" s="35">
        <f t="shared" si="11"/>
        <v>76</v>
      </c>
      <c r="C87" s="38">
        <f t="shared" ca="1" si="6"/>
        <v>45971</v>
      </c>
      <c r="D87" s="39">
        <f t="shared" ca="1" si="7"/>
        <v>194</v>
      </c>
      <c r="E87" s="32" t="str">
        <f t="shared" ca="1" si="8"/>
        <v>Penjualan barang tunai</v>
      </c>
      <c r="F87" s="40">
        <f t="shared" ca="1" si="9"/>
        <v>81030000</v>
      </c>
      <c r="G87" s="40">
        <f t="shared" ca="1" si="10"/>
        <v>0</v>
      </c>
      <c r="H87" s="37">
        <f ca="1">IF(TODAY()&gt;EXP,"0",IF(AND(F87="",G87=""),"",IF($D$7="D",$H$11+SUM($F$12:F87)-SUM($G$12:G87),$H$11-SUM($F$12:F87)+SUM($G$12:G87))))</f>
        <v>100712944</v>
      </c>
      <c r="I87" s="28"/>
      <c r="J87" s="28"/>
    </row>
    <row r="88" spans="1:10" ht="18.75" customHeight="1" x14ac:dyDescent="0.35">
      <c r="A88" s="28"/>
      <c r="B88" s="35">
        <f t="shared" si="11"/>
        <v>77</v>
      </c>
      <c r="C88" s="38">
        <f t="shared" ca="1" si="6"/>
        <v>45971</v>
      </c>
      <c r="D88" s="39">
        <f t="shared" ca="1" si="7"/>
        <v>195</v>
      </c>
      <c r="E88" s="32" t="str">
        <f t="shared" ca="1" si="8"/>
        <v>Bayar Listrik Pabrik</v>
      </c>
      <c r="F88" s="40">
        <f t="shared" ca="1" si="9"/>
        <v>0</v>
      </c>
      <c r="G88" s="40">
        <f t="shared" ca="1" si="10"/>
        <v>1145000</v>
      </c>
      <c r="H88" s="37">
        <f ca="1">IF(TODAY()&gt;EXP,"0",IF(AND(F88="",G88=""),"",IF($D$7="D",$H$11+SUM($F$12:F88)-SUM($G$12:G88),$H$11-SUM($F$12:F88)+SUM($G$12:G88))))</f>
        <v>99567944</v>
      </c>
      <c r="I88" s="28"/>
      <c r="J88" s="28"/>
    </row>
    <row r="89" spans="1:10" ht="18.75" customHeight="1" x14ac:dyDescent="0.35">
      <c r="A89" s="28"/>
      <c r="B89" s="35">
        <f t="shared" si="11"/>
        <v>78</v>
      </c>
      <c r="C89" s="38">
        <f t="shared" ca="1" si="6"/>
        <v>45971</v>
      </c>
      <c r="D89" s="39">
        <f t="shared" ca="1" si="7"/>
        <v>196</v>
      </c>
      <c r="E89" s="32" t="str">
        <f t="shared" ca="1" si="8"/>
        <v>Bayar Listrik Kantor</v>
      </c>
      <c r="F89" s="40">
        <f t="shared" ca="1" si="9"/>
        <v>0</v>
      </c>
      <c r="G89" s="40">
        <f t="shared" ca="1" si="10"/>
        <v>410000</v>
      </c>
      <c r="H89" s="37">
        <f ca="1">IF(TODAY()&gt;EXP,"0",IF(AND(F89="",G89=""),"",IF($D$7="D",$H$11+SUM($F$12:F89)-SUM($G$12:G89),$H$11-SUM($F$12:F89)+SUM($G$12:G89))))</f>
        <v>99157944</v>
      </c>
      <c r="I89" s="28"/>
      <c r="J89" s="28"/>
    </row>
    <row r="90" spans="1:10" ht="18.75" customHeight="1" x14ac:dyDescent="0.35">
      <c r="A90" s="28"/>
      <c r="B90" s="35">
        <f t="shared" si="11"/>
        <v>79</v>
      </c>
      <c r="C90" s="38">
        <f t="shared" ca="1" si="6"/>
        <v>45975</v>
      </c>
      <c r="D90" s="39">
        <f t="shared" ca="1" si="7"/>
        <v>197</v>
      </c>
      <c r="E90" s="32" t="str">
        <f t="shared" ca="1" si="8"/>
        <v>Beli perlengkapan untuk packing</v>
      </c>
      <c r="F90" s="40">
        <f t="shared" ca="1" si="9"/>
        <v>0</v>
      </c>
      <c r="G90" s="40">
        <f t="shared" ca="1" si="10"/>
        <v>661000</v>
      </c>
      <c r="H90" s="37">
        <f ca="1">IF(TODAY()&gt;EXP,"0",IF(AND(F90="",G90=""),"",IF($D$7="D",$H$11+SUM($F$12:F90)-SUM($G$12:G90),$H$11-SUM($F$12:F90)+SUM($G$12:G90))))</f>
        <v>98496944</v>
      </c>
      <c r="I90" s="28"/>
      <c r="J90" s="28"/>
    </row>
    <row r="91" spans="1:10" ht="18.75" customHeight="1" x14ac:dyDescent="0.35">
      <c r="A91" s="28"/>
      <c r="B91" s="35">
        <f t="shared" si="11"/>
        <v>80</v>
      </c>
      <c r="C91" s="38">
        <f t="shared" ca="1" si="6"/>
        <v>45978</v>
      </c>
      <c r="D91" s="39">
        <f t="shared" ca="1" si="7"/>
        <v>201</v>
      </c>
      <c r="E91" s="32" t="str">
        <f t="shared" ca="1" si="8"/>
        <v>Beli Gas untuk produksi</v>
      </c>
      <c r="F91" s="40">
        <f t="shared" ca="1" si="9"/>
        <v>0</v>
      </c>
      <c r="G91" s="40">
        <f t="shared" ca="1" si="10"/>
        <v>20000</v>
      </c>
      <c r="H91" s="37">
        <f ca="1">IF(TODAY()&gt;EXP,"0",IF(AND(F91="",G91=""),"",IF($D$7="D",$H$11+SUM($F$12:F91)-SUM($G$12:G91),$H$11-SUM($F$12:F91)+SUM($G$12:G91))))</f>
        <v>98476944</v>
      </c>
      <c r="I91" s="28"/>
      <c r="J91" s="28"/>
    </row>
    <row r="92" spans="1:10" ht="18.75" customHeight="1" x14ac:dyDescent="0.35">
      <c r="A92" s="28"/>
      <c r="B92" s="35">
        <f t="shared" si="11"/>
        <v>81</v>
      </c>
      <c r="C92" s="38">
        <f t="shared" ca="1" si="6"/>
        <v>45981</v>
      </c>
      <c r="D92" s="39">
        <f t="shared" ca="1" si="7"/>
        <v>202</v>
      </c>
      <c r="E92" s="32" t="str">
        <f t="shared" ca="1" si="8"/>
        <v>Penjualan barang tunai</v>
      </c>
      <c r="F92" s="40">
        <f t="shared" ca="1" si="9"/>
        <v>41350000</v>
      </c>
      <c r="G92" s="40">
        <f t="shared" ca="1" si="10"/>
        <v>0</v>
      </c>
      <c r="H92" s="37">
        <f ca="1">IF(TODAY()&gt;EXP,"0",IF(AND(F92="",G92=""),"",IF($D$7="D",$H$11+SUM($F$12:F92)-SUM($G$12:G92),$H$11-SUM($F$12:F92)+SUM($G$12:G92))))</f>
        <v>139826944</v>
      </c>
      <c r="I92" s="28"/>
      <c r="J92" s="28"/>
    </row>
    <row r="93" spans="1:10" ht="18.75" customHeight="1" x14ac:dyDescent="0.35">
      <c r="A93" s="28"/>
      <c r="B93" s="35">
        <f t="shared" si="11"/>
        <v>82</v>
      </c>
      <c r="C93" s="38">
        <f t="shared" ca="1" si="6"/>
        <v>45983</v>
      </c>
      <c r="D93" s="39">
        <f t="shared" ca="1" si="7"/>
        <v>203</v>
      </c>
      <c r="E93" s="32" t="str">
        <f t="shared" ca="1" si="8"/>
        <v>Ongkos transport kirim barang</v>
      </c>
      <c r="F93" s="40">
        <f t="shared" ca="1" si="9"/>
        <v>0</v>
      </c>
      <c r="G93" s="40">
        <f t="shared" ca="1" si="10"/>
        <v>250000</v>
      </c>
      <c r="H93" s="37">
        <f ca="1">IF(TODAY()&gt;EXP,"0",IF(AND(F93="",G93=""),"",IF($D$7="D",$H$11+SUM($F$12:F93)-SUM($G$12:G93),$H$11-SUM($F$12:F93)+SUM($G$12:G93))))</f>
        <v>139576944</v>
      </c>
      <c r="I93" s="28"/>
      <c r="J93" s="28"/>
    </row>
    <row r="94" spans="1:10" ht="18.75" customHeight="1" x14ac:dyDescent="0.35">
      <c r="A94" s="28"/>
      <c r="B94" s="35">
        <f t="shared" si="11"/>
        <v>83</v>
      </c>
      <c r="C94" s="38">
        <f t="shared" ca="1" si="6"/>
        <v>45989</v>
      </c>
      <c r="D94" s="39">
        <f t="shared" ca="1" si="7"/>
        <v>205</v>
      </c>
      <c r="E94" s="32" t="str">
        <f t="shared" ca="1" si="8"/>
        <v>Pembayaran hutang bahan produksi</v>
      </c>
      <c r="F94" s="40">
        <f t="shared" ca="1" si="9"/>
        <v>0</v>
      </c>
      <c r="G94" s="40">
        <f t="shared" ca="1" si="10"/>
        <v>24750000</v>
      </c>
      <c r="H94" s="37">
        <f ca="1">IF(TODAY()&gt;EXP,"0",IF(AND(F94="",G94=""),"",IF($D$7="D",$H$11+SUM($F$12:F94)-SUM($G$12:G94),$H$11-SUM($F$12:F94)+SUM($G$12:G94))))</f>
        <v>114826944</v>
      </c>
      <c r="I94" s="28"/>
      <c r="J94" s="28"/>
    </row>
    <row r="95" spans="1:10" ht="18.75" customHeight="1" x14ac:dyDescent="0.35">
      <c r="A95" s="28"/>
      <c r="B95" s="35">
        <f t="shared" si="11"/>
        <v>84</v>
      </c>
      <c r="C95" s="38">
        <f t="shared" ca="1" si="6"/>
        <v>45991</v>
      </c>
      <c r="D95" s="39">
        <f t="shared" ca="1" si="7"/>
        <v>206</v>
      </c>
      <c r="E95" s="32" t="str">
        <f t="shared" ca="1" si="8"/>
        <v>Ongkos transport kirim barang</v>
      </c>
      <c r="F95" s="40">
        <f t="shared" ca="1" si="9"/>
        <v>0</v>
      </c>
      <c r="G95" s="40">
        <f t="shared" ca="1" si="10"/>
        <v>500000</v>
      </c>
      <c r="H95" s="37">
        <f ca="1">IF(TODAY()&gt;EXP,"0",IF(AND(F95="",G95=""),"",IF($D$7="D",$H$11+SUM($F$12:F95)-SUM($G$12:G95),$H$11-SUM($F$12:F95)+SUM($G$12:G95))))</f>
        <v>114326944</v>
      </c>
      <c r="I95" s="28"/>
      <c r="J95" s="28"/>
    </row>
    <row r="96" spans="1:10" ht="18.75" customHeight="1" x14ac:dyDescent="0.35">
      <c r="A96" s="28"/>
      <c r="B96" s="35">
        <f t="shared" si="11"/>
        <v>85</v>
      </c>
      <c r="C96" s="38">
        <f t="shared" ca="1" si="6"/>
        <v>46001</v>
      </c>
      <c r="D96" s="39">
        <f t="shared" ca="1" si="7"/>
        <v>213</v>
      </c>
      <c r="E96" s="32" t="str">
        <f t="shared" ca="1" si="8"/>
        <v>Bayar Listrik Pabrik</v>
      </c>
      <c r="F96" s="40">
        <f t="shared" ca="1" si="9"/>
        <v>0</v>
      </c>
      <c r="G96" s="40">
        <f t="shared" ca="1" si="10"/>
        <v>995000</v>
      </c>
      <c r="H96" s="37">
        <f ca="1">IF(TODAY()&gt;EXP,"0",IF(AND(F96="",G96=""),"",IF($D$7="D",$H$11+SUM($F$12:F96)-SUM($G$12:G96),$H$11-SUM($F$12:F96)+SUM($G$12:G96))))</f>
        <v>113331944</v>
      </c>
      <c r="I96" s="28"/>
      <c r="J96" s="28"/>
    </row>
    <row r="97" spans="1:10" ht="18.75" customHeight="1" x14ac:dyDescent="0.35">
      <c r="A97" s="28"/>
      <c r="B97" s="35">
        <f t="shared" si="11"/>
        <v>86</v>
      </c>
      <c r="C97" s="38">
        <f t="shared" ca="1" si="6"/>
        <v>46001</v>
      </c>
      <c r="D97" s="39">
        <f t="shared" ca="1" si="7"/>
        <v>214</v>
      </c>
      <c r="E97" s="32" t="str">
        <f t="shared" ca="1" si="8"/>
        <v>Bayar Listrik Kantor</v>
      </c>
      <c r="F97" s="40">
        <f t="shared" ca="1" si="9"/>
        <v>0</v>
      </c>
      <c r="G97" s="40">
        <f t="shared" ca="1" si="10"/>
        <v>326000</v>
      </c>
      <c r="H97" s="37">
        <f ca="1">IF(TODAY()&gt;EXP,"0",IF(AND(F97="",G97=""),"",IF($D$7="D",$H$11+SUM($F$12:F97)-SUM($G$12:G97),$H$11-SUM($F$12:F97)+SUM($G$12:G97))))</f>
        <v>113005944</v>
      </c>
      <c r="I97" s="28"/>
      <c r="J97" s="28"/>
    </row>
    <row r="98" spans="1:10" ht="18.75" customHeight="1" x14ac:dyDescent="0.35">
      <c r="A98" s="28"/>
      <c r="B98" s="35">
        <f t="shared" si="11"/>
        <v>87</v>
      </c>
      <c r="C98" s="38">
        <f t="shared" ca="1" si="6"/>
        <v>46007</v>
      </c>
      <c r="D98" s="39">
        <f t="shared" ca="1" si="7"/>
        <v>219</v>
      </c>
      <c r="E98" s="32" t="str">
        <f t="shared" ca="1" si="8"/>
        <v>Pelepasan Penyertaan</v>
      </c>
      <c r="F98" s="40">
        <f t="shared" ca="1" si="9"/>
        <v>20000000</v>
      </c>
      <c r="G98" s="40">
        <f t="shared" ca="1" si="10"/>
        <v>0</v>
      </c>
      <c r="H98" s="37">
        <f ca="1">IF(TODAY()&gt;EXP,"0",IF(AND(F98="",G98=""),"",IF($D$7="D",$H$11+SUM($F$12:F98)-SUM($G$12:G98),$H$11-SUM($F$12:F98)+SUM($G$12:G98))))</f>
        <v>133005944</v>
      </c>
      <c r="I98" s="28"/>
      <c r="J98" s="28"/>
    </row>
    <row r="99" spans="1:10" ht="18.75" customHeight="1" x14ac:dyDescent="0.35">
      <c r="A99" s="28"/>
      <c r="B99" s="35">
        <f t="shared" si="11"/>
        <v>88</v>
      </c>
      <c r="C99" s="38" t="str">
        <f t="shared" ca="1" si="6"/>
        <v/>
      </c>
      <c r="D99" s="39" t="str">
        <f t="shared" ca="1" si="7"/>
        <v/>
      </c>
      <c r="E99" s="32" t="str">
        <f t="shared" ca="1" si="8"/>
        <v/>
      </c>
      <c r="F99" s="40" t="str">
        <f t="shared" ca="1" si="9"/>
        <v/>
      </c>
      <c r="G99" s="40" t="str">
        <f t="shared" ca="1" si="10"/>
        <v/>
      </c>
      <c r="H99" s="37" t="str">
        <f ca="1">IF(TODAY()&gt;EXP,"0",IF(AND(F99="",G99=""),"",IF($D$7="D",$H$11+SUM($F$12:F99)-SUM($G$12:G99),$H$11-SUM($F$12:F99)+SUM($G$12:G99))))</f>
        <v/>
      </c>
      <c r="I99" s="28"/>
      <c r="J99" s="28"/>
    </row>
    <row r="100" spans="1:10" ht="18.75" customHeight="1" x14ac:dyDescent="0.35">
      <c r="A100" s="28"/>
      <c r="B100" s="35">
        <f t="shared" si="11"/>
        <v>89</v>
      </c>
      <c r="C100" s="38" t="str">
        <f t="shared" ca="1" si="6"/>
        <v/>
      </c>
      <c r="D100" s="39" t="str">
        <f t="shared" ca="1" si="7"/>
        <v/>
      </c>
      <c r="E100" s="32" t="str">
        <f t="shared" ca="1" si="8"/>
        <v/>
      </c>
      <c r="F100" s="40" t="str">
        <f t="shared" ca="1" si="9"/>
        <v/>
      </c>
      <c r="G100" s="40" t="str">
        <f t="shared" ca="1" si="10"/>
        <v/>
      </c>
      <c r="H100" s="37" t="str">
        <f ca="1">IF(TODAY()&gt;EXP,"0",IF(AND(F100="",G100=""),"",IF($D$7="D",$H$11+SUM($F$12:F100)-SUM($G$12:G100),$H$11-SUM($F$12:F100)+SUM($G$12:G100))))</f>
        <v/>
      </c>
      <c r="I100" s="28"/>
      <c r="J100" s="28"/>
    </row>
    <row r="101" spans="1:10" ht="18.75" customHeight="1" x14ac:dyDescent="0.35">
      <c r="A101" s="28"/>
      <c r="B101" s="35">
        <f t="shared" si="11"/>
        <v>90</v>
      </c>
      <c r="C101" s="38" t="str">
        <f t="shared" ca="1" si="6"/>
        <v/>
      </c>
      <c r="D101" s="39" t="str">
        <f t="shared" ca="1" si="7"/>
        <v/>
      </c>
      <c r="E101" s="32" t="str">
        <f t="shared" ca="1" si="8"/>
        <v/>
      </c>
      <c r="F101" s="40" t="str">
        <f t="shared" ca="1" si="9"/>
        <v/>
      </c>
      <c r="G101" s="40" t="str">
        <f t="shared" ca="1" si="10"/>
        <v/>
      </c>
      <c r="H101" s="37" t="str">
        <f ca="1">IF(TODAY()&gt;EXP,"0",IF(AND(F101="",G101=""),"",IF($D$7="D",$H$11+SUM($F$12:F101)-SUM($G$12:G101),$H$11-SUM($F$12:F101)+SUM($G$12:G101))))</f>
        <v/>
      </c>
      <c r="I101" s="28"/>
      <c r="J101" s="28"/>
    </row>
    <row r="102" spans="1:10" ht="18.75" customHeight="1" x14ac:dyDescent="0.35">
      <c r="A102" s="28"/>
      <c r="B102" s="35">
        <f t="shared" si="11"/>
        <v>91</v>
      </c>
      <c r="C102" s="38" t="str">
        <f t="shared" ref="C102:C165" ca="1" si="12">IF(TODAY()&gt;EXP,"0",IF(ISERROR(VLOOKUP(B102&amp;$D$5,JA_1,2,FALSE))=TRUE,"",VLOOKUP(B102&amp;$D$5,JA_1,2,FALSE)))</f>
        <v/>
      </c>
      <c r="D102" s="39" t="str">
        <f t="shared" ref="D102:D165" ca="1" si="13">IF(TODAY()&gt;EXP,"0",IF(ISERROR(VLOOKUP(B102&amp;$D$5,JA_1,3,FALSE))=TRUE,"",VLOOKUP(B102&amp;$D$5,JA_1,3,FALSE)))</f>
        <v/>
      </c>
      <c r="E102" s="32" t="str">
        <f t="shared" ref="E102:E165" ca="1" si="14">IF(TODAY()&gt;EXP,"0",IF(ISERROR(VLOOKUP(B102&amp;$D$5,JA_1,7,FALSE))=TRUE,"",VLOOKUP(B102&amp;$D$5,JA_1,7,FALSE)))</f>
        <v/>
      </c>
      <c r="F102" s="40" t="str">
        <f t="shared" ref="F102:F165" ca="1" si="15">IF(TODAY()&gt;EXP,"0",IF(ISERROR(VLOOKUP(B102&amp;$D$5,JA_1,10,FALSE))=TRUE,"",VLOOKUP(B102&amp;$D$5,JA_1,10,FALSE)))</f>
        <v/>
      </c>
      <c r="G102" s="40" t="str">
        <f t="shared" ref="G102:G165" ca="1" si="16">IF(TODAY()&gt;EXP,"0",IF(ISERROR(VLOOKUP(B102&amp;$D$5,JA_1,11,FALSE))=TRUE,"",VLOOKUP(B102&amp;$D$5,JA_1,11,FALSE)))</f>
        <v/>
      </c>
      <c r="H102" s="37" t="str">
        <f ca="1">IF(TODAY()&gt;EXP,"0",IF(AND(F102="",G102=""),"",IF($D$7="D",$H$11+SUM($F$12:F102)-SUM($G$12:G102),$H$11-SUM($F$12:F102)+SUM($G$12:G102))))</f>
        <v/>
      </c>
      <c r="I102" s="28"/>
      <c r="J102" s="28"/>
    </row>
    <row r="103" spans="1:10" ht="18.75" customHeight="1" x14ac:dyDescent="0.35">
      <c r="A103" s="28"/>
      <c r="B103" s="35">
        <f t="shared" si="11"/>
        <v>92</v>
      </c>
      <c r="C103" s="38" t="str">
        <f t="shared" ca="1" si="12"/>
        <v/>
      </c>
      <c r="D103" s="39" t="str">
        <f t="shared" ca="1" si="13"/>
        <v/>
      </c>
      <c r="E103" s="32" t="str">
        <f t="shared" ca="1" si="14"/>
        <v/>
      </c>
      <c r="F103" s="40" t="str">
        <f t="shared" ca="1" si="15"/>
        <v/>
      </c>
      <c r="G103" s="40" t="str">
        <f t="shared" ca="1" si="16"/>
        <v/>
      </c>
      <c r="H103" s="37" t="str">
        <f ca="1">IF(TODAY()&gt;EXP,"0",IF(AND(F103="",G103=""),"",IF($D$7="D",$H$11+SUM($F$12:F103)-SUM($G$12:G103),$H$11-SUM($F$12:F103)+SUM($G$12:G103))))</f>
        <v/>
      </c>
      <c r="I103" s="28"/>
      <c r="J103" s="28"/>
    </row>
    <row r="104" spans="1:10" ht="18.75" customHeight="1" x14ac:dyDescent="0.35">
      <c r="A104" s="28"/>
      <c r="B104" s="35">
        <f t="shared" si="11"/>
        <v>93</v>
      </c>
      <c r="C104" s="38" t="str">
        <f t="shared" ca="1" si="12"/>
        <v/>
      </c>
      <c r="D104" s="39" t="str">
        <f t="shared" ca="1" si="13"/>
        <v/>
      </c>
      <c r="E104" s="32" t="str">
        <f t="shared" ca="1" si="14"/>
        <v/>
      </c>
      <c r="F104" s="40" t="str">
        <f t="shared" ca="1" si="15"/>
        <v/>
      </c>
      <c r="G104" s="40" t="str">
        <f t="shared" ca="1" si="16"/>
        <v/>
      </c>
      <c r="H104" s="37" t="str">
        <f ca="1">IF(TODAY()&gt;EXP,"0",IF(AND(F104="",G104=""),"",IF($D$7="D",$H$11+SUM($F$12:F104)-SUM($G$12:G104),$H$11-SUM($F$12:F104)+SUM($G$12:G104))))</f>
        <v/>
      </c>
      <c r="I104" s="28"/>
      <c r="J104" s="28"/>
    </row>
    <row r="105" spans="1:10" ht="18.75" customHeight="1" x14ac:dyDescent="0.35">
      <c r="A105" s="28"/>
      <c r="B105" s="35">
        <f t="shared" si="11"/>
        <v>94</v>
      </c>
      <c r="C105" s="38" t="str">
        <f t="shared" ca="1" si="12"/>
        <v/>
      </c>
      <c r="D105" s="39" t="str">
        <f t="shared" ca="1" si="13"/>
        <v/>
      </c>
      <c r="E105" s="32" t="str">
        <f t="shared" ca="1" si="14"/>
        <v/>
      </c>
      <c r="F105" s="40" t="str">
        <f t="shared" ca="1" si="15"/>
        <v/>
      </c>
      <c r="G105" s="40" t="str">
        <f t="shared" ca="1" si="16"/>
        <v/>
      </c>
      <c r="H105" s="37" t="str">
        <f ca="1">IF(TODAY()&gt;EXP,"0",IF(AND(F105="",G105=""),"",IF($D$7="D",$H$11+SUM($F$12:F105)-SUM($G$12:G105),$H$11-SUM($F$12:F105)+SUM($G$12:G105))))</f>
        <v/>
      </c>
      <c r="I105" s="28"/>
      <c r="J105" s="28"/>
    </row>
    <row r="106" spans="1:10" ht="18.75" customHeight="1" x14ac:dyDescent="0.35">
      <c r="A106" s="28"/>
      <c r="B106" s="35">
        <f t="shared" si="11"/>
        <v>95</v>
      </c>
      <c r="C106" s="38" t="str">
        <f t="shared" ca="1" si="12"/>
        <v/>
      </c>
      <c r="D106" s="39" t="str">
        <f t="shared" ca="1" si="13"/>
        <v/>
      </c>
      <c r="E106" s="32" t="str">
        <f t="shared" ca="1" si="14"/>
        <v/>
      </c>
      <c r="F106" s="40" t="str">
        <f t="shared" ca="1" si="15"/>
        <v/>
      </c>
      <c r="G106" s="40" t="str">
        <f t="shared" ca="1" si="16"/>
        <v/>
      </c>
      <c r="H106" s="37" t="str">
        <f ca="1">IF(TODAY()&gt;EXP,"0",IF(AND(F106="",G106=""),"",IF($D$7="D",$H$11+SUM($F$12:F106)-SUM($G$12:G106),$H$11-SUM($F$12:F106)+SUM($G$12:G106))))</f>
        <v/>
      </c>
      <c r="I106" s="28"/>
      <c r="J106" s="28"/>
    </row>
    <row r="107" spans="1:10" ht="18.75" customHeight="1" x14ac:dyDescent="0.35">
      <c r="A107" s="28"/>
      <c r="B107" s="35">
        <f t="shared" si="11"/>
        <v>96</v>
      </c>
      <c r="C107" s="38" t="str">
        <f t="shared" ca="1" si="12"/>
        <v/>
      </c>
      <c r="D107" s="39" t="str">
        <f t="shared" ca="1" si="13"/>
        <v/>
      </c>
      <c r="E107" s="32" t="str">
        <f t="shared" ca="1" si="14"/>
        <v/>
      </c>
      <c r="F107" s="40" t="str">
        <f t="shared" ca="1" si="15"/>
        <v/>
      </c>
      <c r="G107" s="40" t="str">
        <f t="shared" ca="1" si="16"/>
        <v/>
      </c>
      <c r="H107" s="37" t="str">
        <f ca="1">IF(TODAY()&gt;EXP,"0",IF(AND(F107="",G107=""),"",IF($D$7="D",$H$11+SUM($F$12:F107)-SUM($G$12:G107),$H$11-SUM($F$12:F107)+SUM($G$12:G107))))</f>
        <v/>
      </c>
      <c r="I107" s="28"/>
      <c r="J107" s="28"/>
    </row>
    <row r="108" spans="1:10" ht="18.75" customHeight="1" x14ac:dyDescent="0.35">
      <c r="A108" s="28"/>
      <c r="B108" s="35">
        <f t="shared" si="11"/>
        <v>97</v>
      </c>
      <c r="C108" s="38" t="str">
        <f t="shared" ca="1" si="12"/>
        <v/>
      </c>
      <c r="D108" s="39" t="str">
        <f t="shared" ca="1" si="13"/>
        <v/>
      </c>
      <c r="E108" s="32" t="str">
        <f t="shared" ca="1" si="14"/>
        <v/>
      </c>
      <c r="F108" s="40" t="str">
        <f t="shared" ca="1" si="15"/>
        <v/>
      </c>
      <c r="G108" s="40" t="str">
        <f t="shared" ca="1" si="16"/>
        <v/>
      </c>
      <c r="H108" s="37" t="str">
        <f ca="1">IF(TODAY()&gt;EXP,"0",IF(AND(F108="",G108=""),"",IF($D$7="D",$H$11+SUM($F$12:F108)-SUM($G$12:G108),$H$11-SUM($F$12:F108)+SUM($G$12:G108))))</f>
        <v/>
      </c>
      <c r="I108" s="28"/>
      <c r="J108" s="28"/>
    </row>
    <row r="109" spans="1:10" ht="18.75" customHeight="1" x14ac:dyDescent="0.35">
      <c r="A109" s="28"/>
      <c r="B109" s="35">
        <f t="shared" si="11"/>
        <v>98</v>
      </c>
      <c r="C109" s="38" t="str">
        <f t="shared" ca="1" si="12"/>
        <v/>
      </c>
      <c r="D109" s="39" t="str">
        <f t="shared" ca="1" si="13"/>
        <v/>
      </c>
      <c r="E109" s="32" t="str">
        <f t="shared" ca="1" si="14"/>
        <v/>
      </c>
      <c r="F109" s="40" t="str">
        <f t="shared" ca="1" si="15"/>
        <v/>
      </c>
      <c r="G109" s="40" t="str">
        <f t="shared" ca="1" si="16"/>
        <v/>
      </c>
      <c r="H109" s="37" t="str">
        <f ca="1">IF(TODAY()&gt;EXP,"0",IF(AND(F109="",G109=""),"",IF($D$7="D",$H$11+SUM($F$12:F109)-SUM($G$12:G109),$H$11-SUM($F$12:F109)+SUM($G$12:G109))))</f>
        <v/>
      </c>
      <c r="I109" s="28"/>
      <c r="J109" s="28"/>
    </row>
    <row r="110" spans="1:10" ht="18.75" customHeight="1" x14ac:dyDescent="0.35">
      <c r="A110" s="28"/>
      <c r="B110" s="35">
        <f t="shared" si="11"/>
        <v>99</v>
      </c>
      <c r="C110" s="38" t="str">
        <f t="shared" ca="1" si="12"/>
        <v/>
      </c>
      <c r="D110" s="39" t="str">
        <f t="shared" ca="1" si="13"/>
        <v/>
      </c>
      <c r="E110" s="32" t="str">
        <f t="shared" ca="1" si="14"/>
        <v/>
      </c>
      <c r="F110" s="40" t="str">
        <f t="shared" ca="1" si="15"/>
        <v/>
      </c>
      <c r="G110" s="40" t="str">
        <f t="shared" ca="1" si="16"/>
        <v/>
      </c>
      <c r="H110" s="37" t="str">
        <f ca="1">IF(TODAY()&gt;EXP,"0",IF(AND(F110="",G110=""),"",IF($D$7="D",$H$11+SUM($F$12:F110)-SUM($G$12:G110),$H$11-SUM($F$12:F110)+SUM($G$12:G110))))</f>
        <v/>
      </c>
      <c r="I110" s="28"/>
      <c r="J110" s="28"/>
    </row>
    <row r="111" spans="1:10" ht="18.75" customHeight="1" x14ac:dyDescent="0.35">
      <c r="A111" s="28"/>
      <c r="B111" s="35">
        <f t="shared" si="11"/>
        <v>100</v>
      </c>
      <c r="C111" s="38" t="str">
        <f t="shared" ca="1" si="12"/>
        <v/>
      </c>
      <c r="D111" s="39" t="str">
        <f t="shared" ca="1" si="13"/>
        <v/>
      </c>
      <c r="E111" s="32" t="str">
        <f t="shared" ca="1" si="14"/>
        <v/>
      </c>
      <c r="F111" s="40" t="str">
        <f t="shared" ca="1" si="15"/>
        <v/>
      </c>
      <c r="G111" s="40" t="str">
        <f t="shared" ca="1" si="16"/>
        <v/>
      </c>
      <c r="H111" s="37" t="str">
        <f ca="1">IF(TODAY()&gt;EXP,"0",IF(AND(F111="",G111=""),"",IF($D$7="D",$H$11+SUM($F$12:F111)-SUM($G$12:G111),$H$11-SUM($F$12:F111)+SUM($G$12:G111))))</f>
        <v/>
      </c>
      <c r="I111" s="28"/>
      <c r="J111" s="28"/>
    </row>
    <row r="112" spans="1:10" ht="18.75" customHeight="1" x14ac:dyDescent="0.35">
      <c r="A112" s="28"/>
      <c r="B112" s="35">
        <f t="shared" si="11"/>
        <v>101</v>
      </c>
      <c r="C112" s="38" t="str">
        <f t="shared" ca="1" si="12"/>
        <v/>
      </c>
      <c r="D112" s="39" t="str">
        <f t="shared" ca="1" si="13"/>
        <v/>
      </c>
      <c r="E112" s="32" t="str">
        <f t="shared" ca="1" si="14"/>
        <v/>
      </c>
      <c r="F112" s="40" t="str">
        <f t="shared" ca="1" si="15"/>
        <v/>
      </c>
      <c r="G112" s="40" t="str">
        <f t="shared" ca="1" si="16"/>
        <v/>
      </c>
      <c r="H112" s="37" t="str">
        <f ca="1">IF(TODAY()&gt;EXP,"0",IF(AND(F112="",G112=""),"",IF($D$7="D",$H$11+SUM($F$12:F112)-SUM($G$12:G112),$H$11-SUM($F$12:F112)+SUM($G$12:G112))))</f>
        <v/>
      </c>
      <c r="I112" s="28"/>
      <c r="J112" s="28"/>
    </row>
    <row r="113" spans="1:10" ht="18.75" customHeight="1" x14ac:dyDescent="0.35">
      <c r="A113" s="28"/>
      <c r="B113" s="35">
        <f t="shared" si="11"/>
        <v>102</v>
      </c>
      <c r="C113" s="38" t="str">
        <f t="shared" ca="1" si="12"/>
        <v/>
      </c>
      <c r="D113" s="39" t="str">
        <f t="shared" ca="1" si="13"/>
        <v/>
      </c>
      <c r="E113" s="32" t="str">
        <f t="shared" ca="1" si="14"/>
        <v/>
      </c>
      <c r="F113" s="40" t="str">
        <f t="shared" ca="1" si="15"/>
        <v/>
      </c>
      <c r="G113" s="40" t="str">
        <f t="shared" ca="1" si="16"/>
        <v/>
      </c>
      <c r="H113" s="37" t="str">
        <f ca="1">IF(TODAY()&gt;EXP,"0",IF(AND(F113="",G113=""),"",IF($D$7="D",$H$11+SUM($F$12:F113)-SUM($G$12:G113),$H$11-SUM($F$12:F113)+SUM($G$12:G113))))</f>
        <v/>
      </c>
      <c r="I113" s="28"/>
      <c r="J113" s="28"/>
    </row>
    <row r="114" spans="1:10" ht="18.75" customHeight="1" x14ac:dyDescent="0.35">
      <c r="A114" s="28"/>
      <c r="B114" s="35">
        <f t="shared" si="11"/>
        <v>103</v>
      </c>
      <c r="C114" s="38" t="str">
        <f t="shared" ca="1" si="12"/>
        <v/>
      </c>
      <c r="D114" s="39" t="str">
        <f t="shared" ca="1" si="13"/>
        <v/>
      </c>
      <c r="E114" s="32" t="str">
        <f t="shared" ca="1" si="14"/>
        <v/>
      </c>
      <c r="F114" s="40" t="str">
        <f t="shared" ca="1" si="15"/>
        <v/>
      </c>
      <c r="G114" s="40" t="str">
        <f t="shared" ca="1" si="16"/>
        <v/>
      </c>
      <c r="H114" s="37" t="str">
        <f ca="1">IF(TODAY()&gt;EXP,"0",IF(AND(F114="",G114=""),"",IF($D$7="D",$H$11+SUM($F$12:F114)-SUM($G$12:G114),$H$11-SUM($F$12:F114)+SUM($G$12:G114))))</f>
        <v/>
      </c>
      <c r="I114" s="28"/>
      <c r="J114" s="28"/>
    </row>
    <row r="115" spans="1:10" ht="18.75" customHeight="1" x14ac:dyDescent="0.35">
      <c r="A115" s="28"/>
      <c r="B115" s="35">
        <f t="shared" si="11"/>
        <v>104</v>
      </c>
      <c r="C115" s="38" t="str">
        <f t="shared" ca="1" si="12"/>
        <v/>
      </c>
      <c r="D115" s="39" t="str">
        <f t="shared" ca="1" si="13"/>
        <v/>
      </c>
      <c r="E115" s="32" t="str">
        <f t="shared" ca="1" si="14"/>
        <v/>
      </c>
      <c r="F115" s="40" t="str">
        <f t="shared" ca="1" si="15"/>
        <v/>
      </c>
      <c r="G115" s="40" t="str">
        <f t="shared" ca="1" si="16"/>
        <v/>
      </c>
      <c r="H115" s="37" t="str">
        <f ca="1">IF(TODAY()&gt;EXP,"0",IF(AND(F115="",G115=""),"",IF($D$7="D",$H$11+SUM($F$12:F115)-SUM($G$12:G115),$H$11-SUM($F$12:F115)+SUM($G$12:G115))))</f>
        <v/>
      </c>
      <c r="I115" s="28"/>
      <c r="J115" s="28"/>
    </row>
    <row r="116" spans="1:10" ht="18.75" customHeight="1" x14ac:dyDescent="0.35">
      <c r="A116" s="28"/>
      <c r="B116" s="35">
        <f t="shared" si="11"/>
        <v>105</v>
      </c>
      <c r="C116" s="38" t="str">
        <f t="shared" ca="1" si="12"/>
        <v/>
      </c>
      <c r="D116" s="39" t="str">
        <f t="shared" ca="1" si="13"/>
        <v/>
      </c>
      <c r="E116" s="32" t="str">
        <f t="shared" ca="1" si="14"/>
        <v/>
      </c>
      <c r="F116" s="40" t="str">
        <f t="shared" ca="1" si="15"/>
        <v/>
      </c>
      <c r="G116" s="40" t="str">
        <f t="shared" ca="1" si="16"/>
        <v/>
      </c>
      <c r="H116" s="37" t="str">
        <f ca="1">IF(TODAY()&gt;EXP,"0",IF(AND(F116="",G116=""),"",IF($D$7="D",$H$11+SUM($F$12:F116)-SUM($G$12:G116),$H$11-SUM($F$12:F116)+SUM($G$12:G116))))</f>
        <v/>
      </c>
      <c r="I116" s="28"/>
      <c r="J116" s="28"/>
    </row>
    <row r="117" spans="1:10" ht="18.75" customHeight="1" x14ac:dyDescent="0.35">
      <c r="A117" s="28"/>
      <c r="B117" s="35">
        <f t="shared" si="11"/>
        <v>106</v>
      </c>
      <c r="C117" s="38" t="str">
        <f t="shared" ca="1" si="12"/>
        <v/>
      </c>
      <c r="D117" s="39" t="str">
        <f t="shared" ca="1" si="13"/>
        <v/>
      </c>
      <c r="E117" s="32" t="str">
        <f t="shared" ca="1" si="14"/>
        <v/>
      </c>
      <c r="F117" s="40" t="str">
        <f t="shared" ca="1" si="15"/>
        <v/>
      </c>
      <c r="G117" s="40" t="str">
        <f t="shared" ca="1" si="16"/>
        <v/>
      </c>
      <c r="H117" s="37" t="str">
        <f ca="1">IF(TODAY()&gt;EXP,"0",IF(AND(F117="",G117=""),"",IF($D$7="D",$H$11+SUM($F$12:F117)-SUM($G$12:G117),$H$11-SUM($F$12:F117)+SUM($G$12:G117))))</f>
        <v/>
      </c>
      <c r="I117" s="28"/>
      <c r="J117" s="28"/>
    </row>
    <row r="118" spans="1:10" ht="18.75" customHeight="1" x14ac:dyDescent="0.35">
      <c r="A118" s="28"/>
      <c r="B118" s="35">
        <f t="shared" si="11"/>
        <v>107</v>
      </c>
      <c r="C118" s="38" t="str">
        <f t="shared" ca="1" si="12"/>
        <v/>
      </c>
      <c r="D118" s="39" t="str">
        <f t="shared" ca="1" si="13"/>
        <v/>
      </c>
      <c r="E118" s="32" t="str">
        <f t="shared" ca="1" si="14"/>
        <v/>
      </c>
      <c r="F118" s="40" t="str">
        <f t="shared" ca="1" si="15"/>
        <v/>
      </c>
      <c r="G118" s="40" t="str">
        <f t="shared" ca="1" si="16"/>
        <v/>
      </c>
      <c r="H118" s="37" t="str">
        <f ca="1">IF(TODAY()&gt;EXP,"0",IF(AND(F118="",G118=""),"",IF($D$7="D",$H$11+SUM($F$12:F118)-SUM($G$12:G118),$H$11-SUM($F$12:F118)+SUM($G$12:G118))))</f>
        <v/>
      </c>
      <c r="I118" s="28"/>
      <c r="J118" s="28"/>
    </row>
    <row r="119" spans="1:10" ht="18.75" customHeight="1" x14ac:dyDescent="0.35">
      <c r="A119" s="28"/>
      <c r="B119" s="35">
        <f t="shared" si="11"/>
        <v>108</v>
      </c>
      <c r="C119" s="38" t="str">
        <f t="shared" ca="1" si="12"/>
        <v/>
      </c>
      <c r="D119" s="39" t="str">
        <f t="shared" ca="1" si="13"/>
        <v/>
      </c>
      <c r="E119" s="32" t="str">
        <f t="shared" ca="1" si="14"/>
        <v/>
      </c>
      <c r="F119" s="40" t="str">
        <f t="shared" ca="1" si="15"/>
        <v/>
      </c>
      <c r="G119" s="40" t="str">
        <f t="shared" ca="1" si="16"/>
        <v/>
      </c>
      <c r="H119" s="37" t="str">
        <f ca="1">IF(TODAY()&gt;EXP,"0",IF(AND(F119="",G119=""),"",IF($D$7="D",$H$11+SUM($F$12:F119)-SUM($G$12:G119),$H$11-SUM($F$12:F119)+SUM($G$12:G119))))</f>
        <v/>
      </c>
      <c r="I119" s="28"/>
      <c r="J119" s="28"/>
    </row>
    <row r="120" spans="1:10" ht="18.75" customHeight="1" x14ac:dyDescent="0.35">
      <c r="A120" s="28"/>
      <c r="B120" s="35">
        <f t="shared" si="11"/>
        <v>109</v>
      </c>
      <c r="C120" s="38" t="str">
        <f t="shared" ca="1" si="12"/>
        <v/>
      </c>
      <c r="D120" s="39" t="str">
        <f t="shared" ca="1" si="13"/>
        <v/>
      </c>
      <c r="E120" s="32" t="str">
        <f t="shared" ca="1" si="14"/>
        <v/>
      </c>
      <c r="F120" s="40" t="str">
        <f t="shared" ca="1" si="15"/>
        <v/>
      </c>
      <c r="G120" s="40" t="str">
        <f t="shared" ca="1" si="16"/>
        <v/>
      </c>
      <c r="H120" s="37" t="str">
        <f ca="1">IF(TODAY()&gt;EXP,"0",IF(AND(F120="",G120=""),"",IF($D$7="D",$H$11+SUM($F$12:F120)-SUM($G$12:G120),$H$11-SUM($F$12:F120)+SUM($G$12:G120))))</f>
        <v/>
      </c>
      <c r="I120" s="28"/>
      <c r="J120" s="28"/>
    </row>
    <row r="121" spans="1:10" ht="18.75" customHeight="1" x14ac:dyDescent="0.35">
      <c r="A121" s="28"/>
      <c r="B121" s="35">
        <f t="shared" si="11"/>
        <v>110</v>
      </c>
      <c r="C121" s="38" t="str">
        <f t="shared" ca="1" si="12"/>
        <v/>
      </c>
      <c r="D121" s="39" t="str">
        <f t="shared" ca="1" si="13"/>
        <v/>
      </c>
      <c r="E121" s="32" t="str">
        <f t="shared" ca="1" si="14"/>
        <v/>
      </c>
      <c r="F121" s="40" t="str">
        <f t="shared" ca="1" si="15"/>
        <v/>
      </c>
      <c r="G121" s="40" t="str">
        <f t="shared" ca="1" si="16"/>
        <v/>
      </c>
      <c r="H121" s="37" t="str">
        <f ca="1">IF(TODAY()&gt;EXP,"0",IF(AND(F121="",G121=""),"",IF($D$7="D",$H$11+SUM($F$12:F121)-SUM($G$12:G121),$H$11-SUM($F$12:F121)+SUM($G$12:G121))))</f>
        <v/>
      </c>
      <c r="I121" s="28"/>
      <c r="J121" s="28"/>
    </row>
    <row r="122" spans="1:10" ht="18.75" customHeight="1" x14ac:dyDescent="0.35">
      <c r="A122" s="28"/>
      <c r="B122" s="35">
        <f t="shared" si="11"/>
        <v>111</v>
      </c>
      <c r="C122" s="38" t="str">
        <f t="shared" ca="1" si="12"/>
        <v/>
      </c>
      <c r="D122" s="39" t="str">
        <f t="shared" ca="1" si="13"/>
        <v/>
      </c>
      <c r="E122" s="32" t="str">
        <f t="shared" ca="1" si="14"/>
        <v/>
      </c>
      <c r="F122" s="40" t="str">
        <f t="shared" ca="1" si="15"/>
        <v/>
      </c>
      <c r="G122" s="40" t="str">
        <f t="shared" ca="1" si="16"/>
        <v/>
      </c>
      <c r="H122" s="37" t="str">
        <f ca="1">IF(TODAY()&gt;EXP,"0",IF(AND(F122="",G122=""),"",IF($D$7="D",$H$11+SUM($F$12:F122)-SUM($G$12:G122),$H$11-SUM($F$12:F122)+SUM($G$12:G122))))</f>
        <v/>
      </c>
      <c r="I122" s="28"/>
      <c r="J122" s="28"/>
    </row>
    <row r="123" spans="1:10" ht="18.75" customHeight="1" x14ac:dyDescent="0.35">
      <c r="A123" s="28"/>
      <c r="B123" s="35">
        <f t="shared" si="11"/>
        <v>112</v>
      </c>
      <c r="C123" s="38" t="str">
        <f t="shared" ca="1" si="12"/>
        <v/>
      </c>
      <c r="D123" s="39" t="str">
        <f t="shared" ca="1" si="13"/>
        <v/>
      </c>
      <c r="E123" s="32" t="str">
        <f t="shared" ca="1" si="14"/>
        <v/>
      </c>
      <c r="F123" s="40" t="str">
        <f t="shared" ca="1" si="15"/>
        <v/>
      </c>
      <c r="G123" s="40" t="str">
        <f t="shared" ca="1" si="16"/>
        <v/>
      </c>
      <c r="H123" s="37" t="str">
        <f ca="1">IF(TODAY()&gt;EXP,"0",IF(AND(F123="",G123=""),"",IF($D$7="D",$H$11+SUM($F$12:F123)-SUM($G$12:G123),$H$11-SUM($F$12:F123)+SUM($G$12:G123))))</f>
        <v/>
      </c>
      <c r="I123" s="28"/>
      <c r="J123" s="28"/>
    </row>
    <row r="124" spans="1:10" ht="18.75" customHeight="1" x14ac:dyDescent="0.35">
      <c r="A124" s="28"/>
      <c r="B124" s="35">
        <f t="shared" si="11"/>
        <v>113</v>
      </c>
      <c r="C124" s="38" t="str">
        <f t="shared" ca="1" si="12"/>
        <v/>
      </c>
      <c r="D124" s="39" t="str">
        <f t="shared" ca="1" si="13"/>
        <v/>
      </c>
      <c r="E124" s="32" t="str">
        <f t="shared" ca="1" si="14"/>
        <v/>
      </c>
      <c r="F124" s="40" t="str">
        <f t="shared" ca="1" si="15"/>
        <v/>
      </c>
      <c r="G124" s="40" t="str">
        <f t="shared" ca="1" si="16"/>
        <v/>
      </c>
      <c r="H124" s="37" t="str">
        <f ca="1">IF(TODAY()&gt;EXP,"0",IF(AND(F124="",G124=""),"",IF($D$7="D",$H$11+SUM($F$12:F124)-SUM($G$12:G124),$H$11-SUM($F$12:F124)+SUM($G$12:G124))))</f>
        <v/>
      </c>
      <c r="I124" s="28"/>
      <c r="J124" s="28"/>
    </row>
    <row r="125" spans="1:10" ht="18.75" customHeight="1" x14ac:dyDescent="0.35">
      <c r="A125" s="28"/>
      <c r="B125" s="35">
        <f t="shared" si="11"/>
        <v>114</v>
      </c>
      <c r="C125" s="38" t="str">
        <f t="shared" ca="1" si="12"/>
        <v/>
      </c>
      <c r="D125" s="39" t="str">
        <f t="shared" ca="1" si="13"/>
        <v/>
      </c>
      <c r="E125" s="32" t="str">
        <f t="shared" ca="1" si="14"/>
        <v/>
      </c>
      <c r="F125" s="40" t="str">
        <f t="shared" ca="1" si="15"/>
        <v/>
      </c>
      <c r="G125" s="40" t="str">
        <f t="shared" ca="1" si="16"/>
        <v/>
      </c>
      <c r="H125" s="37" t="str">
        <f ca="1">IF(TODAY()&gt;EXP,"0",IF(AND(F125="",G125=""),"",IF($D$7="D",$H$11+SUM($F$12:F125)-SUM($G$12:G125),$H$11-SUM($F$12:F125)+SUM($G$12:G125))))</f>
        <v/>
      </c>
      <c r="I125" s="28"/>
      <c r="J125" s="28"/>
    </row>
    <row r="126" spans="1:10" ht="18.75" customHeight="1" x14ac:dyDescent="0.35">
      <c r="A126" s="28"/>
      <c r="B126" s="35">
        <f t="shared" si="11"/>
        <v>115</v>
      </c>
      <c r="C126" s="38" t="str">
        <f t="shared" ca="1" si="12"/>
        <v/>
      </c>
      <c r="D126" s="39" t="str">
        <f t="shared" ca="1" si="13"/>
        <v/>
      </c>
      <c r="E126" s="32" t="str">
        <f t="shared" ca="1" si="14"/>
        <v/>
      </c>
      <c r="F126" s="40" t="str">
        <f t="shared" ca="1" si="15"/>
        <v/>
      </c>
      <c r="G126" s="40" t="str">
        <f t="shared" ca="1" si="16"/>
        <v/>
      </c>
      <c r="H126" s="37" t="str">
        <f ca="1">IF(TODAY()&gt;EXP,"0",IF(AND(F126="",G126=""),"",IF($D$7="D",$H$11+SUM($F$12:F126)-SUM($G$12:G126),$H$11-SUM($F$12:F126)+SUM($G$12:G126))))</f>
        <v/>
      </c>
      <c r="I126" s="28"/>
      <c r="J126" s="28"/>
    </row>
    <row r="127" spans="1:10" ht="18.75" customHeight="1" x14ac:dyDescent="0.35">
      <c r="A127" s="28"/>
      <c r="B127" s="35">
        <f t="shared" si="11"/>
        <v>116</v>
      </c>
      <c r="C127" s="38" t="str">
        <f t="shared" ca="1" si="12"/>
        <v/>
      </c>
      <c r="D127" s="39" t="str">
        <f t="shared" ca="1" si="13"/>
        <v/>
      </c>
      <c r="E127" s="32" t="str">
        <f t="shared" ca="1" si="14"/>
        <v/>
      </c>
      <c r="F127" s="40" t="str">
        <f t="shared" ca="1" si="15"/>
        <v/>
      </c>
      <c r="G127" s="40" t="str">
        <f t="shared" ca="1" si="16"/>
        <v/>
      </c>
      <c r="H127" s="37" t="str">
        <f ca="1">IF(TODAY()&gt;EXP,"0",IF(AND(F127="",G127=""),"",IF($D$7="D",$H$11+SUM($F$12:F127)-SUM($G$12:G127),$H$11-SUM($F$12:F127)+SUM($G$12:G127))))</f>
        <v/>
      </c>
      <c r="I127" s="28"/>
      <c r="J127" s="28"/>
    </row>
    <row r="128" spans="1:10" ht="18.75" customHeight="1" x14ac:dyDescent="0.35">
      <c r="A128" s="28"/>
      <c r="B128" s="35">
        <f t="shared" si="11"/>
        <v>117</v>
      </c>
      <c r="C128" s="38" t="str">
        <f t="shared" ca="1" si="12"/>
        <v/>
      </c>
      <c r="D128" s="39" t="str">
        <f t="shared" ca="1" si="13"/>
        <v/>
      </c>
      <c r="E128" s="32" t="str">
        <f t="shared" ca="1" si="14"/>
        <v/>
      </c>
      <c r="F128" s="40" t="str">
        <f t="shared" ca="1" si="15"/>
        <v/>
      </c>
      <c r="G128" s="40" t="str">
        <f t="shared" ca="1" si="16"/>
        <v/>
      </c>
      <c r="H128" s="37" t="str">
        <f ca="1">IF(TODAY()&gt;EXP,"0",IF(AND(F128="",G128=""),"",IF($D$7="D",$H$11+SUM($F$12:F128)-SUM($G$12:G128),$H$11-SUM($F$12:F128)+SUM($G$12:G128))))</f>
        <v/>
      </c>
      <c r="I128" s="28"/>
      <c r="J128" s="28"/>
    </row>
    <row r="129" spans="1:10" ht="18.75" customHeight="1" x14ac:dyDescent="0.35">
      <c r="A129" s="28"/>
      <c r="B129" s="35">
        <f t="shared" si="11"/>
        <v>118</v>
      </c>
      <c r="C129" s="38" t="str">
        <f t="shared" ca="1" si="12"/>
        <v/>
      </c>
      <c r="D129" s="39" t="str">
        <f t="shared" ca="1" si="13"/>
        <v/>
      </c>
      <c r="E129" s="32" t="str">
        <f t="shared" ca="1" si="14"/>
        <v/>
      </c>
      <c r="F129" s="40" t="str">
        <f t="shared" ca="1" si="15"/>
        <v/>
      </c>
      <c r="G129" s="40" t="str">
        <f t="shared" ca="1" si="16"/>
        <v/>
      </c>
      <c r="H129" s="37" t="str">
        <f ca="1">IF(TODAY()&gt;EXP,"0",IF(AND(F129="",G129=""),"",IF($D$7="D",$H$11+SUM($F$12:F129)-SUM($G$12:G129),$H$11-SUM($F$12:F129)+SUM($G$12:G129))))</f>
        <v/>
      </c>
      <c r="I129" s="28"/>
      <c r="J129" s="28"/>
    </row>
    <row r="130" spans="1:10" ht="18.75" customHeight="1" x14ac:dyDescent="0.35">
      <c r="A130" s="28"/>
      <c r="B130" s="35">
        <f t="shared" si="11"/>
        <v>119</v>
      </c>
      <c r="C130" s="38" t="str">
        <f t="shared" ca="1" si="12"/>
        <v/>
      </c>
      <c r="D130" s="39" t="str">
        <f t="shared" ca="1" si="13"/>
        <v/>
      </c>
      <c r="E130" s="32" t="str">
        <f t="shared" ca="1" si="14"/>
        <v/>
      </c>
      <c r="F130" s="40" t="str">
        <f t="shared" ca="1" si="15"/>
        <v/>
      </c>
      <c r="G130" s="40" t="str">
        <f t="shared" ca="1" si="16"/>
        <v/>
      </c>
      <c r="H130" s="37" t="str">
        <f ca="1">IF(TODAY()&gt;EXP,"0",IF(AND(F130="",G130=""),"",IF($D$7="D",$H$11+SUM($F$12:F130)-SUM($G$12:G130),$H$11-SUM($F$12:F130)+SUM($G$12:G130))))</f>
        <v/>
      </c>
      <c r="I130" s="28"/>
      <c r="J130" s="28"/>
    </row>
    <row r="131" spans="1:10" ht="18.75" customHeight="1" x14ac:dyDescent="0.35">
      <c r="A131" s="28"/>
      <c r="B131" s="35">
        <f t="shared" si="11"/>
        <v>120</v>
      </c>
      <c r="C131" s="38" t="str">
        <f t="shared" ca="1" si="12"/>
        <v/>
      </c>
      <c r="D131" s="39" t="str">
        <f t="shared" ca="1" si="13"/>
        <v/>
      </c>
      <c r="E131" s="32" t="str">
        <f t="shared" ca="1" si="14"/>
        <v/>
      </c>
      <c r="F131" s="40" t="str">
        <f t="shared" ca="1" si="15"/>
        <v/>
      </c>
      <c r="G131" s="40" t="str">
        <f t="shared" ca="1" si="16"/>
        <v/>
      </c>
      <c r="H131" s="37" t="str">
        <f ca="1">IF(TODAY()&gt;EXP,"0",IF(AND(F131="",G131=""),"",IF($D$7="D",$H$11+SUM($F$12:F131)-SUM($G$12:G131),$H$11-SUM($F$12:F131)+SUM($G$12:G131))))</f>
        <v/>
      </c>
      <c r="I131" s="28"/>
      <c r="J131" s="28"/>
    </row>
    <row r="132" spans="1:10" ht="18.75" customHeight="1" x14ac:dyDescent="0.35">
      <c r="A132" s="28"/>
      <c r="B132" s="35">
        <f t="shared" si="11"/>
        <v>121</v>
      </c>
      <c r="C132" s="38" t="str">
        <f t="shared" ca="1" si="12"/>
        <v/>
      </c>
      <c r="D132" s="39" t="str">
        <f t="shared" ca="1" si="13"/>
        <v/>
      </c>
      <c r="E132" s="32" t="str">
        <f t="shared" ca="1" si="14"/>
        <v/>
      </c>
      <c r="F132" s="40" t="str">
        <f t="shared" ca="1" si="15"/>
        <v/>
      </c>
      <c r="G132" s="40" t="str">
        <f t="shared" ca="1" si="16"/>
        <v/>
      </c>
      <c r="H132" s="37" t="str">
        <f ca="1">IF(TODAY()&gt;EXP,"0",IF(AND(F132="",G132=""),"",IF($D$7="D",$H$11+SUM($F$12:F132)-SUM($G$12:G132),$H$11-SUM($F$12:F132)+SUM($G$12:G132))))</f>
        <v/>
      </c>
      <c r="I132" s="28"/>
      <c r="J132" s="28"/>
    </row>
    <row r="133" spans="1:10" ht="18.75" customHeight="1" x14ac:dyDescent="0.35">
      <c r="A133" s="28"/>
      <c r="B133" s="35">
        <f t="shared" si="11"/>
        <v>122</v>
      </c>
      <c r="C133" s="38" t="str">
        <f t="shared" ca="1" si="12"/>
        <v/>
      </c>
      <c r="D133" s="39" t="str">
        <f t="shared" ca="1" si="13"/>
        <v/>
      </c>
      <c r="E133" s="32" t="str">
        <f t="shared" ca="1" si="14"/>
        <v/>
      </c>
      <c r="F133" s="40" t="str">
        <f t="shared" ca="1" si="15"/>
        <v/>
      </c>
      <c r="G133" s="40" t="str">
        <f t="shared" ca="1" si="16"/>
        <v/>
      </c>
      <c r="H133" s="37" t="str">
        <f ca="1">IF(TODAY()&gt;EXP,"0",IF(AND(F133="",G133=""),"",IF($D$7="D",$H$11+SUM($F$12:F133)-SUM($G$12:G133),$H$11-SUM($F$12:F133)+SUM($G$12:G133))))</f>
        <v/>
      </c>
      <c r="I133" s="28"/>
      <c r="J133" s="28"/>
    </row>
    <row r="134" spans="1:10" ht="18.75" customHeight="1" x14ac:dyDescent="0.35">
      <c r="A134" s="28"/>
      <c r="B134" s="35">
        <f t="shared" si="11"/>
        <v>123</v>
      </c>
      <c r="C134" s="38" t="str">
        <f t="shared" ca="1" si="12"/>
        <v/>
      </c>
      <c r="D134" s="39" t="str">
        <f t="shared" ca="1" si="13"/>
        <v/>
      </c>
      <c r="E134" s="32" t="str">
        <f t="shared" ca="1" si="14"/>
        <v/>
      </c>
      <c r="F134" s="40" t="str">
        <f t="shared" ca="1" si="15"/>
        <v/>
      </c>
      <c r="G134" s="40" t="str">
        <f t="shared" ca="1" si="16"/>
        <v/>
      </c>
      <c r="H134" s="37" t="str">
        <f ca="1">IF(TODAY()&gt;EXP,"0",IF(AND(F134="",G134=""),"",IF($D$7="D",$H$11+SUM($F$12:F134)-SUM($G$12:G134),$H$11-SUM($F$12:F134)+SUM($G$12:G134))))</f>
        <v/>
      </c>
      <c r="I134" s="28"/>
      <c r="J134" s="28"/>
    </row>
    <row r="135" spans="1:10" ht="18.75" customHeight="1" x14ac:dyDescent="0.35">
      <c r="A135" s="28"/>
      <c r="B135" s="35">
        <f t="shared" si="11"/>
        <v>124</v>
      </c>
      <c r="C135" s="38" t="str">
        <f t="shared" ca="1" si="12"/>
        <v/>
      </c>
      <c r="D135" s="39" t="str">
        <f t="shared" ca="1" si="13"/>
        <v/>
      </c>
      <c r="E135" s="32" t="str">
        <f t="shared" ca="1" si="14"/>
        <v/>
      </c>
      <c r="F135" s="40" t="str">
        <f t="shared" ca="1" si="15"/>
        <v/>
      </c>
      <c r="G135" s="40" t="str">
        <f t="shared" ca="1" si="16"/>
        <v/>
      </c>
      <c r="H135" s="37" t="str">
        <f ca="1">IF(TODAY()&gt;EXP,"0",IF(AND(F135="",G135=""),"",IF($D$7="D",$H$11+SUM($F$12:F135)-SUM($G$12:G135),$H$11-SUM($F$12:F135)+SUM($G$12:G135))))</f>
        <v/>
      </c>
      <c r="I135" s="28"/>
      <c r="J135" s="28"/>
    </row>
    <row r="136" spans="1:10" ht="18.75" customHeight="1" x14ac:dyDescent="0.35">
      <c r="A136" s="28"/>
      <c r="B136" s="35">
        <f t="shared" si="11"/>
        <v>125</v>
      </c>
      <c r="C136" s="38" t="str">
        <f t="shared" ca="1" si="12"/>
        <v/>
      </c>
      <c r="D136" s="39" t="str">
        <f t="shared" ca="1" si="13"/>
        <v/>
      </c>
      <c r="E136" s="32" t="str">
        <f t="shared" ca="1" si="14"/>
        <v/>
      </c>
      <c r="F136" s="40" t="str">
        <f t="shared" ca="1" si="15"/>
        <v/>
      </c>
      <c r="G136" s="40" t="str">
        <f t="shared" ca="1" si="16"/>
        <v/>
      </c>
      <c r="H136" s="37" t="str">
        <f ca="1">IF(TODAY()&gt;EXP,"0",IF(AND(F136="",G136=""),"",IF($D$7="D",$H$11+SUM($F$12:F136)-SUM($G$12:G136),$H$11-SUM($F$12:F136)+SUM($G$12:G136))))</f>
        <v/>
      </c>
      <c r="I136" s="28"/>
      <c r="J136" s="28"/>
    </row>
    <row r="137" spans="1:10" ht="18.75" customHeight="1" x14ac:dyDescent="0.35">
      <c r="A137" s="28"/>
      <c r="B137" s="35">
        <f t="shared" si="11"/>
        <v>126</v>
      </c>
      <c r="C137" s="38" t="str">
        <f t="shared" ca="1" si="12"/>
        <v/>
      </c>
      <c r="D137" s="39" t="str">
        <f t="shared" ca="1" si="13"/>
        <v/>
      </c>
      <c r="E137" s="32" t="str">
        <f t="shared" ca="1" si="14"/>
        <v/>
      </c>
      <c r="F137" s="40" t="str">
        <f t="shared" ca="1" si="15"/>
        <v/>
      </c>
      <c r="G137" s="40" t="str">
        <f t="shared" ca="1" si="16"/>
        <v/>
      </c>
      <c r="H137" s="37" t="str">
        <f ca="1">IF(TODAY()&gt;EXP,"0",IF(AND(F137="",G137=""),"",IF($D$7="D",$H$11+SUM($F$12:F137)-SUM($G$12:G137),$H$11-SUM($F$12:F137)+SUM($G$12:G137))))</f>
        <v/>
      </c>
      <c r="I137" s="28"/>
      <c r="J137" s="28"/>
    </row>
    <row r="138" spans="1:10" ht="18.75" customHeight="1" x14ac:dyDescent="0.35">
      <c r="A138" s="28"/>
      <c r="B138" s="35">
        <f t="shared" si="11"/>
        <v>127</v>
      </c>
      <c r="C138" s="38" t="str">
        <f t="shared" ca="1" si="12"/>
        <v/>
      </c>
      <c r="D138" s="39" t="str">
        <f t="shared" ca="1" si="13"/>
        <v/>
      </c>
      <c r="E138" s="32" t="str">
        <f t="shared" ca="1" si="14"/>
        <v/>
      </c>
      <c r="F138" s="40" t="str">
        <f t="shared" ca="1" si="15"/>
        <v/>
      </c>
      <c r="G138" s="40" t="str">
        <f t="shared" ca="1" si="16"/>
        <v/>
      </c>
      <c r="H138" s="37" t="str">
        <f ca="1">IF(TODAY()&gt;EXP,"0",IF(AND(F138="",G138=""),"",IF($D$7="D",$H$11+SUM($F$12:F138)-SUM($G$12:G138),$H$11-SUM($F$12:F138)+SUM($G$12:G138))))</f>
        <v/>
      </c>
      <c r="I138" s="28"/>
      <c r="J138" s="28"/>
    </row>
    <row r="139" spans="1:10" ht="18.75" customHeight="1" x14ac:dyDescent="0.35">
      <c r="A139" s="28"/>
      <c r="B139" s="35">
        <f t="shared" si="11"/>
        <v>128</v>
      </c>
      <c r="C139" s="38" t="str">
        <f t="shared" ca="1" si="12"/>
        <v/>
      </c>
      <c r="D139" s="39" t="str">
        <f t="shared" ca="1" si="13"/>
        <v/>
      </c>
      <c r="E139" s="32" t="str">
        <f t="shared" ca="1" si="14"/>
        <v/>
      </c>
      <c r="F139" s="40" t="str">
        <f t="shared" ca="1" si="15"/>
        <v/>
      </c>
      <c r="G139" s="40" t="str">
        <f t="shared" ca="1" si="16"/>
        <v/>
      </c>
      <c r="H139" s="37" t="str">
        <f ca="1">IF(TODAY()&gt;EXP,"0",IF(AND(F139="",G139=""),"",IF($D$7="D",$H$11+SUM($F$12:F139)-SUM($G$12:G139),$H$11-SUM($F$12:F139)+SUM($G$12:G139))))</f>
        <v/>
      </c>
      <c r="I139" s="28"/>
      <c r="J139" s="28"/>
    </row>
    <row r="140" spans="1:10" ht="18.75" customHeight="1" x14ac:dyDescent="0.35">
      <c r="A140" s="28"/>
      <c r="B140" s="35">
        <f t="shared" si="11"/>
        <v>129</v>
      </c>
      <c r="C140" s="38" t="str">
        <f t="shared" ca="1" si="12"/>
        <v/>
      </c>
      <c r="D140" s="39" t="str">
        <f t="shared" ca="1" si="13"/>
        <v/>
      </c>
      <c r="E140" s="32" t="str">
        <f t="shared" ca="1" si="14"/>
        <v/>
      </c>
      <c r="F140" s="40" t="str">
        <f t="shared" ca="1" si="15"/>
        <v/>
      </c>
      <c r="G140" s="40" t="str">
        <f t="shared" ca="1" si="16"/>
        <v/>
      </c>
      <c r="H140" s="37" t="str">
        <f ca="1">IF(TODAY()&gt;EXP,"0",IF(AND(F140="",G140=""),"",IF($D$7="D",$H$11+SUM($F$12:F140)-SUM($G$12:G140),$H$11-SUM($F$12:F140)+SUM($G$12:G140))))</f>
        <v/>
      </c>
      <c r="I140" s="28"/>
      <c r="J140" s="28"/>
    </row>
    <row r="141" spans="1:10" ht="18.75" customHeight="1" x14ac:dyDescent="0.35">
      <c r="A141" s="28"/>
      <c r="B141" s="35">
        <f t="shared" si="11"/>
        <v>130</v>
      </c>
      <c r="C141" s="38" t="str">
        <f t="shared" ca="1" si="12"/>
        <v/>
      </c>
      <c r="D141" s="39" t="str">
        <f t="shared" ca="1" si="13"/>
        <v/>
      </c>
      <c r="E141" s="32" t="str">
        <f t="shared" ca="1" si="14"/>
        <v/>
      </c>
      <c r="F141" s="40" t="str">
        <f t="shared" ca="1" si="15"/>
        <v/>
      </c>
      <c r="G141" s="40" t="str">
        <f t="shared" ca="1" si="16"/>
        <v/>
      </c>
      <c r="H141" s="37" t="str">
        <f ca="1">IF(TODAY()&gt;EXP,"0",IF(AND(F141="",G141=""),"",IF($D$7="D",$H$11+SUM($F$12:F141)-SUM($G$12:G141),$H$11-SUM($F$12:F141)+SUM($G$12:G141))))</f>
        <v/>
      </c>
      <c r="I141" s="28"/>
      <c r="J141" s="28"/>
    </row>
    <row r="142" spans="1:10" ht="18.75" customHeight="1" x14ac:dyDescent="0.35">
      <c r="A142" s="28"/>
      <c r="B142" s="35">
        <f t="shared" si="11"/>
        <v>131</v>
      </c>
      <c r="C142" s="38" t="str">
        <f t="shared" ca="1" si="12"/>
        <v/>
      </c>
      <c r="D142" s="39" t="str">
        <f t="shared" ca="1" si="13"/>
        <v/>
      </c>
      <c r="E142" s="32" t="str">
        <f t="shared" ca="1" si="14"/>
        <v/>
      </c>
      <c r="F142" s="40" t="str">
        <f t="shared" ca="1" si="15"/>
        <v/>
      </c>
      <c r="G142" s="40" t="str">
        <f t="shared" ca="1" si="16"/>
        <v/>
      </c>
      <c r="H142" s="37" t="str">
        <f ca="1">IF(TODAY()&gt;EXP,"0",IF(AND(F142="",G142=""),"",IF($D$7="D",$H$11+SUM($F$12:F142)-SUM($G$12:G142),$H$11-SUM($F$12:F142)+SUM($G$12:G142))))</f>
        <v/>
      </c>
      <c r="I142" s="28"/>
      <c r="J142" s="28"/>
    </row>
    <row r="143" spans="1:10" ht="18.75" customHeight="1" x14ac:dyDescent="0.35">
      <c r="A143" s="28"/>
      <c r="B143" s="35">
        <f t="shared" si="11"/>
        <v>132</v>
      </c>
      <c r="C143" s="38" t="str">
        <f t="shared" ca="1" si="12"/>
        <v/>
      </c>
      <c r="D143" s="39" t="str">
        <f t="shared" ca="1" si="13"/>
        <v/>
      </c>
      <c r="E143" s="32" t="str">
        <f t="shared" ca="1" si="14"/>
        <v/>
      </c>
      <c r="F143" s="40" t="str">
        <f t="shared" ca="1" si="15"/>
        <v/>
      </c>
      <c r="G143" s="40" t="str">
        <f t="shared" ca="1" si="16"/>
        <v/>
      </c>
      <c r="H143" s="37" t="str">
        <f ca="1">IF(TODAY()&gt;EXP,"0",IF(AND(F143="",G143=""),"",IF($D$7="D",$H$11+SUM($F$12:F143)-SUM($G$12:G143),$H$11-SUM($F$12:F143)+SUM($G$12:G143))))</f>
        <v/>
      </c>
      <c r="I143" s="28"/>
      <c r="J143" s="28"/>
    </row>
    <row r="144" spans="1:10" ht="18.75" customHeight="1" x14ac:dyDescent="0.35">
      <c r="A144" s="28"/>
      <c r="B144" s="35">
        <f t="shared" si="11"/>
        <v>133</v>
      </c>
      <c r="C144" s="38" t="str">
        <f t="shared" ca="1" si="12"/>
        <v/>
      </c>
      <c r="D144" s="39" t="str">
        <f t="shared" ca="1" si="13"/>
        <v/>
      </c>
      <c r="E144" s="32" t="str">
        <f t="shared" ca="1" si="14"/>
        <v/>
      </c>
      <c r="F144" s="40" t="str">
        <f t="shared" ca="1" si="15"/>
        <v/>
      </c>
      <c r="G144" s="40" t="str">
        <f t="shared" ca="1" si="16"/>
        <v/>
      </c>
      <c r="H144" s="37" t="str">
        <f ca="1">IF(TODAY()&gt;EXP,"0",IF(AND(F144="",G144=""),"",IF($D$7="D",$H$11+SUM($F$12:F144)-SUM($G$12:G144),$H$11-SUM($F$12:F144)+SUM($G$12:G144))))</f>
        <v/>
      </c>
      <c r="I144" s="28"/>
      <c r="J144" s="28"/>
    </row>
    <row r="145" spans="1:10" ht="18.75" customHeight="1" x14ac:dyDescent="0.35">
      <c r="A145" s="28"/>
      <c r="B145" s="35">
        <f t="shared" si="11"/>
        <v>134</v>
      </c>
      <c r="C145" s="38" t="str">
        <f t="shared" ca="1" si="12"/>
        <v/>
      </c>
      <c r="D145" s="39" t="str">
        <f t="shared" ca="1" si="13"/>
        <v/>
      </c>
      <c r="E145" s="32" t="str">
        <f t="shared" ca="1" si="14"/>
        <v/>
      </c>
      <c r="F145" s="40" t="str">
        <f t="shared" ca="1" si="15"/>
        <v/>
      </c>
      <c r="G145" s="40" t="str">
        <f t="shared" ca="1" si="16"/>
        <v/>
      </c>
      <c r="H145" s="37" t="str">
        <f ca="1">IF(TODAY()&gt;EXP,"0",IF(AND(F145="",G145=""),"",IF($D$7="D",$H$11+SUM($F$12:F145)-SUM($G$12:G145),$H$11-SUM($F$12:F145)+SUM($G$12:G145))))</f>
        <v/>
      </c>
      <c r="I145" s="28"/>
      <c r="J145" s="28"/>
    </row>
    <row r="146" spans="1:10" ht="18.75" customHeight="1" x14ac:dyDescent="0.35">
      <c r="A146" s="28"/>
      <c r="B146" s="35">
        <f t="shared" si="11"/>
        <v>135</v>
      </c>
      <c r="C146" s="38" t="str">
        <f t="shared" ca="1" si="12"/>
        <v/>
      </c>
      <c r="D146" s="39" t="str">
        <f t="shared" ca="1" si="13"/>
        <v/>
      </c>
      <c r="E146" s="32" t="str">
        <f t="shared" ca="1" si="14"/>
        <v/>
      </c>
      <c r="F146" s="40" t="str">
        <f t="shared" ca="1" si="15"/>
        <v/>
      </c>
      <c r="G146" s="40" t="str">
        <f t="shared" ca="1" si="16"/>
        <v/>
      </c>
      <c r="H146" s="37" t="str">
        <f ca="1">IF(TODAY()&gt;EXP,"0",IF(AND(F146="",G146=""),"",IF($D$7="D",$H$11+SUM($F$12:F146)-SUM($G$12:G146),$H$11-SUM($F$12:F146)+SUM($G$12:G146))))</f>
        <v/>
      </c>
      <c r="I146" s="28"/>
      <c r="J146" s="28"/>
    </row>
    <row r="147" spans="1:10" ht="18.75" customHeight="1" x14ac:dyDescent="0.35">
      <c r="A147" s="28"/>
      <c r="B147" s="35">
        <f t="shared" si="11"/>
        <v>136</v>
      </c>
      <c r="C147" s="38" t="str">
        <f t="shared" ca="1" si="12"/>
        <v/>
      </c>
      <c r="D147" s="39" t="str">
        <f t="shared" ca="1" si="13"/>
        <v/>
      </c>
      <c r="E147" s="32" t="str">
        <f t="shared" ca="1" si="14"/>
        <v/>
      </c>
      <c r="F147" s="40" t="str">
        <f t="shared" ca="1" si="15"/>
        <v/>
      </c>
      <c r="G147" s="40" t="str">
        <f t="shared" ca="1" si="16"/>
        <v/>
      </c>
      <c r="H147" s="37" t="str">
        <f ca="1">IF(TODAY()&gt;EXP,"0",IF(AND(F147="",G147=""),"",IF($D$7="D",$H$11+SUM($F$12:F147)-SUM($G$12:G147),$H$11-SUM($F$12:F147)+SUM($G$12:G147))))</f>
        <v/>
      </c>
      <c r="I147" s="28"/>
      <c r="J147" s="28"/>
    </row>
    <row r="148" spans="1:10" ht="18.75" customHeight="1" x14ac:dyDescent="0.35">
      <c r="A148" s="28"/>
      <c r="B148" s="35">
        <f t="shared" si="11"/>
        <v>137</v>
      </c>
      <c r="C148" s="38" t="str">
        <f t="shared" ca="1" si="12"/>
        <v/>
      </c>
      <c r="D148" s="39" t="str">
        <f t="shared" ca="1" si="13"/>
        <v/>
      </c>
      <c r="E148" s="32" t="str">
        <f t="shared" ca="1" si="14"/>
        <v/>
      </c>
      <c r="F148" s="40" t="str">
        <f t="shared" ca="1" si="15"/>
        <v/>
      </c>
      <c r="G148" s="40" t="str">
        <f t="shared" ca="1" si="16"/>
        <v/>
      </c>
      <c r="H148" s="37" t="str">
        <f ca="1">IF(TODAY()&gt;EXP,"0",IF(AND(F148="",G148=""),"",IF($D$7="D",$H$11+SUM($F$12:F148)-SUM($G$12:G148),$H$11-SUM($F$12:F148)+SUM($G$12:G148))))</f>
        <v/>
      </c>
      <c r="I148" s="28"/>
      <c r="J148" s="28"/>
    </row>
    <row r="149" spans="1:10" ht="18.75" customHeight="1" x14ac:dyDescent="0.35">
      <c r="A149" s="28"/>
      <c r="B149" s="35">
        <f t="shared" si="11"/>
        <v>138</v>
      </c>
      <c r="C149" s="38" t="str">
        <f t="shared" ca="1" si="12"/>
        <v/>
      </c>
      <c r="D149" s="39" t="str">
        <f t="shared" ca="1" si="13"/>
        <v/>
      </c>
      <c r="E149" s="32" t="str">
        <f t="shared" ca="1" si="14"/>
        <v/>
      </c>
      <c r="F149" s="40" t="str">
        <f t="shared" ca="1" si="15"/>
        <v/>
      </c>
      <c r="G149" s="40" t="str">
        <f t="shared" ca="1" si="16"/>
        <v/>
      </c>
      <c r="H149" s="37" t="str">
        <f ca="1">IF(TODAY()&gt;EXP,"0",IF(AND(F149="",G149=""),"",IF($D$7="D",$H$11+SUM($F$12:F149)-SUM($G$12:G149),$H$11-SUM($F$12:F149)+SUM($G$12:G149))))</f>
        <v/>
      </c>
      <c r="I149" s="28"/>
      <c r="J149" s="28"/>
    </row>
    <row r="150" spans="1:10" ht="18.75" customHeight="1" x14ac:dyDescent="0.35">
      <c r="A150" s="28"/>
      <c r="B150" s="35">
        <f t="shared" si="11"/>
        <v>139</v>
      </c>
      <c r="C150" s="38" t="str">
        <f t="shared" ca="1" si="12"/>
        <v/>
      </c>
      <c r="D150" s="39" t="str">
        <f t="shared" ca="1" si="13"/>
        <v/>
      </c>
      <c r="E150" s="32" t="str">
        <f t="shared" ca="1" si="14"/>
        <v/>
      </c>
      <c r="F150" s="40" t="str">
        <f t="shared" ca="1" si="15"/>
        <v/>
      </c>
      <c r="G150" s="40" t="str">
        <f t="shared" ca="1" si="16"/>
        <v/>
      </c>
      <c r="H150" s="37" t="str">
        <f ca="1">IF(TODAY()&gt;EXP,"0",IF(AND(F150="",G150=""),"",IF($D$7="D",$H$11+SUM($F$12:F150)-SUM($G$12:G150),$H$11-SUM($F$12:F150)+SUM($G$12:G150))))</f>
        <v/>
      </c>
      <c r="I150" s="28"/>
      <c r="J150" s="28"/>
    </row>
    <row r="151" spans="1:10" ht="18.75" customHeight="1" x14ac:dyDescent="0.35">
      <c r="A151" s="28"/>
      <c r="B151" s="35">
        <f t="shared" si="11"/>
        <v>140</v>
      </c>
      <c r="C151" s="38" t="str">
        <f t="shared" ca="1" si="12"/>
        <v/>
      </c>
      <c r="D151" s="39" t="str">
        <f t="shared" ca="1" si="13"/>
        <v/>
      </c>
      <c r="E151" s="32" t="str">
        <f t="shared" ca="1" si="14"/>
        <v/>
      </c>
      <c r="F151" s="40" t="str">
        <f t="shared" ca="1" si="15"/>
        <v/>
      </c>
      <c r="G151" s="40" t="str">
        <f t="shared" ca="1" si="16"/>
        <v/>
      </c>
      <c r="H151" s="37" t="str">
        <f ca="1">IF(TODAY()&gt;EXP,"0",IF(AND(F151="",G151=""),"",IF($D$7="D",$H$11+SUM($F$12:F151)-SUM($G$12:G151),$H$11-SUM($F$12:F151)+SUM($G$12:G151))))</f>
        <v/>
      </c>
      <c r="I151" s="28"/>
      <c r="J151" s="28"/>
    </row>
    <row r="152" spans="1:10" ht="18.75" customHeight="1" x14ac:dyDescent="0.35">
      <c r="A152" s="28"/>
      <c r="B152" s="35">
        <f t="shared" si="11"/>
        <v>141</v>
      </c>
      <c r="C152" s="38" t="str">
        <f t="shared" ca="1" si="12"/>
        <v/>
      </c>
      <c r="D152" s="39" t="str">
        <f t="shared" ca="1" si="13"/>
        <v/>
      </c>
      <c r="E152" s="32" t="str">
        <f t="shared" ca="1" si="14"/>
        <v/>
      </c>
      <c r="F152" s="40" t="str">
        <f t="shared" ca="1" si="15"/>
        <v/>
      </c>
      <c r="G152" s="40" t="str">
        <f t="shared" ca="1" si="16"/>
        <v/>
      </c>
      <c r="H152" s="37" t="str">
        <f ca="1">IF(TODAY()&gt;EXP,"0",IF(AND(F152="",G152=""),"",IF($D$7="D",$H$11+SUM($F$12:F152)-SUM($G$12:G152),$H$11-SUM($F$12:F152)+SUM($G$12:G152))))</f>
        <v/>
      </c>
      <c r="I152" s="28"/>
      <c r="J152" s="28"/>
    </row>
    <row r="153" spans="1:10" ht="18.75" customHeight="1" x14ac:dyDescent="0.35">
      <c r="A153" s="28"/>
      <c r="B153" s="35">
        <f t="shared" si="11"/>
        <v>142</v>
      </c>
      <c r="C153" s="38" t="str">
        <f t="shared" ca="1" si="12"/>
        <v/>
      </c>
      <c r="D153" s="39" t="str">
        <f t="shared" ca="1" si="13"/>
        <v/>
      </c>
      <c r="E153" s="32" t="str">
        <f t="shared" ca="1" si="14"/>
        <v/>
      </c>
      <c r="F153" s="40" t="str">
        <f t="shared" ca="1" si="15"/>
        <v/>
      </c>
      <c r="G153" s="40" t="str">
        <f t="shared" ca="1" si="16"/>
        <v/>
      </c>
      <c r="H153" s="37" t="str">
        <f ca="1">IF(TODAY()&gt;EXP,"0",IF(AND(F153="",G153=""),"",IF($D$7="D",$H$11+SUM($F$12:F153)-SUM($G$12:G153),$H$11-SUM($F$12:F153)+SUM($G$12:G153))))</f>
        <v/>
      </c>
      <c r="I153" s="28"/>
      <c r="J153" s="28"/>
    </row>
    <row r="154" spans="1:10" ht="18.75" customHeight="1" x14ac:dyDescent="0.35">
      <c r="A154" s="28"/>
      <c r="B154" s="35">
        <f t="shared" si="11"/>
        <v>143</v>
      </c>
      <c r="C154" s="38" t="str">
        <f t="shared" ca="1" si="12"/>
        <v/>
      </c>
      <c r="D154" s="39" t="str">
        <f t="shared" ca="1" si="13"/>
        <v/>
      </c>
      <c r="E154" s="32" t="str">
        <f t="shared" ca="1" si="14"/>
        <v/>
      </c>
      <c r="F154" s="40" t="str">
        <f t="shared" ca="1" si="15"/>
        <v/>
      </c>
      <c r="G154" s="40" t="str">
        <f t="shared" ca="1" si="16"/>
        <v/>
      </c>
      <c r="H154" s="37" t="str">
        <f ca="1">IF(TODAY()&gt;EXP,"0",IF(AND(F154="",G154=""),"",IF($D$7="D",$H$11+SUM($F$12:F154)-SUM($G$12:G154),$H$11-SUM($F$12:F154)+SUM($G$12:G154))))</f>
        <v/>
      </c>
      <c r="I154" s="28"/>
      <c r="J154" s="28"/>
    </row>
    <row r="155" spans="1:10" ht="18.75" customHeight="1" x14ac:dyDescent="0.35">
      <c r="A155" s="28"/>
      <c r="B155" s="35">
        <f t="shared" si="11"/>
        <v>144</v>
      </c>
      <c r="C155" s="38" t="str">
        <f t="shared" ca="1" si="12"/>
        <v/>
      </c>
      <c r="D155" s="39" t="str">
        <f t="shared" ca="1" si="13"/>
        <v/>
      </c>
      <c r="E155" s="32" t="str">
        <f t="shared" ca="1" si="14"/>
        <v/>
      </c>
      <c r="F155" s="40" t="str">
        <f t="shared" ca="1" si="15"/>
        <v/>
      </c>
      <c r="G155" s="40" t="str">
        <f t="shared" ca="1" si="16"/>
        <v/>
      </c>
      <c r="H155" s="37" t="str">
        <f ca="1">IF(TODAY()&gt;EXP,"0",IF(AND(F155="",G155=""),"",IF($D$7="D",$H$11+SUM($F$12:F155)-SUM($G$12:G155),$H$11-SUM($F$12:F155)+SUM($G$12:G155))))</f>
        <v/>
      </c>
      <c r="I155" s="28"/>
      <c r="J155" s="28"/>
    </row>
    <row r="156" spans="1:10" ht="18.75" customHeight="1" x14ac:dyDescent="0.35">
      <c r="A156" s="28"/>
      <c r="B156" s="35">
        <f t="shared" si="11"/>
        <v>145</v>
      </c>
      <c r="C156" s="38" t="str">
        <f t="shared" ca="1" si="12"/>
        <v/>
      </c>
      <c r="D156" s="39" t="str">
        <f t="shared" ca="1" si="13"/>
        <v/>
      </c>
      <c r="E156" s="32" t="str">
        <f t="shared" ca="1" si="14"/>
        <v/>
      </c>
      <c r="F156" s="40" t="str">
        <f t="shared" ca="1" si="15"/>
        <v/>
      </c>
      <c r="G156" s="40" t="str">
        <f t="shared" ca="1" si="16"/>
        <v/>
      </c>
      <c r="H156" s="37" t="str">
        <f ca="1">IF(TODAY()&gt;EXP,"0",IF(AND(F156="",G156=""),"",IF($D$7="D",$H$11+SUM($F$12:F156)-SUM($G$12:G156),$H$11-SUM($F$12:F156)+SUM($G$12:G156))))</f>
        <v/>
      </c>
      <c r="I156" s="28"/>
      <c r="J156" s="28"/>
    </row>
    <row r="157" spans="1:10" ht="18.75" customHeight="1" x14ac:dyDescent="0.35">
      <c r="A157" s="28"/>
      <c r="B157" s="35">
        <f t="shared" si="11"/>
        <v>146</v>
      </c>
      <c r="C157" s="38" t="str">
        <f t="shared" ca="1" si="12"/>
        <v/>
      </c>
      <c r="D157" s="39" t="str">
        <f t="shared" ca="1" si="13"/>
        <v/>
      </c>
      <c r="E157" s="32" t="str">
        <f t="shared" ca="1" si="14"/>
        <v/>
      </c>
      <c r="F157" s="40" t="str">
        <f t="shared" ca="1" si="15"/>
        <v/>
      </c>
      <c r="G157" s="40" t="str">
        <f t="shared" ca="1" si="16"/>
        <v/>
      </c>
      <c r="H157" s="37" t="str">
        <f ca="1">IF(TODAY()&gt;EXP,"0",IF(AND(F157="",G157=""),"",IF($D$7="D",$H$11+SUM($F$12:F157)-SUM($G$12:G157),$H$11-SUM($F$12:F157)+SUM($G$12:G157))))</f>
        <v/>
      </c>
      <c r="I157" s="28"/>
      <c r="J157" s="28"/>
    </row>
    <row r="158" spans="1:10" ht="18.75" customHeight="1" x14ac:dyDescent="0.35">
      <c r="A158" s="28"/>
      <c r="B158" s="35">
        <f t="shared" si="11"/>
        <v>147</v>
      </c>
      <c r="C158" s="38" t="str">
        <f t="shared" ca="1" si="12"/>
        <v/>
      </c>
      <c r="D158" s="39" t="str">
        <f t="shared" ca="1" si="13"/>
        <v/>
      </c>
      <c r="E158" s="32" t="str">
        <f t="shared" ca="1" si="14"/>
        <v/>
      </c>
      <c r="F158" s="40" t="str">
        <f t="shared" ca="1" si="15"/>
        <v/>
      </c>
      <c r="G158" s="40" t="str">
        <f t="shared" ca="1" si="16"/>
        <v/>
      </c>
      <c r="H158" s="37" t="str">
        <f ca="1">IF(TODAY()&gt;EXP,"0",IF(AND(F158="",G158=""),"",IF($D$7="D",$H$11+SUM($F$12:F158)-SUM($G$12:G158),$H$11-SUM($F$12:F158)+SUM($G$12:G158))))</f>
        <v/>
      </c>
      <c r="I158" s="28"/>
      <c r="J158" s="28"/>
    </row>
    <row r="159" spans="1:10" ht="18.75" customHeight="1" x14ac:dyDescent="0.35">
      <c r="A159" s="28"/>
      <c r="B159" s="35">
        <f t="shared" si="11"/>
        <v>148</v>
      </c>
      <c r="C159" s="38" t="str">
        <f t="shared" ca="1" si="12"/>
        <v/>
      </c>
      <c r="D159" s="39" t="str">
        <f t="shared" ca="1" si="13"/>
        <v/>
      </c>
      <c r="E159" s="32" t="str">
        <f t="shared" ca="1" si="14"/>
        <v/>
      </c>
      <c r="F159" s="40" t="str">
        <f t="shared" ca="1" si="15"/>
        <v/>
      </c>
      <c r="G159" s="40" t="str">
        <f t="shared" ca="1" si="16"/>
        <v/>
      </c>
      <c r="H159" s="37" t="str">
        <f ca="1">IF(TODAY()&gt;EXP,"0",IF(AND(F159="",G159=""),"",IF($D$7="D",$H$11+SUM($F$12:F159)-SUM($G$12:G159),$H$11-SUM($F$12:F159)+SUM($G$12:G159))))</f>
        <v/>
      </c>
      <c r="I159" s="28"/>
      <c r="J159" s="28"/>
    </row>
    <row r="160" spans="1:10" ht="18.75" customHeight="1" x14ac:dyDescent="0.35">
      <c r="A160" s="28"/>
      <c r="B160" s="35">
        <f t="shared" si="11"/>
        <v>149</v>
      </c>
      <c r="C160" s="38" t="str">
        <f t="shared" ca="1" si="12"/>
        <v/>
      </c>
      <c r="D160" s="39" t="str">
        <f t="shared" ca="1" si="13"/>
        <v/>
      </c>
      <c r="E160" s="32" t="str">
        <f t="shared" ca="1" si="14"/>
        <v/>
      </c>
      <c r="F160" s="40" t="str">
        <f t="shared" ca="1" si="15"/>
        <v/>
      </c>
      <c r="G160" s="40" t="str">
        <f t="shared" ca="1" si="16"/>
        <v/>
      </c>
      <c r="H160" s="37" t="str">
        <f ca="1">IF(TODAY()&gt;EXP,"0",IF(AND(F160="",G160=""),"",IF($D$7="D",$H$11+SUM($F$12:F160)-SUM($G$12:G160),$H$11-SUM($F$12:F160)+SUM($G$12:G160))))</f>
        <v/>
      </c>
      <c r="I160" s="28"/>
      <c r="J160" s="28"/>
    </row>
    <row r="161" spans="1:10" ht="18.75" customHeight="1" x14ac:dyDescent="0.35">
      <c r="A161" s="28"/>
      <c r="B161" s="35">
        <f t="shared" si="11"/>
        <v>150</v>
      </c>
      <c r="C161" s="38" t="str">
        <f t="shared" ca="1" si="12"/>
        <v/>
      </c>
      <c r="D161" s="39" t="str">
        <f t="shared" ca="1" si="13"/>
        <v/>
      </c>
      <c r="E161" s="32" t="str">
        <f t="shared" ca="1" si="14"/>
        <v/>
      </c>
      <c r="F161" s="40" t="str">
        <f t="shared" ca="1" si="15"/>
        <v/>
      </c>
      <c r="G161" s="40" t="str">
        <f t="shared" ca="1" si="16"/>
        <v/>
      </c>
      <c r="H161" s="37" t="str">
        <f ca="1">IF(TODAY()&gt;EXP,"0",IF(AND(F161="",G161=""),"",IF($D$7="D",$H$11+SUM($F$12:F161)-SUM($G$12:G161),$H$11-SUM($F$12:F161)+SUM($G$12:G161))))</f>
        <v/>
      </c>
      <c r="I161" s="28"/>
      <c r="J161" s="28"/>
    </row>
    <row r="162" spans="1:10" ht="18.75" customHeight="1" x14ac:dyDescent="0.35">
      <c r="A162" s="28"/>
      <c r="B162" s="35">
        <f t="shared" si="11"/>
        <v>151</v>
      </c>
      <c r="C162" s="38" t="str">
        <f t="shared" ca="1" si="12"/>
        <v/>
      </c>
      <c r="D162" s="39" t="str">
        <f t="shared" ca="1" si="13"/>
        <v/>
      </c>
      <c r="E162" s="32" t="str">
        <f t="shared" ca="1" si="14"/>
        <v/>
      </c>
      <c r="F162" s="40" t="str">
        <f t="shared" ca="1" si="15"/>
        <v/>
      </c>
      <c r="G162" s="40" t="str">
        <f t="shared" ca="1" si="16"/>
        <v/>
      </c>
      <c r="H162" s="37" t="str">
        <f ca="1">IF(TODAY()&gt;EXP,"0",IF(AND(F162="",G162=""),"",IF($D$7="D",$H$11+SUM($F$12:F162)-SUM($G$12:G162),$H$11-SUM($F$12:F162)+SUM($G$12:G162))))</f>
        <v/>
      </c>
      <c r="I162" s="28"/>
      <c r="J162" s="28"/>
    </row>
    <row r="163" spans="1:10" ht="18.75" customHeight="1" x14ac:dyDescent="0.35">
      <c r="A163" s="28"/>
      <c r="B163" s="35">
        <f t="shared" si="11"/>
        <v>152</v>
      </c>
      <c r="C163" s="38" t="str">
        <f t="shared" ca="1" si="12"/>
        <v/>
      </c>
      <c r="D163" s="39" t="str">
        <f t="shared" ca="1" si="13"/>
        <v/>
      </c>
      <c r="E163" s="32" t="str">
        <f t="shared" ca="1" si="14"/>
        <v/>
      </c>
      <c r="F163" s="40" t="str">
        <f t="shared" ca="1" si="15"/>
        <v/>
      </c>
      <c r="G163" s="40" t="str">
        <f t="shared" ca="1" si="16"/>
        <v/>
      </c>
      <c r="H163" s="37" t="str">
        <f ca="1">IF(TODAY()&gt;EXP,"0",IF(AND(F163="",G163=""),"",IF($D$7="D",$H$11+SUM($F$12:F163)-SUM($G$12:G163),$H$11-SUM($F$12:F163)+SUM($G$12:G163))))</f>
        <v/>
      </c>
      <c r="I163" s="28"/>
      <c r="J163" s="28"/>
    </row>
    <row r="164" spans="1:10" ht="18.75" customHeight="1" x14ac:dyDescent="0.35">
      <c r="A164" s="28"/>
      <c r="B164" s="35">
        <f t="shared" si="11"/>
        <v>153</v>
      </c>
      <c r="C164" s="38" t="str">
        <f t="shared" ca="1" si="12"/>
        <v/>
      </c>
      <c r="D164" s="39" t="str">
        <f t="shared" ca="1" si="13"/>
        <v/>
      </c>
      <c r="E164" s="32" t="str">
        <f t="shared" ca="1" si="14"/>
        <v/>
      </c>
      <c r="F164" s="40" t="str">
        <f t="shared" ca="1" si="15"/>
        <v/>
      </c>
      <c r="G164" s="40" t="str">
        <f t="shared" ca="1" si="16"/>
        <v/>
      </c>
      <c r="H164" s="37" t="str">
        <f ca="1">IF(TODAY()&gt;EXP,"0",IF(AND(F164="",G164=""),"",IF($D$7="D",$H$11+SUM($F$12:F164)-SUM($G$12:G164),$H$11-SUM($F$12:F164)+SUM($G$12:G164))))</f>
        <v/>
      </c>
      <c r="I164" s="28"/>
      <c r="J164" s="28"/>
    </row>
    <row r="165" spans="1:10" ht="18.75" customHeight="1" x14ac:dyDescent="0.35">
      <c r="A165" s="28"/>
      <c r="B165" s="35">
        <f t="shared" si="11"/>
        <v>154</v>
      </c>
      <c r="C165" s="38" t="str">
        <f t="shared" ca="1" si="12"/>
        <v/>
      </c>
      <c r="D165" s="39" t="str">
        <f t="shared" ca="1" si="13"/>
        <v/>
      </c>
      <c r="E165" s="32" t="str">
        <f t="shared" ca="1" si="14"/>
        <v/>
      </c>
      <c r="F165" s="40" t="str">
        <f t="shared" ca="1" si="15"/>
        <v/>
      </c>
      <c r="G165" s="40" t="str">
        <f t="shared" ca="1" si="16"/>
        <v/>
      </c>
      <c r="H165" s="37" t="str">
        <f ca="1">IF(TODAY()&gt;EXP,"0",IF(AND(F165="",G165=""),"",IF($D$7="D",$H$11+SUM($F$12:F165)-SUM($G$12:G165),$H$11-SUM($F$12:F165)+SUM($G$12:G165))))</f>
        <v/>
      </c>
      <c r="I165" s="28"/>
      <c r="J165" s="28"/>
    </row>
    <row r="166" spans="1:10" ht="18.75" customHeight="1" x14ac:dyDescent="0.35">
      <c r="A166" s="28"/>
      <c r="B166" s="35">
        <f t="shared" si="11"/>
        <v>155</v>
      </c>
      <c r="C166" s="38" t="str">
        <f t="shared" ref="C166:C229" ca="1" si="17">IF(TODAY()&gt;EXP,"0",IF(ISERROR(VLOOKUP(B166&amp;$D$5,JA_1,2,FALSE))=TRUE,"",VLOOKUP(B166&amp;$D$5,JA_1,2,FALSE)))</f>
        <v/>
      </c>
      <c r="D166" s="39" t="str">
        <f t="shared" ref="D166:D229" ca="1" si="18">IF(TODAY()&gt;EXP,"0",IF(ISERROR(VLOOKUP(B166&amp;$D$5,JA_1,3,FALSE))=TRUE,"",VLOOKUP(B166&amp;$D$5,JA_1,3,FALSE)))</f>
        <v/>
      </c>
      <c r="E166" s="32" t="str">
        <f t="shared" ref="E166:E229" ca="1" si="19">IF(TODAY()&gt;EXP,"0",IF(ISERROR(VLOOKUP(B166&amp;$D$5,JA_1,7,FALSE))=TRUE,"",VLOOKUP(B166&amp;$D$5,JA_1,7,FALSE)))</f>
        <v/>
      </c>
      <c r="F166" s="40" t="str">
        <f t="shared" ref="F166:F229" ca="1" si="20">IF(TODAY()&gt;EXP,"0",IF(ISERROR(VLOOKUP(B166&amp;$D$5,JA_1,10,FALSE))=TRUE,"",VLOOKUP(B166&amp;$D$5,JA_1,10,FALSE)))</f>
        <v/>
      </c>
      <c r="G166" s="40" t="str">
        <f t="shared" ref="G166:G229" ca="1" si="21">IF(TODAY()&gt;EXP,"0",IF(ISERROR(VLOOKUP(B166&amp;$D$5,JA_1,11,FALSE))=TRUE,"",VLOOKUP(B166&amp;$D$5,JA_1,11,FALSE)))</f>
        <v/>
      </c>
      <c r="H166" s="37" t="str">
        <f ca="1">IF(TODAY()&gt;EXP,"0",IF(AND(F166="",G166=""),"",IF($D$7="D",$H$11+SUM($F$12:F166)-SUM($G$12:G166),$H$11-SUM($F$12:F166)+SUM($G$12:G166))))</f>
        <v/>
      </c>
      <c r="I166" s="28"/>
      <c r="J166" s="28"/>
    </row>
    <row r="167" spans="1:10" ht="18.75" customHeight="1" x14ac:dyDescent="0.35">
      <c r="A167" s="28"/>
      <c r="B167" s="35">
        <f t="shared" si="11"/>
        <v>156</v>
      </c>
      <c r="C167" s="38" t="str">
        <f t="shared" ca="1" si="17"/>
        <v/>
      </c>
      <c r="D167" s="39" t="str">
        <f t="shared" ca="1" si="18"/>
        <v/>
      </c>
      <c r="E167" s="32" t="str">
        <f t="shared" ca="1" si="19"/>
        <v/>
      </c>
      <c r="F167" s="40" t="str">
        <f t="shared" ca="1" si="20"/>
        <v/>
      </c>
      <c r="G167" s="40" t="str">
        <f t="shared" ca="1" si="21"/>
        <v/>
      </c>
      <c r="H167" s="37" t="str">
        <f ca="1">IF(TODAY()&gt;EXP,"0",IF(AND(F167="",G167=""),"",IF($D$7="D",$H$11+SUM($F$12:F167)-SUM($G$12:G167),$H$11-SUM($F$12:F167)+SUM($G$12:G167))))</f>
        <v/>
      </c>
      <c r="I167" s="28"/>
      <c r="J167" s="28"/>
    </row>
    <row r="168" spans="1:10" ht="18.75" customHeight="1" x14ac:dyDescent="0.35">
      <c r="A168" s="28"/>
      <c r="B168" s="35">
        <f t="shared" si="11"/>
        <v>157</v>
      </c>
      <c r="C168" s="38" t="str">
        <f t="shared" ca="1" si="17"/>
        <v/>
      </c>
      <c r="D168" s="39" t="str">
        <f t="shared" ca="1" si="18"/>
        <v/>
      </c>
      <c r="E168" s="32" t="str">
        <f t="shared" ca="1" si="19"/>
        <v/>
      </c>
      <c r="F168" s="40" t="str">
        <f t="shared" ca="1" si="20"/>
        <v/>
      </c>
      <c r="G168" s="40" t="str">
        <f t="shared" ca="1" si="21"/>
        <v/>
      </c>
      <c r="H168" s="37" t="str">
        <f ca="1">IF(TODAY()&gt;EXP,"0",IF(AND(F168="",G168=""),"",IF($D$7="D",$H$11+SUM($F$12:F168)-SUM($G$12:G168),$H$11-SUM($F$12:F168)+SUM($G$12:G168))))</f>
        <v/>
      </c>
      <c r="I168" s="28"/>
      <c r="J168" s="28"/>
    </row>
    <row r="169" spans="1:10" ht="18.75" customHeight="1" x14ac:dyDescent="0.35">
      <c r="A169" s="28"/>
      <c r="B169" s="35">
        <f t="shared" si="11"/>
        <v>158</v>
      </c>
      <c r="C169" s="38" t="str">
        <f t="shared" ca="1" si="17"/>
        <v/>
      </c>
      <c r="D169" s="39" t="str">
        <f t="shared" ca="1" si="18"/>
        <v/>
      </c>
      <c r="E169" s="32" t="str">
        <f t="shared" ca="1" si="19"/>
        <v/>
      </c>
      <c r="F169" s="40" t="str">
        <f t="shared" ca="1" si="20"/>
        <v/>
      </c>
      <c r="G169" s="40" t="str">
        <f t="shared" ca="1" si="21"/>
        <v/>
      </c>
      <c r="H169" s="37" t="str">
        <f ca="1">IF(TODAY()&gt;EXP,"0",IF(AND(F169="",G169=""),"",IF($D$7="D",$H$11+SUM($F$12:F169)-SUM($G$12:G169),$H$11-SUM($F$12:F169)+SUM($G$12:G169))))</f>
        <v/>
      </c>
      <c r="I169" s="28"/>
      <c r="J169" s="28"/>
    </row>
    <row r="170" spans="1:10" ht="18.75" customHeight="1" x14ac:dyDescent="0.35">
      <c r="A170" s="28"/>
      <c r="B170" s="35">
        <f t="shared" si="11"/>
        <v>159</v>
      </c>
      <c r="C170" s="38" t="str">
        <f t="shared" ca="1" si="17"/>
        <v/>
      </c>
      <c r="D170" s="39" t="str">
        <f t="shared" ca="1" si="18"/>
        <v/>
      </c>
      <c r="E170" s="32" t="str">
        <f t="shared" ca="1" si="19"/>
        <v/>
      </c>
      <c r="F170" s="40" t="str">
        <f t="shared" ca="1" si="20"/>
        <v/>
      </c>
      <c r="G170" s="40" t="str">
        <f t="shared" ca="1" si="21"/>
        <v/>
      </c>
      <c r="H170" s="37" t="str">
        <f ca="1">IF(TODAY()&gt;EXP,"0",IF(AND(F170="",G170=""),"",IF($D$7="D",$H$11+SUM($F$12:F170)-SUM($G$12:G170),$H$11-SUM($F$12:F170)+SUM($G$12:G170))))</f>
        <v/>
      </c>
      <c r="I170" s="28"/>
      <c r="J170" s="28"/>
    </row>
    <row r="171" spans="1:10" ht="18.75" customHeight="1" x14ac:dyDescent="0.35">
      <c r="A171" s="28"/>
      <c r="B171" s="35">
        <f t="shared" si="11"/>
        <v>160</v>
      </c>
      <c r="C171" s="38" t="str">
        <f t="shared" ca="1" si="17"/>
        <v/>
      </c>
      <c r="D171" s="39" t="str">
        <f t="shared" ca="1" si="18"/>
        <v/>
      </c>
      <c r="E171" s="32" t="str">
        <f t="shared" ca="1" si="19"/>
        <v/>
      </c>
      <c r="F171" s="40" t="str">
        <f t="shared" ca="1" si="20"/>
        <v/>
      </c>
      <c r="G171" s="40" t="str">
        <f t="shared" ca="1" si="21"/>
        <v/>
      </c>
      <c r="H171" s="37" t="str">
        <f ca="1">IF(TODAY()&gt;EXP,"0",IF(AND(F171="",G171=""),"",IF($D$7="D",$H$11+SUM($F$12:F171)-SUM($G$12:G171),$H$11-SUM($F$12:F171)+SUM($G$12:G171))))</f>
        <v/>
      </c>
      <c r="I171" s="28"/>
      <c r="J171" s="28"/>
    </row>
    <row r="172" spans="1:10" ht="18.75" customHeight="1" x14ac:dyDescent="0.35">
      <c r="A172" s="28"/>
      <c r="B172" s="35">
        <f t="shared" si="11"/>
        <v>161</v>
      </c>
      <c r="C172" s="38" t="str">
        <f t="shared" ca="1" si="17"/>
        <v/>
      </c>
      <c r="D172" s="39" t="str">
        <f t="shared" ca="1" si="18"/>
        <v/>
      </c>
      <c r="E172" s="32" t="str">
        <f t="shared" ca="1" si="19"/>
        <v/>
      </c>
      <c r="F172" s="40" t="str">
        <f t="shared" ca="1" si="20"/>
        <v/>
      </c>
      <c r="G172" s="40" t="str">
        <f t="shared" ca="1" si="21"/>
        <v/>
      </c>
      <c r="H172" s="37" t="str">
        <f ca="1">IF(TODAY()&gt;EXP,"0",IF(AND(F172="",G172=""),"",IF($D$7="D",$H$11+SUM($F$12:F172)-SUM($G$12:G172),$H$11-SUM($F$12:F172)+SUM($G$12:G172))))</f>
        <v/>
      </c>
      <c r="I172" s="28"/>
      <c r="J172" s="28"/>
    </row>
    <row r="173" spans="1:10" ht="18.75" customHeight="1" x14ac:dyDescent="0.35">
      <c r="A173" s="28"/>
      <c r="B173" s="35">
        <f t="shared" si="11"/>
        <v>162</v>
      </c>
      <c r="C173" s="38" t="str">
        <f t="shared" ca="1" si="17"/>
        <v/>
      </c>
      <c r="D173" s="39" t="str">
        <f t="shared" ca="1" si="18"/>
        <v/>
      </c>
      <c r="E173" s="32" t="str">
        <f t="shared" ca="1" si="19"/>
        <v/>
      </c>
      <c r="F173" s="40" t="str">
        <f t="shared" ca="1" si="20"/>
        <v/>
      </c>
      <c r="G173" s="40" t="str">
        <f t="shared" ca="1" si="21"/>
        <v/>
      </c>
      <c r="H173" s="37" t="str">
        <f ca="1">IF(TODAY()&gt;EXP,"0",IF(AND(F173="",G173=""),"",IF($D$7="D",$H$11+SUM($F$12:F173)-SUM($G$12:G173),$H$11-SUM($F$12:F173)+SUM($G$12:G173))))</f>
        <v/>
      </c>
      <c r="I173" s="28"/>
      <c r="J173" s="28"/>
    </row>
    <row r="174" spans="1:10" ht="18.75" customHeight="1" x14ac:dyDescent="0.35">
      <c r="A174" s="28"/>
      <c r="B174" s="35">
        <f t="shared" si="11"/>
        <v>163</v>
      </c>
      <c r="C174" s="38" t="str">
        <f t="shared" ca="1" si="17"/>
        <v/>
      </c>
      <c r="D174" s="39" t="str">
        <f t="shared" ca="1" si="18"/>
        <v/>
      </c>
      <c r="E174" s="32" t="str">
        <f t="shared" ca="1" si="19"/>
        <v/>
      </c>
      <c r="F174" s="40" t="str">
        <f t="shared" ca="1" si="20"/>
        <v/>
      </c>
      <c r="G174" s="40" t="str">
        <f t="shared" ca="1" si="21"/>
        <v/>
      </c>
      <c r="H174" s="37" t="str">
        <f ca="1">IF(TODAY()&gt;EXP,"0",IF(AND(F174="",G174=""),"",IF($D$7="D",$H$11+SUM($F$12:F174)-SUM($G$12:G174),$H$11-SUM($F$12:F174)+SUM($G$12:G174))))</f>
        <v/>
      </c>
      <c r="I174" s="28"/>
      <c r="J174" s="28"/>
    </row>
    <row r="175" spans="1:10" ht="18.75" customHeight="1" x14ac:dyDescent="0.35">
      <c r="A175" s="28"/>
      <c r="B175" s="35">
        <f t="shared" si="11"/>
        <v>164</v>
      </c>
      <c r="C175" s="38" t="str">
        <f t="shared" ca="1" si="17"/>
        <v/>
      </c>
      <c r="D175" s="39" t="str">
        <f t="shared" ca="1" si="18"/>
        <v/>
      </c>
      <c r="E175" s="32" t="str">
        <f t="shared" ca="1" si="19"/>
        <v/>
      </c>
      <c r="F175" s="40" t="str">
        <f t="shared" ca="1" si="20"/>
        <v/>
      </c>
      <c r="G175" s="40" t="str">
        <f t="shared" ca="1" si="21"/>
        <v/>
      </c>
      <c r="H175" s="37" t="str">
        <f ca="1">IF(TODAY()&gt;EXP,"0",IF(AND(F175="",G175=""),"",IF($D$7="D",$H$11+SUM($F$12:F175)-SUM($G$12:G175),$H$11-SUM($F$12:F175)+SUM($G$12:G175))))</f>
        <v/>
      </c>
      <c r="I175" s="28"/>
      <c r="J175" s="28"/>
    </row>
    <row r="176" spans="1:10" ht="18.75" customHeight="1" x14ac:dyDescent="0.35">
      <c r="A176" s="28"/>
      <c r="B176" s="35">
        <f t="shared" si="11"/>
        <v>165</v>
      </c>
      <c r="C176" s="38" t="str">
        <f t="shared" ca="1" si="17"/>
        <v/>
      </c>
      <c r="D176" s="39" t="str">
        <f t="shared" ca="1" si="18"/>
        <v/>
      </c>
      <c r="E176" s="32" t="str">
        <f t="shared" ca="1" si="19"/>
        <v/>
      </c>
      <c r="F176" s="40" t="str">
        <f t="shared" ca="1" si="20"/>
        <v/>
      </c>
      <c r="G176" s="40" t="str">
        <f t="shared" ca="1" si="21"/>
        <v/>
      </c>
      <c r="H176" s="37" t="str">
        <f ca="1">IF(TODAY()&gt;EXP,"0",IF(AND(F176="",G176=""),"",IF($D$7="D",$H$11+SUM($F$12:F176)-SUM($G$12:G176),$H$11-SUM($F$12:F176)+SUM($G$12:G176))))</f>
        <v/>
      </c>
      <c r="I176" s="28"/>
      <c r="J176" s="28"/>
    </row>
    <row r="177" spans="1:10" ht="18.75" customHeight="1" x14ac:dyDescent="0.35">
      <c r="A177" s="28"/>
      <c r="B177" s="35">
        <f t="shared" si="11"/>
        <v>166</v>
      </c>
      <c r="C177" s="38" t="str">
        <f t="shared" ca="1" si="17"/>
        <v/>
      </c>
      <c r="D177" s="39" t="str">
        <f t="shared" ca="1" si="18"/>
        <v/>
      </c>
      <c r="E177" s="32" t="str">
        <f t="shared" ca="1" si="19"/>
        <v/>
      </c>
      <c r="F177" s="40" t="str">
        <f t="shared" ca="1" si="20"/>
        <v/>
      </c>
      <c r="G177" s="40" t="str">
        <f t="shared" ca="1" si="21"/>
        <v/>
      </c>
      <c r="H177" s="37" t="str">
        <f ca="1">IF(TODAY()&gt;EXP,"0",IF(AND(F177="",G177=""),"",IF($D$7="D",$H$11+SUM($F$12:F177)-SUM($G$12:G177),$H$11-SUM($F$12:F177)+SUM($G$12:G177))))</f>
        <v/>
      </c>
      <c r="I177" s="28"/>
      <c r="J177" s="28"/>
    </row>
    <row r="178" spans="1:10" ht="18.75" customHeight="1" x14ac:dyDescent="0.35">
      <c r="A178" s="28"/>
      <c r="B178" s="35">
        <f t="shared" si="11"/>
        <v>167</v>
      </c>
      <c r="C178" s="38" t="str">
        <f t="shared" ca="1" si="17"/>
        <v/>
      </c>
      <c r="D178" s="39" t="str">
        <f t="shared" ca="1" si="18"/>
        <v/>
      </c>
      <c r="E178" s="32" t="str">
        <f t="shared" ca="1" si="19"/>
        <v/>
      </c>
      <c r="F178" s="40" t="str">
        <f t="shared" ca="1" si="20"/>
        <v/>
      </c>
      <c r="G178" s="40" t="str">
        <f t="shared" ca="1" si="21"/>
        <v/>
      </c>
      <c r="H178" s="37" t="str">
        <f ca="1">IF(TODAY()&gt;EXP,"0",IF(AND(F178="",G178=""),"",IF($D$7="D",$H$11+SUM($F$12:F178)-SUM($G$12:G178),$H$11-SUM($F$12:F178)+SUM($G$12:G178))))</f>
        <v/>
      </c>
      <c r="I178" s="28"/>
      <c r="J178" s="28"/>
    </row>
    <row r="179" spans="1:10" ht="18.75" customHeight="1" x14ac:dyDescent="0.35">
      <c r="A179" s="28"/>
      <c r="B179" s="35">
        <f t="shared" si="11"/>
        <v>168</v>
      </c>
      <c r="C179" s="38" t="str">
        <f t="shared" ca="1" si="17"/>
        <v/>
      </c>
      <c r="D179" s="39" t="str">
        <f t="shared" ca="1" si="18"/>
        <v/>
      </c>
      <c r="E179" s="32" t="str">
        <f t="shared" ca="1" si="19"/>
        <v/>
      </c>
      <c r="F179" s="40" t="str">
        <f t="shared" ca="1" si="20"/>
        <v/>
      </c>
      <c r="G179" s="40" t="str">
        <f t="shared" ca="1" si="21"/>
        <v/>
      </c>
      <c r="H179" s="37" t="str">
        <f ca="1">IF(TODAY()&gt;EXP,"0",IF(AND(F179="",G179=""),"",IF($D$7="D",$H$11+SUM($F$12:F179)-SUM($G$12:G179),$H$11-SUM($F$12:F179)+SUM($G$12:G179))))</f>
        <v/>
      </c>
      <c r="I179" s="28"/>
      <c r="J179" s="28"/>
    </row>
    <row r="180" spans="1:10" ht="18.75" customHeight="1" x14ac:dyDescent="0.35">
      <c r="A180" s="28"/>
      <c r="B180" s="35">
        <f t="shared" si="11"/>
        <v>169</v>
      </c>
      <c r="C180" s="38" t="str">
        <f t="shared" ca="1" si="17"/>
        <v/>
      </c>
      <c r="D180" s="39" t="str">
        <f t="shared" ca="1" si="18"/>
        <v/>
      </c>
      <c r="E180" s="32" t="str">
        <f t="shared" ca="1" si="19"/>
        <v/>
      </c>
      <c r="F180" s="40" t="str">
        <f t="shared" ca="1" si="20"/>
        <v/>
      </c>
      <c r="G180" s="40" t="str">
        <f t="shared" ca="1" si="21"/>
        <v/>
      </c>
      <c r="H180" s="37" t="str">
        <f ca="1">IF(TODAY()&gt;EXP,"0",IF(AND(F180="",G180=""),"",IF($D$7="D",$H$11+SUM($F$12:F180)-SUM($G$12:G180),$H$11-SUM($F$12:F180)+SUM($G$12:G180))))</f>
        <v/>
      </c>
      <c r="I180" s="28"/>
      <c r="J180" s="28"/>
    </row>
    <row r="181" spans="1:10" ht="18.75" customHeight="1" x14ac:dyDescent="0.35">
      <c r="A181" s="28"/>
      <c r="B181" s="35">
        <f t="shared" si="11"/>
        <v>170</v>
      </c>
      <c r="C181" s="38" t="str">
        <f t="shared" ca="1" si="17"/>
        <v/>
      </c>
      <c r="D181" s="39" t="str">
        <f t="shared" ca="1" si="18"/>
        <v/>
      </c>
      <c r="E181" s="32" t="str">
        <f t="shared" ca="1" si="19"/>
        <v/>
      </c>
      <c r="F181" s="40" t="str">
        <f t="shared" ca="1" si="20"/>
        <v/>
      </c>
      <c r="G181" s="40" t="str">
        <f t="shared" ca="1" si="21"/>
        <v/>
      </c>
      <c r="H181" s="37" t="str">
        <f ca="1">IF(TODAY()&gt;EXP,"0",IF(AND(F181="",G181=""),"",IF($D$7="D",$H$11+SUM($F$12:F181)-SUM($G$12:G181),$H$11-SUM($F$12:F181)+SUM($G$12:G181))))</f>
        <v/>
      </c>
      <c r="I181" s="28"/>
      <c r="J181" s="28"/>
    </row>
    <row r="182" spans="1:10" ht="18.75" customHeight="1" x14ac:dyDescent="0.35">
      <c r="A182" s="28"/>
      <c r="B182" s="35">
        <f t="shared" si="11"/>
        <v>171</v>
      </c>
      <c r="C182" s="38" t="str">
        <f t="shared" ca="1" si="17"/>
        <v/>
      </c>
      <c r="D182" s="39" t="str">
        <f t="shared" ca="1" si="18"/>
        <v/>
      </c>
      <c r="E182" s="32" t="str">
        <f t="shared" ca="1" si="19"/>
        <v/>
      </c>
      <c r="F182" s="40" t="str">
        <f t="shared" ca="1" si="20"/>
        <v/>
      </c>
      <c r="G182" s="40" t="str">
        <f t="shared" ca="1" si="21"/>
        <v/>
      </c>
      <c r="H182" s="37" t="str">
        <f ca="1">IF(TODAY()&gt;EXP,"0",IF(AND(F182="",G182=""),"",IF($D$7="D",$H$11+SUM($F$12:F182)-SUM($G$12:G182),$H$11-SUM($F$12:F182)+SUM($G$12:G182))))</f>
        <v/>
      </c>
      <c r="I182" s="28"/>
      <c r="J182" s="28"/>
    </row>
    <row r="183" spans="1:10" ht="18.75" customHeight="1" x14ac:dyDescent="0.35">
      <c r="A183" s="28"/>
      <c r="B183" s="35">
        <f t="shared" si="11"/>
        <v>172</v>
      </c>
      <c r="C183" s="38" t="str">
        <f t="shared" ca="1" si="17"/>
        <v/>
      </c>
      <c r="D183" s="39" t="str">
        <f t="shared" ca="1" si="18"/>
        <v/>
      </c>
      <c r="E183" s="32" t="str">
        <f t="shared" ca="1" si="19"/>
        <v/>
      </c>
      <c r="F183" s="40" t="str">
        <f t="shared" ca="1" si="20"/>
        <v/>
      </c>
      <c r="G183" s="40" t="str">
        <f t="shared" ca="1" si="21"/>
        <v/>
      </c>
      <c r="H183" s="37" t="str">
        <f ca="1">IF(TODAY()&gt;EXP,"0",IF(AND(F183="",G183=""),"",IF($D$7="D",$H$11+SUM($F$12:F183)-SUM($G$12:G183),$H$11-SUM($F$12:F183)+SUM($G$12:G183))))</f>
        <v/>
      </c>
      <c r="I183" s="28"/>
      <c r="J183" s="28"/>
    </row>
    <row r="184" spans="1:10" ht="18.75" customHeight="1" x14ac:dyDescent="0.35">
      <c r="A184" s="28"/>
      <c r="B184" s="35">
        <f t="shared" si="11"/>
        <v>173</v>
      </c>
      <c r="C184" s="38" t="str">
        <f t="shared" ca="1" si="17"/>
        <v/>
      </c>
      <c r="D184" s="39" t="str">
        <f t="shared" ca="1" si="18"/>
        <v/>
      </c>
      <c r="E184" s="32" t="str">
        <f t="shared" ca="1" si="19"/>
        <v/>
      </c>
      <c r="F184" s="40" t="str">
        <f t="shared" ca="1" si="20"/>
        <v/>
      </c>
      <c r="G184" s="40" t="str">
        <f t="shared" ca="1" si="21"/>
        <v/>
      </c>
      <c r="H184" s="37" t="str">
        <f ca="1">IF(TODAY()&gt;EXP,"0",IF(AND(F184="",G184=""),"",IF($D$7="D",$H$11+SUM($F$12:F184)-SUM($G$12:G184),$H$11-SUM($F$12:F184)+SUM($G$12:G184))))</f>
        <v/>
      </c>
      <c r="I184" s="28"/>
      <c r="J184" s="28"/>
    </row>
    <row r="185" spans="1:10" ht="18.75" customHeight="1" x14ac:dyDescent="0.35">
      <c r="A185" s="28"/>
      <c r="B185" s="35">
        <f t="shared" si="11"/>
        <v>174</v>
      </c>
      <c r="C185" s="38" t="str">
        <f t="shared" ca="1" si="17"/>
        <v/>
      </c>
      <c r="D185" s="39" t="str">
        <f t="shared" ca="1" si="18"/>
        <v/>
      </c>
      <c r="E185" s="32" t="str">
        <f t="shared" ca="1" si="19"/>
        <v/>
      </c>
      <c r="F185" s="40" t="str">
        <f t="shared" ca="1" si="20"/>
        <v/>
      </c>
      <c r="G185" s="40" t="str">
        <f t="shared" ca="1" si="21"/>
        <v/>
      </c>
      <c r="H185" s="37" t="str">
        <f ca="1">IF(TODAY()&gt;EXP,"0",IF(AND(F185="",G185=""),"",IF($D$7="D",$H$11+SUM($F$12:F185)-SUM($G$12:G185),$H$11-SUM($F$12:F185)+SUM($G$12:G185))))</f>
        <v/>
      </c>
      <c r="I185" s="28"/>
      <c r="J185" s="28"/>
    </row>
    <row r="186" spans="1:10" ht="18.75" customHeight="1" x14ac:dyDescent="0.35">
      <c r="A186" s="28"/>
      <c r="B186" s="35">
        <f t="shared" si="11"/>
        <v>175</v>
      </c>
      <c r="C186" s="38" t="str">
        <f t="shared" ca="1" si="17"/>
        <v/>
      </c>
      <c r="D186" s="39" t="str">
        <f t="shared" ca="1" si="18"/>
        <v/>
      </c>
      <c r="E186" s="32" t="str">
        <f t="shared" ca="1" si="19"/>
        <v/>
      </c>
      <c r="F186" s="40" t="str">
        <f t="shared" ca="1" si="20"/>
        <v/>
      </c>
      <c r="G186" s="40" t="str">
        <f t="shared" ca="1" si="21"/>
        <v/>
      </c>
      <c r="H186" s="37" t="str">
        <f ca="1">IF(TODAY()&gt;EXP,"0",IF(AND(F186="",G186=""),"",IF($D$7="D",$H$11+SUM($F$12:F186)-SUM($G$12:G186),$H$11-SUM($F$12:F186)+SUM($G$12:G186))))</f>
        <v/>
      </c>
      <c r="I186" s="28"/>
      <c r="J186" s="28"/>
    </row>
    <row r="187" spans="1:10" ht="18.75" customHeight="1" x14ac:dyDescent="0.35">
      <c r="A187" s="28"/>
      <c r="B187" s="35">
        <f t="shared" si="11"/>
        <v>176</v>
      </c>
      <c r="C187" s="38" t="str">
        <f t="shared" ca="1" si="17"/>
        <v/>
      </c>
      <c r="D187" s="39" t="str">
        <f t="shared" ca="1" si="18"/>
        <v/>
      </c>
      <c r="E187" s="32" t="str">
        <f t="shared" ca="1" si="19"/>
        <v/>
      </c>
      <c r="F187" s="40" t="str">
        <f t="shared" ca="1" si="20"/>
        <v/>
      </c>
      <c r="G187" s="40" t="str">
        <f t="shared" ca="1" si="21"/>
        <v/>
      </c>
      <c r="H187" s="37" t="str">
        <f ca="1">IF(TODAY()&gt;EXP,"0",IF(AND(F187="",G187=""),"",IF($D$7="D",$H$11+SUM($F$12:F187)-SUM($G$12:G187),$H$11-SUM($F$12:F187)+SUM($G$12:G187))))</f>
        <v/>
      </c>
      <c r="I187" s="28"/>
      <c r="J187" s="28"/>
    </row>
    <row r="188" spans="1:10" ht="18.75" customHeight="1" x14ac:dyDescent="0.35">
      <c r="A188" s="28"/>
      <c r="B188" s="35">
        <f t="shared" si="11"/>
        <v>177</v>
      </c>
      <c r="C188" s="38" t="str">
        <f t="shared" ca="1" si="17"/>
        <v/>
      </c>
      <c r="D188" s="39" t="str">
        <f t="shared" ca="1" si="18"/>
        <v/>
      </c>
      <c r="E188" s="32" t="str">
        <f t="shared" ca="1" si="19"/>
        <v/>
      </c>
      <c r="F188" s="40" t="str">
        <f t="shared" ca="1" si="20"/>
        <v/>
      </c>
      <c r="G188" s="40" t="str">
        <f t="shared" ca="1" si="21"/>
        <v/>
      </c>
      <c r="H188" s="37" t="str">
        <f ca="1">IF(TODAY()&gt;EXP,"0",IF(AND(F188="",G188=""),"",IF($D$7="D",$H$11+SUM($F$12:F188)-SUM($G$12:G188),$H$11-SUM($F$12:F188)+SUM($G$12:G188))))</f>
        <v/>
      </c>
      <c r="I188" s="28"/>
      <c r="J188" s="28"/>
    </row>
    <row r="189" spans="1:10" ht="18.75" customHeight="1" x14ac:dyDescent="0.35">
      <c r="A189" s="28"/>
      <c r="B189" s="35">
        <f t="shared" si="11"/>
        <v>178</v>
      </c>
      <c r="C189" s="38" t="str">
        <f t="shared" ca="1" si="17"/>
        <v/>
      </c>
      <c r="D189" s="39" t="str">
        <f t="shared" ca="1" si="18"/>
        <v/>
      </c>
      <c r="E189" s="32" t="str">
        <f t="shared" ca="1" si="19"/>
        <v/>
      </c>
      <c r="F189" s="40" t="str">
        <f t="shared" ca="1" si="20"/>
        <v/>
      </c>
      <c r="G189" s="40" t="str">
        <f t="shared" ca="1" si="21"/>
        <v/>
      </c>
      <c r="H189" s="37" t="str">
        <f ca="1">IF(TODAY()&gt;EXP,"0",IF(AND(F189="",G189=""),"",IF($D$7="D",$H$11+SUM($F$12:F189)-SUM($G$12:G189),$H$11-SUM($F$12:F189)+SUM($G$12:G189))))</f>
        <v/>
      </c>
      <c r="I189" s="28"/>
      <c r="J189" s="28"/>
    </row>
    <row r="190" spans="1:10" ht="18.75" customHeight="1" x14ac:dyDescent="0.35">
      <c r="A190" s="28"/>
      <c r="B190" s="35">
        <f t="shared" si="11"/>
        <v>179</v>
      </c>
      <c r="C190" s="38" t="str">
        <f t="shared" ca="1" si="17"/>
        <v/>
      </c>
      <c r="D190" s="39" t="str">
        <f t="shared" ca="1" si="18"/>
        <v/>
      </c>
      <c r="E190" s="32" t="str">
        <f t="shared" ca="1" si="19"/>
        <v/>
      </c>
      <c r="F190" s="40" t="str">
        <f t="shared" ca="1" si="20"/>
        <v/>
      </c>
      <c r="G190" s="40" t="str">
        <f t="shared" ca="1" si="21"/>
        <v/>
      </c>
      <c r="H190" s="37" t="str">
        <f ca="1">IF(TODAY()&gt;EXP,"0",IF(AND(F190="",G190=""),"",IF($D$7="D",$H$11+SUM($F$12:F190)-SUM($G$12:G190),$H$11-SUM($F$12:F190)+SUM($G$12:G190))))</f>
        <v/>
      </c>
      <c r="I190" s="28"/>
      <c r="J190" s="28"/>
    </row>
    <row r="191" spans="1:10" ht="18.75" customHeight="1" x14ac:dyDescent="0.35">
      <c r="A191" s="28"/>
      <c r="B191" s="35">
        <f t="shared" si="11"/>
        <v>180</v>
      </c>
      <c r="C191" s="38" t="str">
        <f t="shared" ca="1" si="17"/>
        <v/>
      </c>
      <c r="D191" s="39" t="str">
        <f t="shared" ca="1" si="18"/>
        <v/>
      </c>
      <c r="E191" s="32" t="str">
        <f t="shared" ca="1" si="19"/>
        <v/>
      </c>
      <c r="F191" s="40" t="str">
        <f t="shared" ca="1" si="20"/>
        <v/>
      </c>
      <c r="G191" s="40" t="str">
        <f t="shared" ca="1" si="21"/>
        <v/>
      </c>
      <c r="H191" s="37" t="str">
        <f ca="1">IF(TODAY()&gt;EXP,"0",IF(AND(F191="",G191=""),"",IF($D$7="D",$H$11+SUM($F$12:F191)-SUM($G$12:G191),$H$11-SUM($F$12:F191)+SUM($G$12:G191))))</f>
        <v/>
      </c>
      <c r="I191" s="28"/>
      <c r="J191" s="28"/>
    </row>
    <row r="192" spans="1:10" ht="18.75" customHeight="1" x14ac:dyDescent="0.35">
      <c r="A192" s="28"/>
      <c r="B192" s="35">
        <f t="shared" si="11"/>
        <v>181</v>
      </c>
      <c r="C192" s="38" t="str">
        <f t="shared" ca="1" si="17"/>
        <v/>
      </c>
      <c r="D192" s="39" t="str">
        <f t="shared" ca="1" si="18"/>
        <v/>
      </c>
      <c r="E192" s="32" t="str">
        <f t="shared" ca="1" si="19"/>
        <v/>
      </c>
      <c r="F192" s="40" t="str">
        <f t="shared" ca="1" si="20"/>
        <v/>
      </c>
      <c r="G192" s="40" t="str">
        <f t="shared" ca="1" si="21"/>
        <v/>
      </c>
      <c r="H192" s="37" t="str">
        <f ca="1">IF(TODAY()&gt;EXP,"0",IF(AND(F192="",G192=""),"",IF($D$7="D",$H$11+SUM($F$12:F192)-SUM($G$12:G192),$H$11-SUM($F$12:F192)+SUM($G$12:G192))))</f>
        <v/>
      </c>
      <c r="I192" s="28"/>
      <c r="J192" s="28"/>
    </row>
    <row r="193" spans="1:10" ht="18.75" customHeight="1" x14ac:dyDescent="0.35">
      <c r="A193" s="28"/>
      <c r="B193" s="35">
        <f t="shared" si="11"/>
        <v>182</v>
      </c>
      <c r="C193" s="38" t="str">
        <f t="shared" ca="1" si="17"/>
        <v/>
      </c>
      <c r="D193" s="39" t="str">
        <f t="shared" ca="1" si="18"/>
        <v/>
      </c>
      <c r="E193" s="32" t="str">
        <f t="shared" ca="1" si="19"/>
        <v/>
      </c>
      <c r="F193" s="40" t="str">
        <f t="shared" ca="1" si="20"/>
        <v/>
      </c>
      <c r="G193" s="40" t="str">
        <f t="shared" ca="1" si="21"/>
        <v/>
      </c>
      <c r="H193" s="37" t="str">
        <f ca="1">IF(TODAY()&gt;EXP,"0",IF(AND(F193="",G193=""),"",IF($D$7="D",$H$11+SUM($F$12:F193)-SUM($G$12:G193),$H$11-SUM($F$12:F193)+SUM($G$12:G193))))</f>
        <v/>
      </c>
      <c r="I193" s="28"/>
      <c r="J193" s="28"/>
    </row>
    <row r="194" spans="1:10" ht="18.75" customHeight="1" x14ac:dyDescent="0.35">
      <c r="A194" s="28"/>
      <c r="B194" s="35">
        <f t="shared" si="11"/>
        <v>183</v>
      </c>
      <c r="C194" s="38" t="str">
        <f t="shared" ca="1" si="17"/>
        <v/>
      </c>
      <c r="D194" s="39" t="str">
        <f t="shared" ca="1" si="18"/>
        <v/>
      </c>
      <c r="E194" s="32" t="str">
        <f t="shared" ca="1" si="19"/>
        <v/>
      </c>
      <c r="F194" s="40" t="str">
        <f t="shared" ca="1" si="20"/>
        <v/>
      </c>
      <c r="G194" s="40" t="str">
        <f t="shared" ca="1" si="21"/>
        <v/>
      </c>
      <c r="H194" s="37" t="str">
        <f ca="1">IF(TODAY()&gt;EXP,"0",IF(AND(F194="",G194=""),"",IF($D$7="D",$H$11+SUM($F$12:F194)-SUM($G$12:G194),$H$11-SUM($F$12:F194)+SUM($G$12:G194))))</f>
        <v/>
      </c>
      <c r="I194" s="28"/>
      <c r="J194" s="28"/>
    </row>
    <row r="195" spans="1:10" ht="18.75" customHeight="1" x14ac:dyDescent="0.35">
      <c r="A195" s="28"/>
      <c r="B195" s="35">
        <f t="shared" si="11"/>
        <v>184</v>
      </c>
      <c r="C195" s="38" t="str">
        <f t="shared" ca="1" si="17"/>
        <v/>
      </c>
      <c r="D195" s="39" t="str">
        <f t="shared" ca="1" si="18"/>
        <v/>
      </c>
      <c r="E195" s="32" t="str">
        <f t="shared" ca="1" si="19"/>
        <v/>
      </c>
      <c r="F195" s="40" t="str">
        <f t="shared" ca="1" si="20"/>
        <v/>
      </c>
      <c r="G195" s="40" t="str">
        <f t="shared" ca="1" si="21"/>
        <v/>
      </c>
      <c r="H195" s="37" t="str">
        <f ca="1">IF(TODAY()&gt;EXP,"0",IF(AND(F195="",G195=""),"",IF($D$7="D",$H$11+SUM($F$12:F195)-SUM($G$12:G195),$H$11-SUM($F$12:F195)+SUM($G$12:G195))))</f>
        <v/>
      </c>
      <c r="I195" s="28"/>
      <c r="J195" s="28"/>
    </row>
    <row r="196" spans="1:10" ht="18.75" customHeight="1" x14ac:dyDescent="0.35">
      <c r="A196" s="28"/>
      <c r="B196" s="35">
        <f t="shared" si="11"/>
        <v>185</v>
      </c>
      <c r="C196" s="38" t="str">
        <f t="shared" ca="1" si="17"/>
        <v/>
      </c>
      <c r="D196" s="39" t="str">
        <f t="shared" ca="1" si="18"/>
        <v/>
      </c>
      <c r="E196" s="32" t="str">
        <f t="shared" ca="1" si="19"/>
        <v/>
      </c>
      <c r="F196" s="40" t="str">
        <f t="shared" ca="1" si="20"/>
        <v/>
      </c>
      <c r="G196" s="40" t="str">
        <f t="shared" ca="1" si="21"/>
        <v/>
      </c>
      <c r="H196" s="37" t="str">
        <f ca="1">IF(TODAY()&gt;EXP,"0",IF(AND(F196="",G196=""),"",IF($D$7="D",$H$11+SUM($F$12:F196)-SUM($G$12:G196),$H$11-SUM($F$12:F196)+SUM($G$12:G196))))</f>
        <v/>
      </c>
      <c r="I196" s="28"/>
      <c r="J196" s="28"/>
    </row>
    <row r="197" spans="1:10" ht="18.75" customHeight="1" x14ac:dyDescent="0.35">
      <c r="A197" s="28"/>
      <c r="B197" s="35">
        <f t="shared" si="11"/>
        <v>186</v>
      </c>
      <c r="C197" s="38" t="str">
        <f t="shared" ca="1" si="17"/>
        <v/>
      </c>
      <c r="D197" s="39" t="str">
        <f t="shared" ca="1" si="18"/>
        <v/>
      </c>
      <c r="E197" s="32" t="str">
        <f t="shared" ca="1" si="19"/>
        <v/>
      </c>
      <c r="F197" s="40" t="str">
        <f t="shared" ca="1" si="20"/>
        <v/>
      </c>
      <c r="G197" s="40" t="str">
        <f t="shared" ca="1" si="21"/>
        <v/>
      </c>
      <c r="H197" s="37" t="str">
        <f ca="1">IF(TODAY()&gt;EXP,"0",IF(AND(F197="",G197=""),"",IF($D$7="D",$H$11+SUM($F$12:F197)-SUM($G$12:G197),$H$11-SUM($F$12:F197)+SUM($G$12:G197))))</f>
        <v/>
      </c>
      <c r="I197" s="28"/>
      <c r="J197" s="28"/>
    </row>
    <row r="198" spans="1:10" ht="18.75" customHeight="1" x14ac:dyDescent="0.35">
      <c r="A198" s="28"/>
      <c r="B198" s="35">
        <f t="shared" si="11"/>
        <v>187</v>
      </c>
      <c r="C198" s="38" t="str">
        <f t="shared" ca="1" si="17"/>
        <v/>
      </c>
      <c r="D198" s="39" t="str">
        <f t="shared" ca="1" si="18"/>
        <v/>
      </c>
      <c r="E198" s="32" t="str">
        <f t="shared" ca="1" si="19"/>
        <v/>
      </c>
      <c r="F198" s="40" t="str">
        <f t="shared" ca="1" si="20"/>
        <v/>
      </c>
      <c r="G198" s="40" t="str">
        <f t="shared" ca="1" si="21"/>
        <v/>
      </c>
      <c r="H198" s="37" t="str">
        <f ca="1">IF(TODAY()&gt;EXP,"0",IF(AND(F198="",G198=""),"",IF($D$7="D",$H$11+SUM($F$12:F198)-SUM($G$12:G198),$H$11-SUM($F$12:F198)+SUM($G$12:G198))))</f>
        <v/>
      </c>
      <c r="I198" s="28"/>
      <c r="J198" s="28"/>
    </row>
    <row r="199" spans="1:10" ht="18.75" customHeight="1" x14ac:dyDescent="0.35">
      <c r="A199" s="28"/>
      <c r="B199" s="35">
        <f t="shared" si="11"/>
        <v>188</v>
      </c>
      <c r="C199" s="38" t="str">
        <f t="shared" ca="1" si="17"/>
        <v/>
      </c>
      <c r="D199" s="39" t="str">
        <f t="shared" ca="1" si="18"/>
        <v/>
      </c>
      <c r="E199" s="32" t="str">
        <f t="shared" ca="1" si="19"/>
        <v/>
      </c>
      <c r="F199" s="40" t="str">
        <f t="shared" ca="1" si="20"/>
        <v/>
      </c>
      <c r="G199" s="40" t="str">
        <f t="shared" ca="1" si="21"/>
        <v/>
      </c>
      <c r="H199" s="37" t="str">
        <f ca="1">IF(TODAY()&gt;EXP,"0",IF(AND(F199="",G199=""),"",IF($D$7="D",$H$11+SUM($F$12:F199)-SUM($G$12:G199),$H$11-SUM($F$12:F199)+SUM($G$12:G199))))</f>
        <v/>
      </c>
      <c r="I199" s="28"/>
      <c r="J199" s="28"/>
    </row>
    <row r="200" spans="1:10" ht="18.75" customHeight="1" x14ac:dyDescent="0.35">
      <c r="A200" s="28"/>
      <c r="B200" s="35">
        <f t="shared" si="11"/>
        <v>189</v>
      </c>
      <c r="C200" s="38" t="str">
        <f t="shared" ca="1" si="17"/>
        <v/>
      </c>
      <c r="D200" s="39" t="str">
        <f t="shared" ca="1" si="18"/>
        <v/>
      </c>
      <c r="E200" s="32" t="str">
        <f t="shared" ca="1" si="19"/>
        <v/>
      </c>
      <c r="F200" s="40" t="str">
        <f t="shared" ca="1" si="20"/>
        <v/>
      </c>
      <c r="G200" s="40" t="str">
        <f t="shared" ca="1" si="21"/>
        <v/>
      </c>
      <c r="H200" s="37" t="str">
        <f ca="1">IF(TODAY()&gt;EXP,"0",IF(AND(F200="",G200=""),"",IF($D$7="D",$H$11+SUM($F$12:F200)-SUM($G$12:G200),$H$11-SUM($F$12:F200)+SUM($G$12:G200))))</f>
        <v/>
      </c>
      <c r="I200" s="28"/>
      <c r="J200" s="28"/>
    </row>
    <row r="201" spans="1:10" ht="18.75" customHeight="1" x14ac:dyDescent="0.35">
      <c r="A201" s="28"/>
      <c r="B201" s="35">
        <f t="shared" si="11"/>
        <v>190</v>
      </c>
      <c r="C201" s="38" t="str">
        <f t="shared" ca="1" si="17"/>
        <v/>
      </c>
      <c r="D201" s="39" t="str">
        <f t="shared" ca="1" si="18"/>
        <v/>
      </c>
      <c r="E201" s="32" t="str">
        <f t="shared" ca="1" si="19"/>
        <v/>
      </c>
      <c r="F201" s="40" t="str">
        <f t="shared" ca="1" si="20"/>
        <v/>
      </c>
      <c r="G201" s="40" t="str">
        <f t="shared" ca="1" si="21"/>
        <v/>
      </c>
      <c r="H201" s="37" t="str">
        <f ca="1">IF(TODAY()&gt;EXP,"0",IF(AND(F201="",G201=""),"",IF($D$7="D",$H$11+SUM($F$12:F201)-SUM($G$12:G201),$H$11-SUM($F$12:F201)+SUM($G$12:G201))))</f>
        <v/>
      </c>
      <c r="I201" s="28"/>
      <c r="J201" s="28"/>
    </row>
    <row r="202" spans="1:10" ht="18.75" customHeight="1" x14ac:dyDescent="0.35">
      <c r="A202" s="28"/>
      <c r="B202" s="35">
        <f t="shared" si="11"/>
        <v>191</v>
      </c>
      <c r="C202" s="38" t="str">
        <f t="shared" ca="1" si="17"/>
        <v/>
      </c>
      <c r="D202" s="39" t="str">
        <f t="shared" ca="1" si="18"/>
        <v/>
      </c>
      <c r="E202" s="32" t="str">
        <f t="shared" ca="1" si="19"/>
        <v/>
      </c>
      <c r="F202" s="40" t="str">
        <f t="shared" ca="1" si="20"/>
        <v/>
      </c>
      <c r="G202" s="40" t="str">
        <f t="shared" ca="1" si="21"/>
        <v/>
      </c>
      <c r="H202" s="37" t="str">
        <f ca="1">IF(TODAY()&gt;EXP,"0",IF(AND(F202="",G202=""),"",IF($D$7="D",$H$11+SUM($F$12:F202)-SUM($G$12:G202),$H$11-SUM($F$12:F202)+SUM($G$12:G202))))</f>
        <v/>
      </c>
      <c r="I202" s="28"/>
      <c r="J202" s="28"/>
    </row>
    <row r="203" spans="1:10" ht="18.75" customHeight="1" x14ac:dyDescent="0.35">
      <c r="A203" s="28"/>
      <c r="B203" s="35">
        <f t="shared" si="11"/>
        <v>192</v>
      </c>
      <c r="C203" s="38" t="str">
        <f t="shared" ca="1" si="17"/>
        <v/>
      </c>
      <c r="D203" s="39" t="str">
        <f t="shared" ca="1" si="18"/>
        <v/>
      </c>
      <c r="E203" s="32" t="str">
        <f t="shared" ca="1" si="19"/>
        <v/>
      </c>
      <c r="F203" s="40" t="str">
        <f t="shared" ca="1" si="20"/>
        <v/>
      </c>
      <c r="G203" s="40" t="str">
        <f t="shared" ca="1" si="21"/>
        <v/>
      </c>
      <c r="H203" s="37" t="str">
        <f ca="1">IF(TODAY()&gt;EXP,"0",IF(AND(F203="",G203=""),"",IF($D$7="D",$H$11+SUM($F$12:F203)-SUM($G$12:G203),$H$11-SUM($F$12:F203)+SUM($G$12:G203))))</f>
        <v/>
      </c>
      <c r="I203" s="28"/>
      <c r="J203" s="28"/>
    </row>
    <row r="204" spans="1:10" ht="18.75" customHeight="1" x14ac:dyDescent="0.35">
      <c r="A204" s="28"/>
      <c r="B204" s="35">
        <f t="shared" si="11"/>
        <v>193</v>
      </c>
      <c r="C204" s="38" t="str">
        <f t="shared" ca="1" si="17"/>
        <v/>
      </c>
      <c r="D204" s="39" t="str">
        <f t="shared" ca="1" si="18"/>
        <v/>
      </c>
      <c r="E204" s="32" t="str">
        <f t="shared" ca="1" si="19"/>
        <v/>
      </c>
      <c r="F204" s="40" t="str">
        <f t="shared" ca="1" si="20"/>
        <v/>
      </c>
      <c r="G204" s="40" t="str">
        <f t="shared" ca="1" si="21"/>
        <v/>
      </c>
      <c r="H204" s="37" t="str">
        <f ca="1">IF(TODAY()&gt;EXP,"0",IF(AND(F204="",G204=""),"",IF($D$7="D",$H$11+SUM($F$12:F204)-SUM($G$12:G204),$H$11-SUM($F$12:F204)+SUM($G$12:G204))))</f>
        <v/>
      </c>
      <c r="I204" s="28"/>
      <c r="J204" s="28"/>
    </row>
    <row r="205" spans="1:10" ht="18.75" customHeight="1" x14ac:dyDescent="0.35">
      <c r="A205" s="28"/>
      <c r="B205" s="35">
        <f t="shared" si="11"/>
        <v>194</v>
      </c>
      <c r="C205" s="38" t="str">
        <f t="shared" ca="1" si="17"/>
        <v/>
      </c>
      <c r="D205" s="39" t="str">
        <f t="shared" ca="1" si="18"/>
        <v/>
      </c>
      <c r="E205" s="32" t="str">
        <f t="shared" ca="1" si="19"/>
        <v/>
      </c>
      <c r="F205" s="40" t="str">
        <f t="shared" ca="1" si="20"/>
        <v/>
      </c>
      <c r="G205" s="40" t="str">
        <f t="shared" ca="1" si="21"/>
        <v/>
      </c>
      <c r="H205" s="37" t="str">
        <f ca="1">IF(TODAY()&gt;EXP,"0",IF(AND(F205="",G205=""),"",IF($D$7="D",$H$11+SUM($F$12:F205)-SUM($G$12:G205),$H$11-SUM($F$12:F205)+SUM($G$12:G205))))</f>
        <v/>
      </c>
      <c r="I205" s="28"/>
      <c r="J205" s="28"/>
    </row>
    <row r="206" spans="1:10" ht="18.75" customHeight="1" x14ac:dyDescent="0.35">
      <c r="A206" s="28"/>
      <c r="B206" s="35">
        <f t="shared" si="11"/>
        <v>195</v>
      </c>
      <c r="C206" s="38" t="str">
        <f t="shared" ca="1" si="17"/>
        <v/>
      </c>
      <c r="D206" s="39" t="str">
        <f t="shared" ca="1" si="18"/>
        <v/>
      </c>
      <c r="E206" s="32" t="str">
        <f t="shared" ca="1" si="19"/>
        <v/>
      </c>
      <c r="F206" s="40" t="str">
        <f t="shared" ca="1" si="20"/>
        <v/>
      </c>
      <c r="G206" s="40" t="str">
        <f t="shared" ca="1" si="21"/>
        <v/>
      </c>
      <c r="H206" s="37" t="str">
        <f ca="1">IF(TODAY()&gt;EXP,"0",IF(AND(F206="",G206=""),"",IF($D$7="D",$H$11+SUM($F$12:F206)-SUM($G$12:G206),$H$11-SUM($F$12:F206)+SUM($G$12:G206))))</f>
        <v/>
      </c>
      <c r="I206" s="28"/>
      <c r="J206" s="28"/>
    </row>
    <row r="207" spans="1:10" ht="18.75" customHeight="1" x14ac:dyDescent="0.35">
      <c r="A207" s="28"/>
      <c r="B207" s="35">
        <f t="shared" si="11"/>
        <v>196</v>
      </c>
      <c r="C207" s="38" t="str">
        <f t="shared" ca="1" si="17"/>
        <v/>
      </c>
      <c r="D207" s="39" t="str">
        <f t="shared" ca="1" si="18"/>
        <v/>
      </c>
      <c r="E207" s="32" t="str">
        <f t="shared" ca="1" si="19"/>
        <v/>
      </c>
      <c r="F207" s="40" t="str">
        <f t="shared" ca="1" si="20"/>
        <v/>
      </c>
      <c r="G207" s="40" t="str">
        <f t="shared" ca="1" si="21"/>
        <v/>
      </c>
      <c r="H207" s="37" t="str">
        <f ca="1">IF(TODAY()&gt;EXP,"0",IF(AND(F207="",G207=""),"",IF($D$7="D",$H$11+SUM($F$12:F207)-SUM($G$12:G207),$H$11-SUM($F$12:F207)+SUM($G$12:G207))))</f>
        <v/>
      </c>
      <c r="I207" s="28"/>
      <c r="J207" s="28"/>
    </row>
    <row r="208" spans="1:10" ht="18.75" customHeight="1" x14ac:dyDescent="0.35">
      <c r="A208" s="28"/>
      <c r="B208" s="35">
        <f t="shared" si="11"/>
        <v>197</v>
      </c>
      <c r="C208" s="38" t="str">
        <f t="shared" ca="1" si="17"/>
        <v/>
      </c>
      <c r="D208" s="39" t="str">
        <f t="shared" ca="1" si="18"/>
        <v/>
      </c>
      <c r="E208" s="32" t="str">
        <f t="shared" ca="1" si="19"/>
        <v/>
      </c>
      <c r="F208" s="40" t="str">
        <f t="shared" ca="1" si="20"/>
        <v/>
      </c>
      <c r="G208" s="40" t="str">
        <f t="shared" ca="1" si="21"/>
        <v/>
      </c>
      <c r="H208" s="37" t="str">
        <f ca="1">IF(TODAY()&gt;EXP,"0",IF(AND(F208="",G208=""),"",IF($D$7="D",$H$11+SUM($F$12:F208)-SUM($G$12:G208),$H$11-SUM($F$12:F208)+SUM($G$12:G208))))</f>
        <v/>
      </c>
      <c r="I208" s="28"/>
      <c r="J208" s="28"/>
    </row>
    <row r="209" spans="1:10" ht="18.75" customHeight="1" x14ac:dyDescent="0.35">
      <c r="A209" s="28"/>
      <c r="B209" s="35">
        <f t="shared" si="11"/>
        <v>198</v>
      </c>
      <c r="C209" s="38" t="str">
        <f t="shared" ca="1" si="17"/>
        <v/>
      </c>
      <c r="D209" s="39" t="str">
        <f t="shared" ca="1" si="18"/>
        <v/>
      </c>
      <c r="E209" s="32" t="str">
        <f t="shared" ca="1" si="19"/>
        <v/>
      </c>
      <c r="F209" s="40" t="str">
        <f t="shared" ca="1" si="20"/>
        <v/>
      </c>
      <c r="G209" s="40" t="str">
        <f t="shared" ca="1" si="21"/>
        <v/>
      </c>
      <c r="H209" s="37" t="str">
        <f ca="1">IF(TODAY()&gt;EXP,"0",IF(AND(F209="",G209=""),"",IF($D$7="D",$H$11+SUM($F$12:F209)-SUM($G$12:G209),$H$11-SUM($F$12:F209)+SUM($G$12:G209))))</f>
        <v/>
      </c>
      <c r="I209" s="28"/>
      <c r="J209" s="28"/>
    </row>
    <row r="210" spans="1:10" ht="18.75" customHeight="1" x14ac:dyDescent="0.35">
      <c r="A210" s="28"/>
      <c r="B210" s="35">
        <f t="shared" si="11"/>
        <v>199</v>
      </c>
      <c r="C210" s="38" t="str">
        <f t="shared" ca="1" si="17"/>
        <v/>
      </c>
      <c r="D210" s="39" t="str">
        <f t="shared" ca="1" si="18"/>
        <v/>
      </c>
      <c r="E210" s="32" t="str">
        <f t="shared" ca="1" si="19"/>
        <v/>
      </c>
      <c r="F210" s="40" t="str">
        <f t="shared" ca="1" si="20"/>
        <v/>
      </c>
      <c r="G210" s="40" t="str">
        <f t="shared" ca="1" si="21"/>
        <v/>
      </c>
      <c r="H210" s="37" t="str">
        <f ca="1">IF(TODAY()&gt;EXP,"0",IF(AND(F210="",G210=""),"",IF($D$7="D",$H$11+SUM($F$12:F210)-SUM($G$12:G210),$H$11-SUM($F$12:F210)+SUM($G$12:G210))))</f>
        <v/>
      </c>
      <c r="I210" s="28"/>
      <c r="J210" s="28"/>
    </row>
    <row r="211" spans="1:10" ht="18.75" customHeight="1" x14ac:dyDescent="0.35">
      <c r="A211" s="28"/>
      <c r="B211" s="35">
        <f t="shared" si="11"/>
        <v>200</v>
      </c>
      <c r="C211" s="38" t="str">
        <f t="shared" ca="1" si="17"/>
        <v/>
      </c>
      <c r="D211" s="39" t="str">
        <f t="shared" ca="1" si="18"/>
        <v/>
      </c>
      <c r="E211" s="32" t="str">
        <f t="shared" ca="1" si="19"/>
        <v/>
      </c>
      <c r="F211" s="40" t="str">
        <f t="shared" ca="1" si="20"/>
        <v/>
      </c>
      <c r="G211" s="40" t="str">
        <f t="shared" ca="1" si="21"/>
        <v/>
      </c>
      <c r="H211" s="37" t="str">
        <f ca="1">IF(TODAY()&gt;EXP,"0",IF(AND(F211="",G211=""),"",IF($D$7="D",$H$11+SUM($F$12:F211)-SUM($G$12:G211),$H$11-SUM($F$12:F211)+SUM($G$12:G211))))</f>
        <v/>
      </c>
      <c r="I211" s="28"/>
      <c r="J211" s="28"/>
    </row>
    <row r="212" spans="1:10" ht="18.75" customHeight="1" x14ac:dyDescent="0.35">
      <c r="A212" s="28"/>
      <c r="B212" s="35">
        <f t="shared" si="11"/>
        <v>201</v>
      </c>
      <c r="C212" s="38" t="str">
        <f t="shared" ca="1" si="17"/>
        <v/>
      </c>
      <c r="D212" s="39" t="str">
        <f t="shared" ca="1" si="18"/>
        <v/>
      </c>
      <c r="E212" s="32" t="str">
        <f t="shared" ca="1" si="19"/>
        <v/>
      </c>
      <c r="F212" s="40" t="str">
        <f t="shared" ca="1" si="20"/>
        <v/>
      </c>
      <c r="G212" s="40" t="str">
        <f t="shared" ca="1" si="21"/>
        <v/>
      </c>
      <c r="H212" s="37" t="str">
        <f ca="1">IF(TODAY()&gt;EXP,"0",IF(AND(F212="",G212=""),"",IF($D$7="D",$H$11+SUM($F$12:F212)-SUM($G$12:G212),$H$11-SUM($F$12:F212)+SUM($G$12:G212))))</f>
        <v/>
      </c>
      <c r="I212" s="28"/>
      <c r="J212" s="28"/>
    </row>
    <row r="213" spans="1:10" ht="18.75" customHeight="1" x14ac:dyDescent="0.35">
      <c r="A213" s="28"/>
      <c r="B213" s="35">
        <f t="shared" si="11"/>
        <v>202</v>
      </c>
      <c r="C213" s="38" t="str">
        <f t="shared" ca="1" si="17"/>
        <v/>
      </c>
      <c r="D213" s="39" t="str">
        <f t="shared" ca="1" si="18"/>
        <v/>
      </c>
      <c r="E213" s="32" t="str">
        <f t="shared" ca="1" si="19"/>
        <v/>
      </c>
      <c r="F213" s="40" t="str">
        <f t="shared" ca="1" si="20"/>
        <v/>
      </c>
      <c r="G213" s="40" t="str">
        <f t="shared" ca="1" si="21"/>
        <v/>
      </c>
      <c r="H213" s="37" t="str">
        <f ca="1">IF(TODAY()&gt;EXP,"0",IF(AND(F213="",G213=""),"",IF($D$7="D",$H$11+SUM($F$12:F213)-SUM($G$12:G213),$H$11-SUM($F$12:F213)+SUM($G$12:G213))))</f>
        <v/>
      </c>
      <c r="I213" s="28"/>
      <c r="J213" s="28"/>
    </row>
    <row r="214" spans="1:10" ht="18.75" customHeight="1" x14ac:dyDescent="0.35">
      <c r="A214" s="28"/>
      <c r="B214" s="35">
        <f t="shared" si="11"/>
        <v>203</v>
      </c>
      <c r="C214" s="38" t="str">
        <f t="shared" ca="1" si="17"/>
        <v/>
      </c>
      <c r="D214" s="39" t="str">
        <f t="shared" ca="1" si="18"/>
        <v/>
      </c>
      <c r="E214" s="32" t="str">
        <f t="shared" ca="1" si="19"/>
        <v/>
      </c>
      <c r="F214" s="40" t="str">
        <f t="shared" ca="1" si="20"/>
        <v/>
      </c>
      <c r="G214" s="40" t="str">
        <f t="shared" ca="1" si="21"/>
        <v/>
      </c>
      <c r="H214" s="37" t="str">
        <f ca="1">IF(TODAY()&gt;EXP,"0",IF(AND(F214="",G214=""),"",IF($D$7="D",$H$11+SUM($F$12:F214)-SUM($G$12:G214),$H$11-SUM($F$12:F214)+SUM($G$12:G214))))</f>
        <v/>
      </c>
      <c r="I214" s="28"/>
      <c r="J214" s="28"/>
    </row>
    <row r="215" spans="1:10" ht="18.75" customHeight="1" x14ac:dyDescent="0.35">
      <c r="A215" s="28"/>
      <c r="B215" s="35">
        <f t="shared" si="11"/>
        <v>204</v>
      </c>
      <c r="C215" s="38" t="str">
        <f t="shared" ca="1" si="17"/>
        <v/>
      </c>
      <c r="D215" s="39" t="str">
        <f t="shared" ca="1" si="18"/>
        <v/>
      </c>
      <c r="E215" s="32" t="str">
        <f t="shared" ca="1" si="19"/>
        <v/>
      </c>
      <c r="F215" s="40" t="str">
        <f t="shared" ca="1" si="20"/>
        <v/>
      </c>
      <c r="G215" s="40" t="str">
        <f t="shared" ca="1" si="21"/>
        <v/>
      </c>
      <c r="H215" s="37" t="str">
        <f ca="1">IF(TODAY()&gt;EXP,"0",IF(AND(F215="",G215=""),"",IF($D$7="D",$H$11+SUM($F$12:F215)-SUM($G$12:G215),$H$11-SUM($F$12:F215)+SUM($G$12:G215))))</f>
        <v/>
      </c>
      <c r="I215" s="28"/>
      <c r="J215" s="28"/>
    </row>
    <row r="216" spans="1:10" ht="18.75" customHeight="1" x14ac:dyDescent="0.35">
      <c r="A216" s="28"/>
      <c r="B216" s="35">
        <f t="shared" si="11"/>
        <v>205</v>
      </c>
      <c r="C216" s="38" t="str">
        <f t="shared" ca="1" si="17"/>
        <v/>
      </c>
      <c r="D216" s="39" t="str">
        <f t="shared" ca="1" si="18"/>
        <v/>
      </c>
      <c r="E216" s="32" t="str">
        <f t="shared" ca="1" si="19"/>
        <v/>
      </c>
      <c r="F216" s="40" t="str">
        <f t="shared" ca="1" si="20"/>
        <v/>
      </c>
      <c r="G216" s="40" t="str">
        <f t="shared" ca="1" si="21"/>
        <v/>
      </c>
      <c r="H216" s="37" t="str">
        <f ca="1">IF(TODAY()&gt;EXP,"0",IF(AND(F216="",G216=""),"",IF($D$7="D",$H$11+SUM($F$12:F216)-SUM($G$12:G216),$H$11-SUM($F$12:F216)+SUM($G$12:G216))))</f>
        <v/>
      </c>
      <c r="I216" s="28"/>
      <c r="J216" s="28"/>
    </row>
    <row r="217" spans="1:10" ht="18.75" customHeight="1" x14ac:dyDescent="0.35">
      <c r="A217" s="28"/>
      <c r="B217" s="35">
        <f t="shared" si="11"/>
        <v>206</v>
      </c>
      <c r="C217" s="38" t="str">
        <f t="shared" ca="1" si="17"/>
        <v/>
      </c>
      <c r="D217" s="39" t="str">
        <f t="shared" ca="1" si="18"/>
        <v/>
      </c>
      <c r="E217" s="32" t="str">
        <f t="shared" ca="1" si="19"/>
        <v/>
      </c>
      <c r="F217" s="40" t="str">
        <f t="shared" ca="1" si="20"/>
        <v/>
      </c>
      <c r="G217" s="40" t="str">
        <f t="shared" ca="1" si="21"/>
        <v/>
      </c>
      <c r="H217" s="37" t="str">
        <f ca="1">IF(TODAY()&gt;EXP,"0",IF(AND(F217="",G217=""),"",IF($D$7="D",$H$11+SUM($F$12:F217)-SUM($G$12:G217),$H$11-SUM($F$12:F217)+SUM($G$12:G217))))</f>
        <v/>
      </c>
      <c r="I217" s="28"/>
      <c r="J217" s="28"/>
    </row>
    <row r="218" spans="1:10" ht="18.75" customHeight="1" x14ac:dyDescent="0.35">
      <c r="A218" s="28"/>
      <c r="B218" s="35">
        <f t="shared" si="11"/>
        <v>207</v>
      </c>
      <c r="C218" s="38" t="str">
        <f t="shared" ca="1" si="17"/>
        <v/>
      </c>
      <c r="D218" s="39" t="str">
        <f t="shared" ca="1" si="18"/>
        <v/>
      </c>
      <c r="E218" s="32" t="str">
        <f t="shared" ca="1" si="19"/>
        <v/>
      </c>
      <c r="F218" s="40" t="str">
        <f t="shared" ca="1" si="20"/>
        <v/>
      </c>
      <c r="G218" s="40" t="str">
        <f t="shared" ca="1" si="21"/>
        <v/>
      </c>
      <c r="H218" s="37" t="str">
        <f ca="1">IF(TODAY()&gt;EXP,"0",IF(AND(F218="",G218=""),"",IF($D$7="D",$H$11+SUM($F$12:F218)-SUM($G$12:G218),$H$11-SUM($F$12:F218)+SUM($G$12:G218))))</f>
        <v/>
      </c>
      <c r="I218" s="28"/>
      <c r="J218" s="28"/>
    </row>
    <row r="219" spans="1:10" ht="18.75" customHeight="1" x14ac:dyDescent="0.35">
      <c r="A219" s="28"/>
      <c r="B219" s="35">
        <f t="shared" si="11"/>
        <v>208</v>
      </c>
      <c r="C219" s="38" t="str">
        <f t="shared" ca="1" si="17"/>
        <v/>
      </c>
      <c r="D219" s="39" t="str">
        <f t="shared" ca="1" si="18"/>
        <v/>
      </c>
      <c r="E219" s="32" t="str">
        <f t="shared" ca="1" si="19"/>
        <v/>
      </c>
      <c r="F219" s="40" t="str">
        <f t="shared" ca="1" si="20"/>
        <v/>
      </c>
      <c r="G219" s="40" t="str">
        <f t="shared" ca="1" si="21"/>
        <v/>
      </c>
      <c r="H219" s="37" t="str">
        <f ca="1">IF(TODAY()&gt;EXP,"0",IF(AND(F219="",G219=""),"",IF($D$7="D",$H$11+SUM($F$12:F219)-SUM($G$12:G219),$H$11-SUM($F$12:F219)+SUM($G$12:G219))))</f>
        <v/>
      </c>
      <c r="I219" s="28"/>
      <c r="J219" s="28"/>
    </row>
    <row r="220" spans="1:10" ht="18.75" customHeight="1" x14ac:dyDescent="0.35">
      <c r="A220" s="28"/>
      <c r="B220" s="35">
        <f t="shared" si="11"/>
        <v>209</v>
      </c>
      <c r="C220" s="38" t="str">
        <f t="shared" ca="1" si="17"/>
        <v/>
      </c>
      <c r="D220" s="39" t="str">
        <f t="shared" ca="1" si="18"/>
        <v/>
      </c>
      <c r="E220" s="32" t="str">
        <f t="shared" ca="1" si="19"/>
        <v/>
      </c>
      <c r="F220" s="40" t="str">
        <f t="shared" ca="1" si="20"/>
        <v/>
      </c>
      <c r="G220" s="40" t="str">
        <f t="shared" ca="1" si="21"/>
        <v/>
      </c>
      <c r="H220" s="37" t="str">
        <f ca="1">IF(TODAY()&gt;EXP,"0",IF(AND(F220="",G220=""),"",IF($D$7="D",$H$11+SUM($F$12:F220)-SUM($G$12:G220),$H$11-SUM($F$12:F220)+SUM($G$12:G220))))</f>
        <v/>
      </c>
      <c r="I220" s="28"/>
      <c r="J220" s="28"/>
    </row>
    <row r="221" spans="1:10" ht="18.75" customHeight="1" x14ac:dyDescent="0.35">
      <c r="A221" s="28"/>
      <c r="B221" s="35">
        <f t="shared" si="11"/>
        <v>210</v>
      </c>
      <c r="C221" s="38" t="str">
        <f t="shared" ca="1" si="17"/>
        <v/>
      </c>
      <c r="D221" s="39" t="str">
        <f t="shared" ca="1" si="18"/>
        <v/>
      </c>
      <c r="E221" s="32" t="str">
        <f t="shared" ca="1" si="19"/>
        <v/>
      </c>
      <c r="F221" s="40" t="str">
        <f t="shared" ca="1" si="20"/>
        <v/>
      </c>
      <c r="G221" s="40" t="str">
        <f t="shared" ca="1" si="21"/>
        <v/>
      </c>
      <c r="H221" s="37" t="str">
        <f ca="1">IF(TODAY()&gt;EXP,"0",IF(AND(F221="",G221=""),"",IF($D$7="D",$H$11+SUM($F$12:F221)-SUM($G$12:G221),$H$11-SUM($F$12:F221)+SUM($G$12:G221))))</f>
        <v/>
      </c>
      <c r="I221" s="28"/>
      <c r="J221" s="28"/>
    </row>
    <row r="222" spans="1:10" ht="18.75" customHeight="1" x14ac:dyDescent="0.35">
      <c r="A222" s="28"/>
      <c r="B222" s="35">
        <f t="shared" si="11"/>
        <v>211</v>
      </c>
      <c r="C222" s="38" t="str">
        <f t="shared" ca="1" si="17"/>
        <v/>
      </c>
      <c r="D222" s="39" t="str">
        <f t="shared" ca="1" si="18"/>
        <v/>
      </c>
      <c r="E222" s="32" t="str">
        <f t="shared" ca="1" si="19"/>
        <v/>
      </c>
      <c r="F222" s="40" t="str">
        <f t="shared" ca="1" si="20"/>
        <v/>
      </c>
      <c r="G222" s="40" t="str">
        <f t="shared" ca="1" si="21"/>
        <v/>
      </c>
      <c r="H222" s="37" t="str">
        <f ca="1">IF(TODAY()&gt;EXP,"0",IF(AND(F222="",G222=""),"",IF($D$7="D",$H$11+SUM($F$12:F222)-SUM($G$12:G222),$H$11-SUM($F$12:F222)+SUM($G$12:G222))))</f>
        <v/>
      </c>
      <c r="I222" s="28"/>
      <c r="J222" s="28"/>
    </row>
    <row r="223" spans="1:10" ht="18.75" customHeight="1" x14ac:dyDescent="0.35">
      <c r="A223" s="28"/>
      <c r="B223" s="35">
        <f t="shared" si="11"/>
        <v>212</v>
      </c>
      <c r="C223" s="38" t="str">
        <f t="shared" ca="1" si="17"/>
        <v/>
      </c>
      <c r="D223" s="39" t="str">
        <f t="shared" ca="1" si="18"/>
        <v/>
      </c>
      <c r="E223" s="32" t="str">
        <f t="shared" ca="1" si="19"/>
        <v/>
      </c>
      <c r="F223" s="40" t="str">
        <f t="shared" ca="1" si="20"/>
        <v/>
      </c>
      <c r="G223" s="40" t="str">
        <f t="shared" ca="1" si="21"/>
        <v/>
      </c>
      <c r="H223" s="37" t="str">
        <f ca="1">IF(TODAY()&gt;EXP,"0",IF(AND(F223="",G223=""),"",IF($D$7="D",$H$11+SUM($F$12:F223)-SUM($G$12:G223),$H$11-SUM($F$12:F223)+SUM($G$12:G223))))</f>
        <v/>
      </c>
      <c r="I223" s="28"/>
      <c r="J223" s="28"/>
    </row>
    <row r="224" spans="1:10" ht="18.75" customHeight="1" x14ac:dyDescent="0.35">
      <c r="A224" s="28"/>
      <c r="B224" s="35">
        <f t="shared" si="11"/>
        <v>213</v>
      </c>
      <c r="C224" s="38" t="str">
        <f t="shared" ca="1" si="17"/>
        <v/>
      </c>
      <c r="D224" s="39" t="str">
        <f t="shared" ca="1" si="18"/>
        <v/>
      </c>
      <c r="E224" s="32" t="str">
        <f t="shared" ca="1" si="19"/>
        <v/>
      </c>
      <c r="F224" s="40" t="str">
        <f t="shared" ca="1" si="20"/>
        <v/>
      </c>
      <c r="G224" s="40" t="str">
        <f t="shared" ca="1" si="21"/>
        <v/>
      </c>
      <c r="H224" s="37" t="str">
        <f ca="1">IF(TODAY()&gt;EXP,"0",IF(AND(F224="",G224=""),"",IF($D$7="D",$H$11+SUM($F$12:F224)-SUM($G$12:G224),$H$11-SUM($F$12:F224)+SUM($G$12:G224))))</f>
        <v/>
      </c>
      <c r="I224" s="28"/>
      <c r="J224" s="28"/>
    </row>
    <row r="225" spans="1:10" ht="18.75" customHeight="1" x14ac:dyDescent="0.35">
      <c r="A225" s="28"/>
      <c r="B225" s="35">
        <f t="shared" si="11"/>
        <v>214</v>
      </c>
      <c r="C225" s="38" t="str">
        <f t="shared" ca="1" si="17"/>
        <v/>
      </c>
      <c r="D225" s="39" t="str">
        <f t="shared" ca="1" si="18"/>
        <v/>
      </c>
      <c r="E225" s="32" t="str">
        <f t="shared" ca="1" si="19"/>
        <v/>
      </c>
      <c r="F225" s="40" t="str">
        <f t="shared" ca="1" si="20"/>
        <v/>
      </c>
      <c r="G225" s="40" t="str">
        <f t="shared" ca="1" si="21"/>
        <v/>
      </c>
      <c r="H225" s="37" t="str">
        <f ca="1">IF(TODAY()&gt;EXP,"0",IF(AND(F225="",G225=""),"",IF($D$7="D",$H$11+SUM($F$12:F225)-SUM($G$12:G225),$H$11-SUM($F$12:F225)+SUM($G$12:G225))))</f>
        <v/>
      </c>
      <c r="I225" s="28"/>
      <c r="J225" s="28"/>
    </row>
    <row r="226" spans="1:10" ht="18.75" customHeight="1" x14ac:dyDescent="0.35">
      <c r="A226" s="28"/>
      <c r="B226" s="35">
        <f t="shared" si="11"/>
        <v>215</v>
      </c>
      <c r="C226" s="38" t="str">
        <f t="shared" ca="1" si="17"/>
        <v/>
      </c>
      <c r="D226" s="39" t="str">
        <f t="shared" ca="1" si="18"/>
        <v/>
      </c>
      <c r="E226" s="32" t="str">
        <f t="shared" ca="1" si="19"/>
        <v/>
      </c>
      <c r="F226" s="40" t="str">
        <f t="shared" ca="1" si="20"/>
        <v/>
      </c>
      <c r="G226" s="40" t="str">
        <f t="shared" ca="1" si="21"/>
        <v/>
      </c>
      <c r="H226" s="37" t="str">
        <f ca="1">IF(TODAY()&gt;EXP,"0",IF(AND(F226="",G226=""),"",IF($D$7="D",$H$11+SUM($F$12:F226)-SUM($G$12:G226),$H$11-SUM($F$12:F226)+SUM($G$12:G226))))</f>
        <v/>
      </c>
      <c r="I226" s="28"/>
      <c r="J226" s="28"/>
    </row>
    <row r="227" spans="1:10" ht="18.75" customHeight="1" x14ac:dyDescent="0.35">
      <c r="A227" s="28"/>
      <c r="B227" s="35">
        <f t="shared" si="11"/>
        <v>216</v>
      </c>
      <c r="C227" s="38" t="str">
        <f t="shared" ca="1" si="17"/>
        <v/>
      </c>
      <c r="D227" s="39" t="str">
        <f t="shared" ca="1" si="18"/>
        <v/>
      </c>
      <c r="E227" s="32" t="str">
        <f t="shared" ca="1" si="19"/>
        <v/>
      </c>
      <c r="F227" s="40" t="str">
        <f t="shared" ca="1" si="20"/>
        <v/>
      </c>
      <c r="G227" s="40" t="str">
        <f t="shared" ca="1" si="21"/>
        <v/>
      </c>
      <c r="H227" s="37" t="str">
        <f ca="1">IF(TODAY()&gt;EXP,"0",IF(AND(F227="",G227=""),"",IF($D$7="D",$H$11+SUM($F$12:F227)-SUM($G$12:G227),$H$11-SUM($F$12:F227)+SUM($G$12:G227))))</f>
        <v/>
      </c>
      <c r="I227" s="28"/>
      <c r="J227" s="28"/>
    </row>
    <row r="228" spans="1:10" ht="18.75" customHeight="1" x14ac:dyDescent="0.35">
      <c r="A228" s="28"/>
      <c r="B228" s="35">
        <f t="shared" si="11"/>
        <v>217</v>
      </c>
      <c r="C228" s="38" t="str">
        <f t="shared" ca="1" si="17"/>
        <v/>
      </c>
      <c r="D228" s="39" t="str">
        <f t="shared" ca="1" si="18"/>
        <v/>
      </c>
      <c r="E228" s="32" t="str">
        <f t="shared" ca="1" si="19"/>
        <v/>
      </c>
      <c r="F228" s="40" t="str">
        <f t="shared" ca="1" si="20"/>
        <v/>
      </c>
      <c r="G228" s="40" t="str">
        <f t="shared" ca="1" si="21"/>
        <v/>
      </c>
      <c r="H228" s="37" t="str">
        <f ca="1">IF(TODAY()&gt;EXP,"0",IF(AND(F228="",G228=""),"",IF($D$7="D",$H$11+SUM($F$12:F228)-SUM($G$12:G228),$H$11-SUM($F$12:F228)+SUM($G$12:G228))))</f>
        <v/>
      </c>
      <c r="I228" s="28"/>
      <c r="J228" s="28"/>
    </row>
    <row r="229" spans="1:10" ht="18.75" customHeight="1" x14ac:dyDescent="0.35">
      <c r="A229" s="28"/>
      <c r="B229" s="35">
        <f t="shared" si="11"/>
        <v>218</v>
      </c>
      <c r="C229" s="38" t="str">
        <f t="shared" ca="1" si="17"/>
        <v/>
      </c>
      <c r="D229" s="39" t="str">
        <f t="shared" ca="1" si="18"/>
        <v/>
      </c>
      <c r="E229" s="32" t="str">
        <f t="shared" ca="1" si="19"/>
        <v/>
      </c>
      <c r="F229" s="40" t="str">
        <f t="shared" ca="1" si="20"/>
        <v/>
      </c>
      <c r="G229" s="40" t="str">
        <f t="shared" ca="1" si="21"/>
        <v/>
      </c>
      <c r="H229" s="37" t="str">
        <f ca="1">IF(TODAY()&gt;EXP,"0",IF(AND(F229="",G229=""),"",IF($D$7="D",$H$11+SUM($F$12:F229)-SUM($G$12:G229),$H$11-SUM($F$12:F229)+SUM($G$12:G229))))</f>
        <v/>
      </c>
      <c r="I229" s="28"/>
      <c r="J229" s="28"/>
    </row>
    <row r="230" spans="1:10" ht="18.75" customHeight="1" x14ac:dyDescent="0.35">
      <c r="A230" s="28"/>
      <c r="B230" s="35">
        <f t="shared" si="11"/>
        <v>219</v>
      </c>
      <c r="C230" s="38" t="str">
        <f t="shared" ref="C230:C293" ca="1" si="22">IF(TODAY()&gt;EXP,"0",IF(ISERROR(VLOOKUP(B230&amp;$D$5,JA_1,2,FALSE))=TRUE,"",VLOOKUP(B230&amp;$D$5,JA_1,2,FALSE)))</f>
        <v/>
      </c>
      <c r="D230" s="39" t="str">
        <f t="shared" ref="D230:D293" ca="1" si="23">IF(TODAY()&gt;EXP,"0",IF(ISERROR(VLOOKUP(B230&amp;$D$5,JA_1,3,FALSE))=TRUE,"",VLOOKUP(B230&amp;$D$5,JA_1,3,FALSE)))</f>
        <v/>
      </c>
      <c r="E230" s="32" t="str">
        <f t="shared" ref="E230:E293" ca="1" si="24">IF(TODAY()&gt;EXP,"0",IF(ISERROR(VLOOKUP(B230&amp;$D$5,JA_1,7,FALSE))=TRUE,"",VLOOKUP(B230&amp;$D$5,JA_1,7,FALSE)))</f>
        <v/>
      </c>
      <c r="F230" s="40" t="str">
        <f t="shared" ref="F230:F293" ca="1" si="25">IF(TODAY()&gt;EXP,"0",IF(ISERROR(VLOOKUP(B230&amp;$D$5,JA_1,10,FALSE))=TRUE,"",VLOOKUP(B230&amp;$D$5,JA_1,10,FALSE)))</f>
        <v/>
      </c>
      <c r="G230" s="40" t="str">
        <f t="shared" ref="G230:G293" ca="1" si="26">IF(TODAY()&gt;EXP,"0",IF(ISERROR(VLOOKUP(B230&amp;$D$5,JA_1,11,FALSE))=TRUE,"",VLOOKUP(B230&amp;$D$5,JA_1,11,FALSE)))</f>
        <v/>
      </c>
      <c r="H230" s="37" t="str">
        <f ca="1">IF(TODAY()&gt;EXP,"0",IF(AND(F230="",G230=""),"",IF($D$7="D",$H$11+SUM($F$12:F230)-SUM($G$12:G230),$H$11-SUM($F$12:F230)+SUM($G$12:G230))))</f>
        <v/>
      </c>
      <c r="I230" s="28"/>
      <c r="J230" s="28"/>
    </row>
    <row r="231" spans="1:10" ht="18.75" customHeight="1" x14ac:dyDescent="0.35">
      <c r="A231" s="28"/>
      <c r="B231" s="35">
        <f t="shared" si="11"/>
        <v>220</v>
      </c>
      <c r="C231" s="38" t="str">
        <f t="shared" ca="1" si="22"/>
        <v/>
      </c>
      <c r="D231" s="39" t="str">
        <f t="shared" ca="1" si="23"/>
        <v/>
      </c>
      <c r="E231" s="32" t="str">
        <f t="shared" ca="1" si="24"/>
        <v/>
      </c>
      <c r="F231" s="40" t="str">
        <f t="shared" ca="1" si="25"/>
        <v/>
      </c>
      <c r="G231" s="40" t="str">
        <f t="shared" ca="1" si="26"/>
        <v/>
      </c>
      <c r="H231" s="37" t="str">
        <f ca="1">IF(TODAY()&gt;EXP,"0",IF(AND(F231="",G231=""),"",IF($D$7="D",$H$11+SUM($F$12:F231)-SUM($G$12:G231),$H$11-SUM($F$12:F231)+SUM($G$12:G231))))</f>
        <v/>
      </c>
      <c r="I231" s="28"/>
      <c r="J231" s="28"/>
    </row>
    <row r="232" spans="1:10" ht="18.75" customHeight="1" x14ac:dyDescent="0.35">
      <c r="A232" s="28"/>
      <c r="B232" s="35">
        <f t="shared" si="11"/>
        <v>221</v>
      </c>
      <c r="C232" s="38" t="str">
        <f t="shared" ca="1" si="22"/>
        <v/>
      </c>
      <c r="D232" s="39" t="str">
        <f t="shared" ca="1" si="23"/>
        <v/>
      </c>
      <c r="E232" s="32" t="str">
        <f t="shared" ca="1" si="24"/>
        <v/>
      </c>
      <c r="F232" s="40" t="str">
        <f t="shared" ca="1" si="25"/>
        <v/>
      </c>
      <c r="G232" s="40" t="str">
        <f t="shared" ca="1" si="26"/>
        <v/>
      </c>
      <c r="H232" s="37" t="str">
        <f ca="1">IF(TODAY()&gt;EXP,"0",IF(AND(F232="",G232=""),"",IF($D$7="D",$H$11+SUM($F$12:F232)-SUM($G$12:G232),$H$11-SUM($F$12:F232)+SUM($G$12:G232))))</f>
        <v/>
      </c>
      <c r="I232" s="28"/>
      <c r="J232" s="28"/>
    </row>
    <row r="233" spans="1:10" ht="18.75" customHeight="1" x14ac:dyDescent="0.35">
      <c r="A233" s="28"/>
      <c r="B233" s="35">
        <f t="shared" si="11"/>
        <v>222</v>
      </c>
      <c r="C233" s="38" t="str">
        <f t="shared" ca="1" si="22"/>
        <v/>
      </c>
      <c r="D233" s="39" t="str">
        <f t="shared" ca="1" si="23"/>
        <v/>
      </c>
      <c r="E233" s="32" t="str">
        <f t="shared" ca="1" si="24"/>
        <v/>
      </c>
      <c r="F233" s="40" t="str">
        <f t="shared" ca="1" si="25"/>
        <v/>
      </c>
      <c r="G233" s="40" t="str">
        <f t="shared" ca="1" si="26"/>
        <v/>
      </c>
      <c r="H233" s="37" t="str">
        <f ca="1">IF(TODAY()&gt;EXP,"0",IF(AND(F233="",G233=""),"",IF($D$7="D",$H$11+SUM($F$12:F233)-SUM($G$12:G233),$H$11-SUM($F$12:F233)+SUM($G$12:G233))))</f>
        <v/>
      </c>
      <c r="I233" s="28"/>
      <c r="J233" s="28"/>
    </row>
    <row r="234" spans="1:10" ht="18.75" customHeight="1" x14ac:dyDescent="0.35">
      <c r="A234" s="28"/>
      <c r="B234" s="35">
        <f t="shared" si="11"/>
        <v>223</v>
      </c>
      <c r="C234" s="38" t="str">
        <f t="shared" ca="1" si="22"/>
        <v/>
      </c>
      <c r="D234" s="39" t="str">
        <f t="shared" ca="1" si="23"/>
        <v/>
      </c>
      <c r="E234" s="32" t="str">
        <f t="shared" ca="1" si="24"/>
        <v/>
      </c>
      <c r="F234" s="40" t="str">
        <f t="shared" ca="1" si="25"/>
        <v/>
      </c>
      <c r="G234" s="40" t="str">
        <f t="shared" ca="1" si="26"/>
        <v/>
      </c>
      <c r="H234" s="37" t="str">
        <f ca="1">IF(TODAY()&gt;EXP,"0",IF(AND(F234="",G234=""),"",IF($D$7="D",$H$11+SUM($F$12:F234)-SUM($G$12:G234),$H$11-SUM($F$12:F234)+SUM($G$12:G234))))</f>
        <v/>
      </c>
      <c r="I234" s="28"/>
      <c r="J234" s="28"/>
    </row>
    <row r="235" spans="1:10" ht="18.75" customHeight="1" x14ac:dyDescent="0.35">
      <c r="A235" s="28"/>
      <c r="B235" s="35">
        <f t="shared" si="11"/>
        <v>224</v>
      </c>
      <c r="C235" s="38" t="str">
        <f t="shared" ca="1" si="22"/>
        <v/>
      </c>
      <c r="D235" s="39" t="str">
        <f t="shared" ca="1" si="23"/>
        <v/>
      </c>
      <c r="E235" s="32" t="str">
        <f t="shared" ca="1" si="24"/>
        <v/>
      </c>
      <c r="F235" s="40" t="str">
        <f t="shared" ca="1" si="25"/>
        <v/>
      </c>
      <c r="G235" s="40" t="str">
        <f t="shared" ca="1" si="26"/>
        <v/>
      </c>
      <c r="H235" s="37" t="str">
        <f ca="1">IF(TODAY()&gt;EXP,"0",IF(AND(F235="",G235=""),"",IF($D$7="D",$H$11+SUM($F$12:F235)-SUM($G$12:G235),$H$11-SUM($F$12:F235)+SUM($G$12:G235))))</f>
        <v/>
      </c>
      <c r="I235" s="28"/>
      <c r="J235" s="28"/>
    </row>
    <row r="236" spans="1:10" ht="18.75" customHeight="1" x14ac:dyDescent="0.35">
      <c r="A236" s="28"/>
      <c r="B236" s="35">
        <f t="shared" si="11"/>
        <v>225</v>
      </c>
      <c r="C236" s="38" t="str">
        <f t="shared" ca="1" si="22"/>
        <v/>
      </c>
      <c r="D236" s="39" t="str">
        <f t="shared" ca="1" si="23"/>
        <v/>
      </c>
      <c r="E236" s="32" t="str">
        <f t="shared" ca="1" si="24"/>
        <v/>
      </c>
      <c r="F236" s="40" t="str">
        <f t="shared" ca="1" si="25"/>
        <v/>
      </c>
      <c r="G236" s="40" t="str">
        <f t="shared" ca="1" si="26"/>
        <v/>
      </c>
      <c r="H236" s="37" t="str">
        <f ca="1">IF(TODAY()&gt;EXP,"0",IF(AND(F236="",G236=""),"",IF($D$7="D",$H$11+SUM($F$12:F236)-SUM($G$12:G236),$H$11-SUM($F$12:F236)+SUM($G$12:G236))))</f>
        <v/>
      </c>
      <c r="I236" s="28"/>
      <c r="J236" s="28"/>
    </row>
    <row r="237" spans="1:10" ht="18.75" customHeight="1" x14ac:dyDescent="0.35">
      <c r="A237" s="28"/>
      <c r="B237" s="35">
        <f t="shared" si="11"/>
        <v>226</v>
      </c>
      <c r="C237" s="38" t="str">
        <f t="shared" ca="1" si="22"/>
        <v/>
      </c>
      <c r="D237" s="39" t="str">
        <f t="shared" ca="1" si="23"/>
        <v/>
      </c>
      <c r="E237" s="32" t="str">
        <f t="shared" ca="1" si="24"/>
        <v/>
      </c>
      <c r="F237" s="40" t="str">
        <f t="shared" ca="1" si="25"/>
        <v/>
      </c>
      <c r="G237" s="40" t="str">
        <f t="shared" ca="1" si="26"/>
        <v/>
      </c>
      <c r="H237" s="37" t="str">
        <f ca="1">IF(TODAY()&gt;EXP,"0",IF(AND(F237="",G237=""),"",IF($D$7="D",$H$11+SUM($F$12:F237)-SUM($G$12:G237),$H$11-SUM($F$12:F237)+SUM($G$12:G237))))</f>
        <v/>
      </c>
      <c r="I237" s="28"/>
      <c r="J237" s="28"/>
    </row>
    <row r="238" spans="1:10" ht="18.75" customHeight="1" x14ac:dyDescent="0.35">
      <c r="A238" s="28"/>
      <c r="B238" s="35">
        <f t="shared" si="11"/>
        <v>227</v>
      </c>
      <c r="C238" s="38" t="str">
        <f t="shared" ca="1" si="22"/>
        <v/>
      </c>
      <c r="D238" s="39" t="str">
        <f t="shared" ca="1" si="23"/>
        <v/>
      </c>
      <c r="E238" s="32" t="str">
        <f t="shared" ca="1" si="24"/>
        <v/>
      </c>
      <c r="F238" s="40" t="str">
        <f t="shared" ca="1" si="25"/>
        <v/>
      </c>
      <c r="G238" s="40" t="str">
        <f t="shared" ca="1" si="26"/>
        <v/>
      </c>
      <c r="H238" s="37" t="str">
        <f ca="1">IF(TODAY()&gt;EXP,"0",IF(AND(F238="",G238=""),"",IF($D$7="D",$H$11+SUM($F$12:F238)-SUM($G$12:G238),$H$11-SUM($F$12:F238)+SUM($G$12:G238))))</f>
        <v/>
      </c>
      <c r="I238" s="28"/>
      <c r="J238" s="28"/>
    </row>
    <row r="239" spans="1:10" ht="18.75" customHeight="1" x14ac:dyDescent="0.35">
      <c r="A239" s="28"/>
      <c r="B239" s="35">
        <f t="shared" si="11"/>
        <v>228</v>
      </c>
      <c r="C239" s="38" t="str">
        <f t="shared" ca="1" si="22"/>
        <v/>
      </c>
      <c r="D239" s="39" t="str">
        <f t="shared" ca="1" si="23"/>
        <v/>
      </c>
      <c r="E239" s="32" t="str">
        <f t="shared" ca="1" si="24"/>
        <v/>
      </c>
      <c r="F239" s="40" t="str">
        <f t="shared" ca="1" si="25"/>
        <v/>
      </c>
      <c r="G239" s="40" t="str">
        <f t="shared" ca="1" si="26"/>
        <v/>
      </c>
      <c r="H239" s="37" t="str">
        <f ca="1">IF(TODAY()&gt;EXP,"0",IF(AND(F239="",G239=""),"",IF($D$7="D",$H$11+SUM($F$12:F239)-SUM($G$12:G239),$H$11-SUM($F$12:F239)+SUM($G$12:G239))))</f>
        <v/>
      </c>
      <c r="I239" s="28"/>
      <c r="J239" s="28"/>
    </row>
    <row r="240" spans="1:10" ht="18.75" customHeight="1" x14ac:dyDescent="0.35">
      <c r="A240" s="28"/>
      <c r="B240" s="35">
        <f t="shared" si="11"/>
        <v>229</v>
      </c>
      <c r="C240" s="38" t="str">
        <f t="shared" ca="1" si="22"/>
        <v/>
      </c>
      <c r="D240" s="39" t="str">
        <f t="shared" ca="1" si="23"/>
        <v/>
      </c>
      <c r="E240" s="32" t="str">
        <f t="shared" ca="1" si="24"/>
        <v/>
      </c>
      <c r="F240" s="40" t="str">
        <f t="shared" ca="1" si="25"/>
        <v/>
      </c>
      <c r="G240" s="40" t="str">
        <f t="shared" ca="1" si="26"/>
        <v/>
      </c>
      <c r="H240" s="37" t="str">
        <f ca="1">IF(TODAY()&gt;EXP,"0",IF(AND(F240="",G240=""),"",IF($D$7="D",$H$11+SUM($F$12:F240)-SUM($G$12:G240),$H$11-SUM($F$12:F240)+SUM($G$12:G240))))</f>
        <v/>
      </c>
      <c r="I240" s="28"/>
      <c r="J240" s="28"/>
    </row>
    <row r="241" spans="1:10" ht="18.75" customHeight="1" x14ac:dyDescent="0.35">
      <c r="A241" s="28"/>
      <c r="B241" s="35">
        <f t="shared" si="11"/>
        <v>230</v>
      </c>
      <c r="C241" s="38" t="str">
        <f t="shared" ca="1" si="22"/>
        <v/>
      </c>
      <c r="D241" s="39" t="str">
        <f t="shared" ca="1" si="23"/>
        <v/>
      </c>
      <c r="E241" s="32" t="str">
        <f t="shared" ca="1" si="24"/>
        <v/>
      </c>
      <c r="F241" s="40" t="str">
        <f t="shared" ca="1" si="25"/>
        <v/>
      </c>
      <c r="G241" s="40" t="str">
        <f t="shared" ca="1" si="26"/>
        <v/>
      </c>
      <c r="H241" s="37" t="str">
        <f ca="1">IF(TODAY()&gt;EXP,"0",IF(AND(F241="",G241=""),"",IF($D$7="D",$H$11+SUM($F$12:F241)-SUM($G$12:G241),$H$11-SUM($F$12:F241)+SUM($G$12:G241))))</f>
        <v/>
      </c>
      <c r="I241" s="28"/>
      <c r="J241" s="28"/>
    </row>
    <row r="242" spans="1:10" ht="18.75" customHeight="1" x14ac:dyDescent="0.35">
      <c r="A242" s="28"/>
      <c r="B242" s="35">
        <f t="shared" si="11"/>
        <v>231</v>
      </c>
      <c r="C242" s="38" t="str">
        <f t="shared" ca="1" si="22"/>
        <v/>
      </c>
      <c r="D242" s="39" t="str">
        <f t="shared" ca="1" si="23"/>
        <v/>
      </c>
      <c r="E242" s="32" t="str">
        <f t="shared" ca="1" si="24"/>
        <v/>
      </c>
      <c r="F242" s="40" t="str">
        <f t="shared" ca="1" si="25"/>
        <v/>
      </c>
      <c r="G242" s="40" t="str">
        <f t="shared" ca="1" si="26"/>
        <v/>
      </c>
      <c r="H242" s="37" t="str">
        <f ca="1">IF(TODAY()&gt;EXP,"0",IF(AND(F242="",G242=""),"",IF($D$7="D",$H$11+SUM($F$12:F242)-SUM($G$12:G242),$H$11-SUM($F$12:F242)+SUM($G$12:G242))))</f>
        <v/>
      </c>
      <c r="I242" s="28"/>
      <c r="J242" s="28"/>
    </row>
    <row r="243" spans="1:10" ht="18.75" customHeight="1" x14ac:dyDescent="0.35">
      <c r="A243" s="28"/>
      <c r="B243" s="35">
        <f t="shared" si="11"/>
        <v>232</v>
      </c>
      <c r="C243" s="38" t="str">
        <f t="shared" ca="1" si="22"/>
        <v/>
      </c>
      <c r="D243" s="39" t="str">
        <f t="shared" ca="1" si="23"/>
        <v/>
      </c>
      <c r="E243" s="32" t="str">
        <f t="shared" ca="1" si="24"/>
        <v/>
      </c>
      <c r="F243" s="40" t="str">
        <f t="shared" ca="1" si="25"/>
        <v/>
      </c>
      <c r="G243" s="40" t="str">
        <f t="shared" ca="1" si="26"/>
        <v/>
      </c>
      <c r="H243" s="37" t="str">
        <f ca="1">IF(TODAY()&gt;EXP,"0",IF(AND(F243="",G243=""),"",IF($D$7="D",$H$11+SUM($F$12:F243)-SUM($G$12:G243),$H$11-SUM($F$12:F243)+SUM($G$12:G243))))</f>
        <v/>
      </c>
      <c r="I243" s="28"/>
      <c r="J243" s="28"/>
    </row>
    <row r="244" spans="1:10" ht="18.75" customHeight="1" x14ac:dyDescent="0.35">
      <c r="A244" s="28"/>
      <c r="B244" s="35">
        <f t="shared" si="11"/>
        <v>233</v>
      </c>
      <c r="C244" s="38" t="str">
        <f t="shared" ca="1" si="22"/>
        <v/>
      </c>
      <c r="D244" s="39" t="str">
        <f t="shared" ca="1" si="23"/>
        <v/>
      </c>
      <c r="E244" s="32" t="str">
        <f t="shared" ca="1" si="24"/>
        <v/>
      </c>
      <c r="F244" s="40" t="str">
        <f t="shared" ca="1" si="25"/>
        <v/>
      </c>
      <c r="G244" s="40" t="str">
        <f t="shared" ca="1" si="26"/>
        <v/>
      </c>
      <c r="H244" s="37" t="str">
        <f ca="1">IF(TODAY()&gt;EXP,"0",IF(AND(F244="",G244=""),"",IF($D$7="D",$H$11+SUM($F$12:F244)-SUM($G$12:G244),$H$11-SUM($F$12:F244)+SUM($G$12:G244))))</f>
        <v/>
      </c>
      <c r="I244" s="28"/>
      <c r="J244" s="28"/>
    </row>
    <row r="245" spans="1:10" ht="18.75" customHeight="1" x14ac:dyDescent="0.35">
      <c r="A245" s="28"/>
      <c r="B245" s="35">
        <f t="shared" si="11"/>
        <v>234</v>
      </c>
      <c r="C245" s="38" t="str">
        <f t="shared" ca="1" si="22"/>
        <v/>
      </c>
      <c r="D245" s="39" t="str">
        <f t="shared" ca="1" si="23"/>
        <v/>
      </c>
      <c r="E245" s="32" t="str">
        <f t="shared" ca="1" si="24"/>
        <v/>
      </c>
      <c r="F245" s="40" t="str">
        <f t="shared" ca="1" si="25"/>
        <v/>
      </c>
      <c r="G245" s="40" t="str">
        <f t="shared" ca="1" si="26"/>
        <v/>
      </c>
      <c r="H245" s="37" t="str">
        <f ca="1">IF(TODAY()&gt;EXP,"0",IF(AND(F245="",G245=""),"",IF($D$7="D",$H$11+SUM($F$12:F245)-SUM($G$12:G245),$H$11-SUM($F$12:F245)+SUM($G$12:G245))))</f>
        <v/>
      </c>
      <c r="I245" s="28"/>
      <c r="J245" s="28"/>
    </row>
    <row r="246" spans="1:10" ht="18.75" customHeight="1" x14ac:dyDescent="0.35">
      <c r="A246" s="28"/>
      <c r="B246" s="35">
        <f t="shared" si="11"/>
        <v>235</v>
      </c>
      <c r="C246" s="38" t="str">
        <f t="shared" ca="1" si="22"/>
        <v/>
      </c>
      <c r="D246" s="39" t="str">
        <f t="shared" ca="1" si="23"/>
        <v/>
      </c>
      <c r="E246" s="32" t="str">
        <f t="shared" ca="1" si="24"/>
        <v/>
      </c>
      <c r="F246" s="40" t="str">
        <f t="shared" ca="1" si="25"/>
        <v/>
      </c>
      <c r="G246" s="40" t="str">
        <f t="shared" ca="1" si="26"/>
        <v/>
      </c>
      <c r="H246" s="37" t="str">
        <f ca="1">IF(TODAY()&gt;EXP,"0",IF(AND(F246="",G246=""),"",IF($D$7="D",$H$11+SUM($F$12:F246)-SUM($G$12:G246),$H$11-SUM($F$12:F246)+SUM($G$12:G246))))</f>
        <v/>
      </c>
      <c r="I246" s="28"/>
      <c r="J246" s="28"/>
    </row>
    <row r="247" spans="1:10" ht="18.75" customHeight="1" x14ac:dyDescent="0.35">
      <c r="A247" s="28"/>
      <c r="B247" s="35">
        <f t="shared" si="11"/>
        <v>236</v>
      </c>
      <c r="C247" s="38" t="str">
        <f t="shared" ca="1" si="22"/>
        <v/>
      </c>
      <c r="D247" s="39" t="str">
        <f t="shared" ca="1" si="23"/>
        <v/>
      </c>
      <c r="E247" s="32" t="str">
        <f t="shared" ca="1" si="24"/>
        <v/>
      </c>
      <c r="F247" s="40" t="str">
        <f t="shared" ca="1" si="25"/>
        <v/>
      </c>
      <c r="G247" s="40" t="str">
        <f t="shared" ca="1" si="26"/>
        <v/>
      </c>
      <c r="H247" s="37" t="str">
        <f ca="1">IF(TODAY()&gt;EXP,"0",IF(AND(F247="",G247=""),"",IF($D$7="D",$H$11+SUM($F$12:F247)-SUM($G$12:G247),$H$11-SUM($F$12:F247)+SUM($G$12:G247))))</f>
        <v/>
      </c>
      <c r="I247" s="28"/>
      <c r="J247" s="28"/>
    </row>
    <row r="248" spans="1:10" ht="18.75" customHeight="1" x14ac:dyDescent="0.35">
      <c r="A248" s="28"/>
      <c r="B248" s="35">
        <f t="shared" si="11"/>
        <v>237</v>
      </c>
      <c r="C248" s="38" t="str">
        <f t="shared" ca="1" si="22"/>
        <v/>
      </c>
      <c r="D248" s="39" t="str">
        <f t="shared" ca="1" si="23"/>
        <v/>
      </c>
      <c r="E248" s="32" t="str">
        <f t="shared" ca="1" si="24"/>
        <v/>
      </c>
      <c r="F248" s="40" t="str">
        <f t="shared" ca="1" si="25"/>
        <v/>
      </c>
      <c r="G248" s="40" t="str">
        <f t="shared" ca="1" si="26"/>
        <v/>
      </c>
      <c r="H248" s="37" t="str">
        <f ca="1">IF(TODAY()&gt;EXP,"0",IF(AND(F248="",G248=""),"",IF($D$7="D",$H$11+SUM($F$12:F248)-SUM($G$12:G248),$H$11-SUM($F$12:F248)+SUM($G$12:G248))))</f>
        <v/>
      </c>
      <c r="I248" s="28"/>
      <c r="J248" s="28"/>
    </row>
    <row r="249" spans="1:10" ht="18.75" customHeight="1" x14ac:dyDescent="0.35">
      <c r="A249" s="28"/>
      <c r="B249" s="35">
        <f t="shared" si="11"/>
        <v>238</v>
      </c>
      <c r="C249" s="38" t="str">
        <f t="shared" ca="1" si="22"/>
        <v/>
      </c>
      <c r="D249" s="39" t="str">
        <f t="shared" ca="1" si="23"/>
        <v/>
      </c>
      <c r="E249" s="32" t="str">
        <f t="shared" ca="1" si="24"/>
        <v/>
      </c>
      <c r="F249" s="40" t="str">
        <f t="shared" ca="1" si="25"/>
        <v/>
      </c>
      <c r="G249" s="40" t="str">
        <f t="shared" ca="1" si="26"/>
        <v/>
      </c>
      <c r="H249" s="37" t="str">
        <f ca="1">IF(TODAY()&gt;EXP,"0",IF(AND(F249="",G249=""),"",IF($D$7="D",$H$11+SUM($F$12:F249)-SUM($G$12:G249),$H$11-SUM($F$12:F249)+SUM($G$12:G249))))</f>
        <v/>
      </c>
      <c r="I249" s="28"/>
      <c r="J249" s="28"/>
    </row>
    <row r="250" spans="1:10" ht="18.75" customHeight="1" x14ac:dyDescent="0.35">
      <c r="A250" s="28"/>
      <c r="B250" s="35">
        <f t="shared" si="11"/>
        <v>239</v>
      </c>
      <c r="C250" s="38" t="str">
        <f t="shared" ca="1" si="22"/>
        <v/>
      </c>
      <c r="D250" s="39" t="str">
        <f t="shared" ca="1" si="23"/>
        <v/>
      </c>
      <c r="E250" s="32" t="str">
        <f t="shared" ca="1" si="24"/>
        <v/>
      </c>
      <c r="F250" s="40" t="str">
        <f t="shared" ca="1" si="25"/>
        <v/>
      </c>
      <c r="G250" s="40" t="str">
        <f t="shared" ca="1" si="26"/>
        <v/>
      </c>
      <c r="H250" s="37" t="str">
        <f ca="1">IF(TODAY()&gt;EXP,"0",IF(AND(F250="",G250=""),"",IF($D$7="D",$H$11+SUM($F$12:F250)-SUM($G$12:G250),$H$11-SUM($F$12:F250)+SUM($G$12:G250))))</f>
        <v/>
      </c>
      <c r="I250" s="28"/>
      <c r="J250" s="28"/>
    </row>
    <row r="251" spans="1:10" ht="18.75" customHeight="1" x14ac:dyDescent="0.35">
      <c r="A251" s="28"/>
      <c r="B251" s="35">
        <f t="shared" si="11"/>
        <v>240</v>
      </c>
      <c r="C251" s="38" t="str">
        <f t="shared" ca="1" si="22"/>
        <v/>
      </c>
      <c r="D251" s="39" t="str">
        <f t="shared" ca="1" si="23"/>
        <v/>
      </c>
      <c r="E251" s="32" t="str">
        <f t="shared" ca="1" si="24"/>
        <v/>
      </c>
      <c r="F251" s="40" t="str">
        <f t="shared" ca="1" si="25"/>
        <v/>
      </c>
      <c r="G251" s="40" t="str">
        <f t="shared" ca="1" si="26"/>
        <v/>
      </c>
      <c r="H251" s="37" t="str">
        <f ca="1">IF(TODAY()&gt;EXP,"0",IF(AND(F251="",G251=""),"",IF($D$7="D",$H$11+SUM($F$12:F251)-SUM($G$12:G251),$H$11-SUM($F$12:F251)+SUM($G$12:G251))))</f>
        <v/>
      </c>
      <c r="I251" s="28"/>
      <c r="J251" s="28"/>
    </row>
    <row r="252" spans="1:10" ht="18.75" customHeight="1" x14ac:dyDescent="0.35">
      <c r="A252" s="28"/>
      <c r="B252" s="35">
        <f t="shared" si="11"/>
        <v>241</v>
      </c>
      <c r="C252" s="38" t="str">
        <f t="shared" ca="1" si="22"/>
        <v/>
      </c>
      <c r="D252" s="39" t="str">
        <f t="shared" ca="1" si="23"/>
        <v/>
      </c>
      <c r="E252" s="32" t="str">
        <f t="shared" ca="1" si="24"/>
        <v/>
      </c>
      <c r="F252" s="40" t="str">
        <f t="shared" ca="1" si="25"/>
        <v/>
      </c>
      <c r="G252" s="40" t="str">
        <f t="shared" ca="1" si="26"/>
        <v/>
      </c>
      <c r="H252" s="37" t="str">
        <f ca="1">IF(TODAY()&gt;EXP,"0",IF(AND(F252="",G252=""),"",IF($D$7="D",$H$11+SUM($F$12:F252)-SUM($G$12:G252),$H$11-SUM($F$12:F252)+SUM($G$12:G252))))</f>
        <v/>
      </c>
      <c r="I252" s="28"/>
      <c r="J252" s="28"/>
    </row>
    <row r="253" spans="1:10" ht="18.75" customHeight="1" x14ac:dyDescent="0.35">
      <c r="A253" s="28"/>
      <c r="B253" s="35">
        <f t="shared" si="11"/>
        <v>242</v>
      </c>
      <c r="C253" s="38" t="str">
        <f t="shared" ca="1" si="22"/>
        <v/>
      </c>
      <c r="D253" s="39" t="str">
        <f t="shared" ca="1" si="23"/>
        <v/>
      </c>
      <c r="E253" s="32" t="str">
        <f t="shared" ca="1" si="24"/>
        <v/>
      </c>
      <c r="F253" s="40" t="str">
        <f t="shared" ca="1" si="25"/>
        <v/>
      </c>
      <c r="G253" s="40" t="str">
        <f t="shared" ca="1" si="26"/>
        <v/>
      </c>
      <c r="H253" s="37" t="str">
        <f ca="1">IF(TODAY()&gt;EXP,"0",IF(AND(F253="",G253=""),"",IF($D$7="D",$H$11+SUM($F$12:F253)-SUM($G$12:G253),$H$11-SUM($F$12:F253)+SUM($G$12:G253))))</f>
        <v/>
      </c>
      <c r="I253" s="28"/>
      <c r="J253" s="28"/>
    </row>
    <row r="254" spans="1:10" ht="18.75" customHeight="1" x14ac:dyDescent="0.35">
      <c r="A254" s="28"/>
      <c r="B254" s="35">
        <f t="shared" si="11"/>
        <v>243</v>
      </c>
      <c r="C254" s="38" t="str">
        <f t="shared" ca="1" si="22"/>
        <v/>
      </c>
      <c r="D254" s="39" t="str">
        <f t="shared" ca="1" si="23"/>
        <v/>
      </c>
      <c r="E254" s="32" t="str">
        <f t="shared" ca="1" si="24"/>
        <v/>
      </c>
      <c r="F254" s="40" t="str">
        <f t="shared" ca="1" si="25"/>
        <v/>
      </c>
      <c r="G254" s="40" t="str">
        <f t="shared" ca="1" si="26"/>
        <v/>
      </c>
      <c r="H254" s="37" t="str">
        <f ca="1">IF(TODAY()&gt;EXP,"0",IF(AND(F254="",G254=""),"",IF($D$7="D",$H$11+SUM($F$12:F254)-SUM($G$12:G254),$H$11-SUM($F$12:F254)+SUM($G$12:G254))))</f>
        <v/>
      </c>
      <c r="I254" s="28"/>
      <c r="J254" s="28"/>
    </row>
    <row r="255" spans="1:10" ht="18.75" customHeight="1" x14ac:dyDescent="0.35">
      <c r="A255" s="28"/>
      <c r="B255" s="35">
        <f t="shared" si="11"/>
        <v>244</v>
      </c>
      <c r="C255" s="38" t="str">
        <f t="shared" ca="1" si="22"/>
        <v/>
      </c>
      <c r="D255" s="39" t="str">
        <f t="shared" ca="1" si="23"/>
        <v/>
      </c>
      <c r="E255" s="32" t="str">
        <f t="shared" ca="1" si="24"/>
        <v/>
      </c>
      <c r="F255" s="40" t="str">
        <f t="shared" ca="1" si="25"/>
        <v/>
      </c>
      <c r="G255" s="40" t="str">
        <f t="shared" ca="1" si="26"/>
        <v/>
      </c>
      <c r="H255" s="37" t="str">
        <f ca="1">IF(TODAY()&gt;EXP,"0",IF(AND(F255="",G255=""),"",IF($D$7="D",$H$11+SUM($F$12:F255)-SUM($G$12:G255),$H$11-SUM($F$12:F255)+SUM($G$12:G255))))</f>
        <v/>
      </c>
      <c r="I255" s="28"/>
      <c r="J255" s="28"/>
    </row>
    <row r="256" spans="1:10" ht="18.75" customHeight="1" x14ac:dyDescent="0.35">
      <c r="A256" s="28"/>
      <c r="B256" s="35">
        <f t="shared" si="11"/>
        <v>245</v>
      </c>
      <c r="C256" s="38" t="str">
        <f t="shared" ca="1" si="22"/>
        <v/>
      </c>
      <c r="D256" s="39" t="str">
        <f t="shared" ca="1" si="23"/>
        <v/>
      </c>
      <c r="E256" s="32" t="str">
        <f t="shared" ca="1" si="24"/>
        <v/>
      </c>
      <c r="F256" s="40" t="str">
        <f t="shared" ca="1" si="25"/>
        <v/>
      </c>
      <c r="G256" s="40" t="str">
        <f t="shared" ca="1" si="26"/>
        <v/>
      </c>
      <c r="H256" s="37" t="str">
        <f ca="1">IF(TODAY()&gt;EXP,"0",IF(AND(F256="",G256=""),"",IF($D$7="D",$H$11+SUM($F$12:F256)-SUM($G$12:G256),$H$11-SUM($F$12:F256)+SUM($G$12:G256))))</f>
        <v/>
      </c>
      <c r="I256" s="28"/>
      <c r="J256" s="28"/>
    </row>
    <row r="257" spans="1:10" ht="18.75" customHeight="1" x14ac:dyDescent="0.35">
      <c r="A257" s="28"/>
      <c r="B257" s="35">
        <f t="shared" si="11"/>
        <v>246</v>
      </c>
      <c r="C257" s="38" t="str">
        <f t="shared" ca="1" si="22"/>
        <v/>
      </c>
      <c r="D257" s="39" t="str">
        <f t="shared" ca="1" si="23"/>
        <v/>
      </c>
      <c r="E257" s="32" t="str">
        <f t="shared" ca="1" si="24"/>
        <v/>
      </c>
      <c r="F257" s="40" t="str">
        <f t="shared" ca="1" si="25"/>
        <v/>
      </c>
      <c r="G257" s="40" t="str">
        <f t="shared" ca="1" si="26"/>
        <v/>
      </c>
      <c r="H257" s="37" t="str">
        <f ca="1">IF(TODAY()&gt;EXP,"0",IF(AND(F257="",G257=""),"",IF($D$7="D",$H$11+SUM($F$12:F257)-SUM($G$12:G257),$H$11-SUM($F$12:F257)+SUM($G$12:G257))))</f>
        <v/>
      </c>
      <c r="I257" s="28"/>
      <c r="J257" s="28"/>
    </row>
    <row r="258" spans="1:10" ht="18.75" customHeight="1" x14ac:dyDescent="0.35">
      <c r="A258" s="28"/>
      <c r="B258" s="35">
        <f t="shared" si="11"/>
        <v>247</v>
      </c>
      <c r="C258" s="38" t="str">
        <f t="shared" ca="1" si="22"/>
        <v/>
      </c>
      <c r="D258" s="39" t="str">
        <f t="shared" ca="1" si="23"/>
        <v/>
      </c>
      <c r="E258" s="32" t="str">
        <f t="shared" ca="1" si="24"/>
        <v/>
      </c>
      <c r="F258" s="40" t="str">
        <f t="shared" ca="1" si="25"/>
        <v/>
      </c>
      <c r="G258" s="40" t="str">
        <f t="shared" ca="1" si="26"/>
        <v/>
      </c>
      <c r="H258" s="37" t="str">
        <f ca="1">IF(TODAY()&gt;EXP,"0",IF(AND(F258="",G258=""),"",IF($D$7="D",$H$11+SUM($F$12:F258)-SUM($G$12:G258),$H$11-SUM($F$12:F258)+SUM($G$12:G258))))</f>
        <v/>
      </c>
      <c r="I258" s="28"/>
      <c r="J258" s="28"/>
    </row>
    <row r="259" spans="1:10" ht="18.75" customHeight="1" x14ac:dyDescent="0.35">
      <c r="A259" s="28"/>
      <c r="B259" s="35">
        <f t="shared" si="11"/>
        <v>248</v>
      </c>
      <c r="C259" s="38" t="str">
        <f t="shared" ca="1" si="22"/>
        <v/>
      </c>
      <c r="D259" s="39" t="str">
        <f t="shared" ca="1" si="23"/>
        <v/>
      </c>
      <c r="E259" s="32" t="str">
        <f t="shared" ca="1" si="24"/>
        <v/>
      </c>
      <c r="F259" s="40" t="str">
        <f t="shared" ca="1" si="25"/>
        <v/>
      </c>
      <c r="G259" s="40" t="str">
        <f t="shared" ca="1" si="26"/>
        <v/>
      </c>
      <c r="H259" s="37" t="str">
        <f ca="1">IF(TODAY()&gt;EXP,"0",IF(AND(F259="",G259=""),"",IF($D$7="D",$H$11+SUM($F$12:F259)-SUM($G$12:G259),$H$11-SUM($F$12:F259)+SUM($G$12:G259))))</f>
        <v/>
      </c>
      <c r="I259" s="28"/>
      <c r="J259" s="28"/>
    </row>
    <row r="260" spans="1:10" ht="18.75" customHeight="1" x14ac:dyDescent="0.35">
      <c r="A260" s="28"/>
      <c r="B260" s="35">
        <f t="shared" si="11"/>
        <v>249</v>
      </c>
      <c r="C260" s="38" t="str">
        <f t="shared" ca="1" si="22"/>
        <v/>
      </c>
      <c r="D260" s="39" t="str">
        <f t="shared" ca="1" si="23"/>
        <v/>
      </c>
      <c r="E260" s="32" t="str">
        <f t="shared" ca="1" si="24"/>
        <v/>
      </c>
      <c r="F260" s="40" t="str">
        <f t="shared" ca="1" si="25"/>
        <v/>
      </c>
      <c r="G260" s="40" t="str">
        <f t="shared" ca="1" si="26"/>
        <v/>
      </c>
      <c r="H260" s="37" t="str">
        <f ca="1">IF(TODAY()&gt;EXP,"0",IF(AND(F260="",G260=""),"",IF($D$7="D",$H$11+SUM($F$12:F260)-SUM($G$12:G260),$H$11-SUM($F$12:F260)+SUM($G$12:G260))))</f>
        <v/>
      </c>
      <c r="I260" s="28"/>
      <c r="J260" s="28"/>
    </row>
    <row r="261" spans="1:10" ht="18.75" customHeight="1" x14ac:dyDescent="0.35">
      <c r="A261" s="28"/>
      <c r="B261" s="35">
        <f t="shared" si="11"/>
        <v>250</v>
      </c>
      <c r="C261" s="38" t="str">
        <f t="shared" ca="1" si="22"/>
        <v/>
      </c>
      <c r="D261" s="39" t="str">
        <f t="shared" ca="1" si="23"/>
        <v/>
      </c>
      <c r="E261" s="32" t="str">
        <f t="shared" ca="1" si="24"/>
        <v/>
      </c>
      <c r="F261" s="40" t="str">
        <f t="shared" ca="1" si="25"/>
        <v/>
      </c>
      <c r="G261" s="40" t="str">
        <f t="shared" ca="1" si="26"/>
        <v/>
      </c>
      <c r="H261" s="37" t="str">
        <f ca="1">IF(TODAY()&gt;EXP,"0",IF(AND(F261="",G261=""),"",IF($D$7="D",$H$11+SUM($F$12:F261)-SUM($G$12:G261),$H$11-SUM($F$12:F261)+SUM($G$12:G261))))</f>
        <v/>
      </c>
      <c r="I261" s="28"/>
      <c r="J261" s="28"/>
    </row>
    <row r="262" spans="1:10" ht="18.75" customHeight="1" x14ac:dyDescent="0.35">
      <c r="A262" s="28"/>
      <c r="B262" s="35">
        <f t="shared" si="11"/>
        <v>251</v>
      </c>
      <c r="C262" s="38" t="str">
        <f t="shared" ca="1" si="22"/>
        <v/>
      </c>
      <c r="D262" s="39" t="str">
        <f t="shared" ca="1" si="23"/>
        <v/>
      </c>
      <c r="E262" s="32" t="str">
        <f t="shared" ca="1" si="24"/>
        <v/>
      </c>
      <c r="F262" s="40" t="str">
        <f t="shared" ca="1" si="25"/>
        <v/>
      </c>
      <c r="G262" s="40" t="str">
        <f t="shared" ca="1" si="26"/>
        <v/>
      </c>
      <c r="H262" s="37" t="str">
        <f ca="1">IF(TODAY()&gt;EXP,"0",IF(AND(F262="",G262=""),"",IF($D$7="D",$H$11+SUM($F$12:F262)-SUM($G$12:G262),$H$11-SUM($F$12:F262)+SUM($G$12:G262))))</f>
        <v/>
      </c>
      <c r="I262" s="28"/>
      <c r="J262" s="28"/>
    </row>
    <row r="263" spans="1:10" ht="18.75" customHeight="1" x14ac:dyDescent="0.35">
      <c r="A263" s="28"/>
      <c r="B263" s="35">
        <f t="shared" si="11"/>
        <v>252</v>
      </c>
      <c r="C263" s="38" t="str">
        <f t="shared" ca="1" si="22"/>
        <v/>
      </c>
      <c r="D263" s="39" t="str">
        <f t="shared" ca="1" si="23"/>
        <v/>
      </c>
      <c r="E263" s="32" t="str">
        <f t="shared" ca="1" si="24"/>
        <v/>
      </c>
      <c r="F263" s="40" t="str">
        <f t="shared" ca="1" si="25"/>
        <v/>
      </c>
      <c r="G263" s="40" t="str">
        <f t="shared" ca="1" si="26"/>
        <v/>
      </c>
      <c r="H263" s="37" t="str">
        <f ca="1">IF(TODAY()&gt;EXP,"0",IF(AND(F263="",G263=""),"",IF($D$7="D",$H$11+SUM($F$12:F263)-SUM($G$12:G263),$H$11-SUM($F$12:F263)+SUM($G$12:G263))))</f>
        <v/>
      </c>
      <c r="I263" s="28"/>
      <c r="J263" s="28"/>
    </row>
    <row r="264" spans="1:10" ht="18.75" customHeight="1" x14ac:dyDescent="0.35">
      <c r="A264" s="28"/>
      <c r="B264" s="35">
        <f t="shared" si="11"/>
        <v>253</v>
      </c>
      <c r="C264" s="38" t="str">
        <f t="shared" ca="1" si="22"/>
        <v/>
      </c>
      <c r="D264" s="39" t="str">
        <f t="shared" ca="1" si="23"/>
        <v/>
      </c>
      <c r="E264" s="32" t="str">
        <f t="shared" ca="1" si="24"/>
        <v/>
      </c>
      <c r="F264" s="40" t="str">
        <f t="shared" ca="1" si="25"/>
        <v/>
      </c>
      <c r="G264" s="40" t="str">
        <f t="shared" ca="1" si="26"/>
        <v/>
      </c>
      <c r="H264" s="37" t="str">
        <f ca="1">IF(TODAY()&gt;EXP,"0",IF(AND(F264="",G264=""),"",IF($D$7="D",$H$11+SUM($F$12:F264)-SUM($G$12:G264),$H$11-SUM($F$12:F264)+SUM($G$12:G264))))</f>
        <v/>
      </c>
      <c r="I264" s="28"/>
      <c r="J264" s="28"/>
    </row>
    <row r="265" spans="1:10" ht="18.75" customHeight="1" x14ac:dyDescent="0.35">
      <c r="A265" s="28"/>
      <c r="B265" s="35">
        <f t="shared" si="11"/>
        <v>254</v>
      </c>
      <c r="C265" s="38" t="str">
        <f t="shared" ca="1" si="22"/>
        <v/>
      </c>
      <c r="D265" s="39" t="str">
        <f t="shared" ca="1" si="23"/>
        <v/>
      </c>
      <c r="E265" s="32" t="str">
        <f t="shared" ca="1" si="24"/>
        <v/>
      </c>
      <c r="F265" s="40" t="str">
        <f t="shared" ca="1" si="25"/>
        <v/>
      </c>
      <c r="G265" s="40" t="str">
        <f t="shared" ca="1" si="26"/>
        <v/>
      </c>
      <c r="H265" s="37" t="str">
        <f ca="1">IF(TODAY()&gt;EXP,"0",IF(AND(F265="",G265=""),"",IF($D$7="D",$H$11+SUM($F$12:F265)-SUM($G$12:G265),$H$11-SUM($F$12:F265)+SUM($G$12:G265))))</f>
        <v/>
      </c>
      <c r="I265" s="28"/>
      <c r="J265" s="28"/>
    </row>
    <row r="266" spans="1:10" ht="18.75" customHeight="1" x14ac:dyDescent="0.35">
      <c r="A266" s="28"/>
      <c r="B266" s="35">
        <f t="shared" si="11"/>
        <v>255</v>
      </c>
      <c r="C266" s="38" t="str">
        <f t="shared" ca="1" si="22"/>
        <v/>
      </c>
      <c r="D266" s="39" t="str">
        <f t="shared" ca="1" si="23"/>
        <v/>
      </c>
      <c r="E266" s="32" t="str">
        <f t="shared" ca="1" si="24"/>
        <v/>
      </c>
      <c r="F266" s="40" t="str">
        <f t="shared" ca="1" si="25"/>
        <v/>
      </c>
      <c r="G266" s="40" t="str">
        <f t="shared" ca="1" si="26"/>
        <v/>
      </c>
      <c r="H266" s="37" t="str">
        <f ca="1">IF(TODAY()&gt;EXP,"0",IF(AND(F266="",G266=""),"",IF($D$7="D",$H$11+SUM($F$12:F266)-SUM($G$12:G266),$H$11-SUM($F$12:F266)+SUM($G$12:G266))))</f>
        <v/>
      </c>
      <c r="I266" s="28"/>
      <c r="J266" s="28"/>
    </row>
    <row r="267" spans="1:10" ht="18.75" customHeight="1" x14ac:dyDescent="0.35">
      <c r="A267" s="28"/>
      <c r="B267" s="35">
        <f t="shared" si="11"/>
        <v>256</v>
      </c>
      <c r="C267" s="38" t="str">
        <f t="shared" ca="1" si="22"/>
        <v/>
      </c>
      <c r="D267" s="39" t="str">
        <f t="shared" ca="1" si="23"/>
        <v/>
      </c>
      <c r="E267" s="32" t="str">
        <f t="shared" ca="1" si="24"/>
        <v/>
      </c>
      <c r="F267" s="40" t="str">
        <f t="shared" ca="1" si="25"/>
        <v/>
      </c>
      <c r="G267" s="40" t="str">
        <f t="shared" ca="1" si="26"/>
        <v/>
      </c>
      <c r="H267" s="37" t="str">
        <f ca="1">IF(TODAY()&gt;EXP,"0",IF(AND(F267="",G267=""),"",IF($D$7="D",$H$11+SUM($F$12:F267)-SUM($G$12:G267),$H$11-SUM($F$12:F267)+SUM($G$12:G267))))</f>
        <v/>
      </c>
      <c r="I267" s="28"/>
      <c r="J267" s="28"/>
    </row>
    <row r="268" spans="1:10" ht="18.75" customHeight="1" x14ac:dyDescent="0.35">
      <c r="A268" s="28"/>
      <c r="B268" s="35">
        <f t="shared" si="11"/>
        <v>257</v>
      </c>
      <c r="C268" s="38" t="str">
        <f t="shared" ca="1" si="22"/>
        <v/>
      </c>
      <c r="D268" s="39" t="str">
        <f t="shared" ca="1" si="23"/>
        <v/>
      </c>
      <c r="E268" s="32" t="str">
        <f t="shared" ca="1" si="24"/>
        <v/>
      </c>
      <c r="F268" s="40" t="str">
        <f t="shared" ca="1" si="25"/>
        <v/>
      </c>
      <c r="G268" s="40" t="str">
        <f t="shared" ca="1" si="26"/>
        <v/>
      </c>
      <c r="H268" s="37" t="str">
        <f ca="1">IF(TODAY()&gt;EXP,"0",IF(AND(F268="",G268=""),"",IF($D$7="D",$H$11+SUM($F$12:F268)-SUM($G$12:G268),$H$11-SUM($F$12:F268)+SUM($G$12:G268))))</f>
        <v/>
      </c>
      <c r="I268" s="28"/>
      <c r="J268" s="28"/>
    </row>
    <row r="269" spans="1:10" ht="18.75" customHeight="1" x14ac:dyDescent="0.35">
      <c r="A269" s="28"/>
      <c r="B269" s="35">
        <f t="shared" si="11"/>
        <v>258</v>
      </c>
      <c r="C269" s="38" t="str">
        <f t="shared" ca="1" si="22"/>
        <v/>
      </c>
      <c r="D269" s="39" t="str">
        <f t="shared" ca="1" si="23"/>
        <v/>
      </c>
      <c r="E269" s="32" t="str">
        <f t="shared" ca="1" si="24"/>
        <v/>
      </c>
      <c r="F269" s="40" t="str">
        <f t="shared" ca="1" si="25"/>
        <v/>
      </c>
      <c r="G269" s="40" t="str">
        <f t="shared" ca="1" si="26"/>
        <v/>
      </c>
      <c r="H269" s="37" t="str">
        <f ca="1">IF(TODAY()&gt;EXP,"0",IF(AND(F269="",G269=""),"",IF($D$7="D",$H$11+SUM($F$12:F269)-SUM($G$12:G269),$H$11-SUM($F$12:F269)+SUM($G$12:G269))))</f>
        <v/>
      </c>
      <c r="I269" s="28"/>
      <c r="J269" s="28"/>
    </row>
    <row r="270" spans="1:10" ht="18.75" customHeight="1" x14ac:dyDescent="0.35">
      <c r="A270" s="28"/>
      <c r="B270" s="35">
        <f t="shared" si="11"/>
        <v>259</v>
      </c>
      <c r="C270" s="38" t="str">
        <f t="shared" ca="1" si="22"/>
        <v/>
      </c>
      <c r="D270" s="39" t="str">
        <f t="shared" ca="1" si="23"/>
        <v/>
      </c>
      <c r="E270" s="32" t="str">
        <f t="shared" ca="1" si="24"/>
        <v/>
      </c>
      <c r="F270" s="40" t="str">
        <f t="shared" ca="1" si="25"/>
        <v/>
      </c>
      <c r="G270" s="40" t="str">
        <f t="shared" ca="1" si="26"/>
        <v/>
      </c>
      <c r="H270" s="37" t="str">
        <f ca="1">IF(TODAY()&gt;EXP,"0",IF(AND(F270="",G270=""),"",IF($D$7="D",$H$11+SUM($F$12:F270)-SUM($G$12:G270),$H$11-SUM($F$12:F270)+SUM($G$12:G270))))</f>
        <v/>
      </c>
      <c r="I270" s="28"/>
      <c r="J270" s="28"/>
    </row>
    <row r="271" spans="1:10" ht="18.75" customHeight="1" x14ac:dyDescent="0.35">
      <c r="A271" s="28"/>
      <c r="B271" s="35">
        <f t="shared" si="11"/>
        <v>260</v>
      </c>
      <c r="C271" s="38" t="str">
        <f t="shared" ca="1" si="22"/>
        <v/>
      </c>
      <c r="D271" s="39" t="str">
        <f t="shared" ca="1" si="23"/>
        <v/>
      </c>
      <c r="E271" s="32" t="str">
        <f t="shared" ca="1" si="24"/>
        <v/>
      </c>
      <c r="F271" s="40" t="str">
        <f t="shared" ca="1" si="25"/>
        <v/>
      </c>
      <c r="G271" s="40" t="str">
        <f t="shared" ca="1" si="26"/>
        <v/>
      </c>
      <c r="H271" s="37" t="str">
        <f ca="1">IF(TODAY()&gt;EXP,"0",IF(AND(F271="",G271=""),"",IF($D$7="D",$H$11+SUM($F$12:F271)-SUM($G$12:G271),$H$11-SUM($F$12:F271)+SUM($G$12:G271))))</f>
        <v/>
      </c>
      <c r="I271" s="28"/>
      <c r="J271" s="28"/>
    </row>
    <row r="272" spans="1:10" ht="18.75" customHeight="1" x14ac:dyDescent="0.35">
      <c r="A272" s="28"/>
      <c r="B272" s="35">
        <f t="shared" si="11"/>
        <v>261</v>
      </c>
      <c r="C272" s="38" t="str">
        <f t="shared" ca="1" si="22"/>
        <v/>
      </c>
      <c r="D272" s="39" t="str">
        <f t="shared" ca="1" si="23"/>
        <v/>
      </c>
      <c r="E272" s="32" t="str">
        <f t="shared" ca="1" si="24"/>
        <v/>
      </c>
      <c r="F272" s="40" t="str">
        <f t="shared" ca="1" si="25"/>
        <v/>
      </c>
      <c r="G272" s="40" t="str">
        <f t="shared" ca="1" si="26"/>
        <v/>
      </c>
      <c r="H272" s="37" t="str">
        <f ca="1">IF(TODAY()&gt;EXP,"0",IF(AND(F272="",G272=""),"",IF($D$7="D",$H$11+SUM($F$12:F272)-SUM($G$12:G272),$H$11-SUM($F$12:F272)+SUM($G$12:G272))))</f>
        <v/>
      </c>
      <c r="I272" s="28"/>
      <c r="J272" s="28"/>
    </row>
    <row r="273" spans="1:10" ht="18.75" customHeight="1" x14ac:dyDescent="0.35">
      <c r="A273" s="28"/>
      <c r="B273" s="35">
        <f t="shared" si="11"/>
        <v>262</v>
      </c>
      <c r="C273" s="38" t="str">
        <f t="shared" ca="1" si="22"/>
        <v/>
      </c>
      <c r="D273" s="39" t="str">
        <f t="shared" ca="1" si="23"/>
        <v/>
      </c>
      <c r="E273" s="32" t="str">
        <f t="shared" ca="1" si="24"/>
        <v/>
      </c>
      <c r="F273" s="40" t="str">
        <f t="shared" ca="1" si="25"/>
        <v/>
      </c>
      <c r="G273" s="40" t="str">
        <f t="shared" ca="1" si="26"/>
        <v/>
      </c>
      <c r="H273" s="37" t="str">
        <f ca="1">IF(TODAY()&gt;EXP,"0",IF(AND(F273="",G273=""),"",IF($D$7="D",$H$11+SUM($F$12:F273)-SUM($G$12:G273),$H$11-SUM($F$12:F273)+SUM($G$12:G273))))</f>
        <v/>
      </c>
      <c r="I273" s="28"/>
      <c r="J273" s="28"/>
    </row>
    <row r="274" spans="1:10" ht="18.75" customHeight="1" x14ac:dyDescent="0.35">
      <c r="A274" s="28"/>
      <c r="B274" s="35">
        <f t="shared" si="11"/>
        <v>263</v>
      </c>
      <c r="C274" s="38" t="str">
        <f t="shared" ca="1" si="22"/>
        <v/>
      </c>
      <c r="D274" s="39" t="str">
        <f t="shared" ca="1" si="23"/>
        <v/>
      </c>
      <c r="E274" s="32" t="str">
        <f t="shared" ca="1" si="24"/>
        <v/>
      </c>
      <c r="F274" s="40" t="str">
        <f t="shared" ca="1" si="25"/>
        <v/>
      </c>
      <c r="G274" s="40" t="str">
        <f t="shared" ca="1" si="26"/>
        <v/>
      </c>
      <c r="H274" s="37" t="str">
        <f ca="1">IF(TODAY()&gt;EXP,"0",IF(AND(F274="",G274=""),"",IF($D$7="D",$H$11+SUM($F$12:F274)-SUM($G$12:G274),$H$11-SUM($F$12:F274)+SUM($G$12:G274))))</f>
        <v/>
      </c>
      <c r="I274" s="28"/>
      <c r="J274" s="28"/>
    </row>
    <row r="275" spans="1:10" ht="18.75" customHeight="1" x14ac:dyDescent="0.35">
      <c r="A275" s="28"/>
      <c r="B275" s="35">
        <f t="shared" si="11"/>
        <v>264</v>
      </c>
      <c r="C275" s="38" t="str">
        <f t="shared" ca="1" si="22"/>
        <v/>
      </c>
      <c r="D275" s="39" t="str">
        <f t="shared" ca="1" si="23"/>
        <v/>
      </c>
      <c r="E275" s="32" t="str">
        <f t="shared" ca="1" si="24"/>
        <v/>
      </c>
      <c r="F275" s="40" t="str">
        <f t="shared" ca="1" si="25"/>
        <v/>
      </c>
      <c r="G275" s="40" t="str">
        <f t="shared" ca="1" si="26"/>
        <v/>
      </c>
      <c r="H275" s="37" t="str">
        <f ca="1">IF(TODAY()&gt;EXP,"0",IF(AND(F275="",G275=""),"",IF($D$7="D",$H$11+SUM($F$12:F275)-SUM($G$12:G275),$H$11-SUM($F$12:F275)+SUM($G$12:G275))))</f>
        <v/>
      </c>
      <c r="I275" s="28"/>
      <c r="J275" s="28"/>
    </row>
    <row r="276" spans="1:10" ht="18.75" customHeight="1" x14ac:dyDescent="0.35">
      <c r="A276" s="28"/>
      <c r="B276" s="35">
        <f t="shared" si="11"/>
        <v>265</v>
      </c>
      <c r="C276" s="38" t="str">
        <f t="shared" ca="1" si="22"/>
        <v/>
      </c>
      <c r="D276" s="39" t="str">
        <f t="shared" ca="1" si="23"/>
        <v/>
      </c>
      <c r="E276" s="32" t="str">
        <f t="shared" ca="1" si="24"/>
        <v/>
      </c>
      <c r="F276" s="40" t="str">
        <f t="shared" ca="1" si="25"/>
        <v/>
      </c>
      <c r="G276" s="40" t="str">
        <f t="shared" ca="1" si="26"/>
        <v/>
      </c>
      <c r="H276" s="37" t="str">
        <f ca="1">IF(TODAY()&gt;EXP,"0",IF(AND(F276="",G276=""),"",IF($D$7="D",$H$11+SUM($F$12:F276)-SUM($G$12:G276),$H$11-SUM($F$12:F276)+SUM($G$12:G276))))</f>
        <v/>
      </c>
      <c r="I276" s="28"/>
      <c r="J276" s="28"/>
    </row>
    <row r="277" spans="1:10" ht="18.75" customHeight="1" x14ac:dyDescent="0.35">
      <c r="A277" s="28"/>
      <c r="B277" s="35">
        <f t="shared" si="11"/>
        <v>266</v>
      </c>
      <c r="C277" s="38" t="str">
        <f t="shared" ca="1" si="22"/>
        <v/>
      </c>
      <c r="D277" s="39" t="str">
        <f t="shared" ca="1" si="23"/>
        <v/>
      </c>
      <c r="E277" s="32" t="str">
        <f t="shared" ca="1" si="24"/>
        <v/>
      </c>
      <c r="F277" s="40" t="str">
        <f t="shared" ca="1" si="25"/>
        <v/>
      </c>
      <c r="G277" s="40" t="str">
        <f t="shared" ca="1" si="26"/>
        <v/>
      </c>
      <c r="H277" s="37" t="str">
        <f ca="1">IF(TODAY()&gt;EXP,"0",IF(AND(F277="",G277=""),"",IF($D$7="D",$H$11+SUM($F$12:F277)-SUM($G$12:G277),$H$11-SUM($F$12:F277)+SUM($G$12:G277))))</f>
        <v/>
      </c>
      <c r="I277" s="28"/>
      <c r="J277" s="28"/>
    </row>
    <row r="278" spans="1:10" ht="18.75" customHeight="1" x14ac:dyDescent="0.35">
      <c r="A278" s="28"/>
      <c r="B278" s="35">
        <f t="shared" si="11"/>
        <v>267</v>
      </c>
      <c r="C278" s="38" t="str">
        <f t="shared" ca="1" si="22"/>
        <v/>
      </c>
      <c r="D278" s="39" t="str">
        <f t="shared" ca="1" si="23"/>
        <v/>
      </c>
      <c r="E278" s="32" t="str">
        <f t="shared" ca="1" si="24"/>
        <v/>
      </c>
      <c r="F278" s="40" t="str">
        <f t="shared" ca="1" si="25"/>
        <v/>
      </c>
      <c r="G278" s="40" t="str">
        <f t="shared" ca="1" si="26"/>
        <v/>
      </c>
      <c r="H278" s="37" t="str">
        <f ca="1">IF(TODAY()&gt;EXP,"0",IF(AND(F278="",G278=""),"",IF($D$7="D",$H$11+SUM($F$12:F278)-SUM($G$12:G278),$H$11-SUM($F$12:F278)+SUM($G$12:G278))))</f>
        <v/>
      </c>
      <c r="I278" s="28"/>
      <c r="J278" s="28"/>
    </row>
    <row r="279" spans="1:10" ht="18.75" customHeight="1" x14ac:dyDescent="0.35">
      <c r="A279" s="28"/>
      <c r="B279" s="35">
        <f t="shared" si="11"/>
        <v>268</v>
      </c>
      <c r="C279" s="38" t="str">
        <f t="shared" ca="1" si="22"/>
        <v/>
      </c>
      <c r="D279" s="39" t="str">
        <f t="shared" ca="1" si="23"/>
        <v/>
      </c>
      <c r="E279" s="32" t="str">
        <f t="shared" ca="1" si="24"/>
        <v/>
      </c>
      <c r="F279" s="40" t="str">
        <f t="shared" ca="1" si="25"/>
        <v/>
      </c>
      <c r="G279" s="40" t="str">
        <f t="shared" ca="1" si="26"/>
        <v/>
      </c>
      <c r="H279" s="37" t="str">
        <f ca="1">IF(TODAY()&gt;EXP,"0",IF(AND(F279="",G279=""),"",IF($D$7="D",$H$11+SUM($F$12:F279)-SUM($G$12:G279),$H$11-SUM($F$12:F279)+SUM($G$12:G279))))</f>
        <v/>
      </c>
      <c r="I279" s="28"/>
      <c r="J279" s="28"/>
    </row>
    <row r="280" spans="1:10" ht="18.75" customHeight="1" x14ac:dyDescent="0.35">
      <c r="A280" s="28"/>
      <c r="B280" s="35">
        <f t="shared" si="11"/>
        <v>269</v>
      </c>
      <c r="C280" s="38" t="str">
        <f t="shared" ca="1" si="22"/>
        <v/>
      </c>
      <c r="D280" s="39" t="str">
        <f t="shared" ca="1" si="23"/>
        <v/>
      </c>
      <c r="E280" s="32" t="str">
        <f t="shared" ca="1" si="24"/>
        <v/>
      </c>
      <c r="F280" s="40" t="str">
        <f t="shared" ca="1" si="25"/>
        <v/>
      </c>
      <c r="G280" s="40" t="str">
        <f t="shared" ca="1" si="26"/>
        <v/>
      </c>
      <c r="H280" s="37" t="str">
        <f ca="1">IF(TODAY()&gt;EXP,"0",IF(AND(F280="",G280=""),"",IF($D$7="D",$H$11+SUM($F$12:F280)-SUM($G$12:G280),$H$11-SUM($F$12:F280)+SUM($G$12:G280))))</f>
        <v/>
      </c>
      <c r="I280" s="28"/>
      <c r="J280" s="28"/>
    </row>
    <row r="281" spans="1:10" ht="18.75" customHeight="1" x14ac:dyDescent="0.35">
      <c r="A281" s="28"/>
      <c r="B281" s="35">
        <f t="shared" si="11"/>
        <v>270</v>
      </c>
      <c r="C281" s="38" t="str">
        <f t="shared" ca="1" si="22"/>
        <v/>
      </c>
      <c r="D281" s="39" t="str">
        <f t="shared" ca="1" si="23"/>
        <v/>
      </c>
      <c r="E281" s="32" t="str">
        <f t="shared" ca="1" si="24"/>
        <v/>
      </c>
      <c r="F281" s="40" t="str">
        <f t="shared" ca="1" si="25"/>
        <v/>
      </c>
      <c r="G281" s="40" t="str">
        <f t="shared" ca="1" si="26"/>
        <v/>
      </c>
      <c r="H281" s="37" t="str">
        <f ca="1">IF(TODAY()&gt;EXP,"0",IF(AND(F281="",G281=""),"",IF($D$7="D",$H$11+SUM($F$12:F281)-SUM($G$12:G281),$H$11-SUM($F$12:F281)+SUM($G$12:G281))))</f>
        <v/>
      </c>
      <c r="I281" s="28"/>
      <c r="J281" s="28"/>
    </row>
    <row r="282" spans="1:10" ht="18.75" customHeight="1" x14ac:dyDescent="0.35">
      <c r="A282" s="28"/>
      <c r="B282" s="35">
        <f t="shared" si="11"/>
        <v>271</v>
      </c>
      <c r="C282" s="38" t="str">
        <f t="shared" ca="1" si="22"/>
        <v/>
      </c>
      <c r="D282" s="39" t="str">
        <f t="shared" ca="1" si="23"/>
        <v/>
      </c>
      <c r="E282" s="32" t="str">
        <f t="shared" ca="1" si="24"/>
        <v/>
      </c>
      <c r="F282" s="40" t="str">
        <f t="shared" ca="1" si="25"/>
        <v/>
      </c>
      <c r="G282" s="40" t="str">
        <f t="shared" ca="1" si="26"/>
        <v/>
      </c>
      <c r="H282" s="37" t="str">
        <f ca="1">IF(TODAY()&gt;EXP,"0",IF(AND(F282="",G282=""),"",IF($D$7="D",$H$11+SUM($F$12:F282)-SUM($G$12:G282),$H$11-SUM($F$12:F282)+SUM($G$12:G282))))</f>
        <v/>
      </c>
      <c r="I282" s="28"/>
      <c r="J282" s="28"/>
    </row>
    <row r="283" spans="1:10" ht="18.75" customHeight="1" x14ac:dyDescent="0.35">
      <c r="A283" s="28"/>
      <c r="B283" s="35">
        <f t="shared" si="11"/>
        <v>272</v>
      </c>
      <c r="C283" s="38" t="str">
        <f t="shared" ca="1" si="22"/>
        <v/>
      </c>
      <c r="D283" s="39" t="str">
        <f t="shared" ca="1" si="23"/>
        <v/>
      </c>
      <c r="E283" s="32" t="str">
        <f t="shared" ca="1" si="24"/>
        <v/>
      </c>
      <c r="F283" s="40" t="str">
        <f t="shared" ca="1" si="25"/>
        <v/>
      </c>
      <c r="G283" s="40" t="str">
        <f t="shared" ca="1" si="26"/>
        <v/>
      </c>
      <c r="H283" s="37" t="str">
        <f ca="1">IF(TODAY()&gt;EXP,"0",IF(AND(F283="",G283=""),"",IF($D$7="D",$H$11+SUM($F$12:F283)-SUM($G$12:G283),$H$11-SUM($F$12:F283)+SUM($G$12:G283))))</f>
        <v/>
      </c>
      <c r="I283" s="28"/>
      <c r="J283" s="28"/>
    </row>
    <row r="284" spans="1:10" ht="18.75" customHeight="1" x14ac:dyDescent="0.35">
      <c r="A284" s="28"/>
      <c r="B284" s="35">
        <f t="shared" si="11"/>
        <v>273</v>
      </c>
      <c r="C284" s="38" t="str">
        <f t="shared" ca="1" si="22"/>
        <v/>
      </c>
      <c r="D284" s="39" t="str">
        <f t="shared" ca="1" si="23"/>
        <v/>
      </c>
      <c r="E284" s="32" t="str">
        <f t="shared" ca="1" si="24"/>
        <v/>
      </c>
      <c r="F284" s="40" t="str">
        <f t="shared" ca="1" si="25"/>
        <v/>
      </c>
      <c r="G284" s="40" t="str">
        <f t="shared" ca="1" si="26"/>
        <v/>
      </c>
      <c r="H284" s="37" t="str">
        <f ca="1">IF(TODAY()&gt;EXP,"0",IF(AND(F284="",G284=""),"",IF($D$7="D",$H$11+SUM($F$12:F284)-SUM($G$12:G284),$H$11-SUM($F$12:F284)+SUM($G$12:G284))))</f>
        <v/>
      </c>
      <c r="I284" s="28"/>
      <c r="J284" s="28"/>
    </row>
    <row r="285" spans="1:10" ht="18.75" customHeight="1" x14ac:dyDescent="0.35">
      <c r="A285" s="28"/>
      <c r="B285" s="35">
        <f t="shared" si="11"/>
        <v>274</v>
      </c>
      <c r="C285" s="38" t="str">
        <f t="shared" ca="1" si="22"/>
        <v/>
      </c>
      <c r="D285" s="39" t="str">
        <f t="shared" ca="1" si="23"/>
        <v/>
      </c>
      <c r="E285" s="32" t="str">
        <f t="shared" ca="1" si="24"/>
        <v/>
      </c>
      <c r="F285" s="40" t="str">
        <f t="shared" ca="1" si="25"/>
        <v/>
      </c>
      <c r="G285" s="40" t="str">
        <f t="shared" ca="1" si="26"/>
        <v/>
      </c>
      <c r="H285" s="37" t="str">
        <f ca="1">IF(TODAY()&gt;EXP,"0",IF(AND(F285="",G285=""),"",IF($D$7="D",$H$11+SUM($F$12:F285)-SUM($G$12:G285),$H$11-SUM($F$12:F285)+SUM($G$12:G285))))</f>
        <v/>
      </c>
      <c r="I285" s="28"/>
      <c r="J285" s="28"/>
    </row>
    <row r="286" spans="1:10" ht="18.75" customHeight="1" x14ac:dyDescent="0.35">
      <c r="A286" s="28"/>
      <c r="B286" s="35">
        <f t="shared" si="11"/>
        <v>275</v>
      </c>
      <c r="C286" s="38" t="str">
        <f t="shared" ca="1" si="22"/>
        <v/>
      </c>
      <c r="D286" s="39" t="str">
        <f t="shared" ca="1" si="23"/>
        <v/>
      </c>
      <c r="E286" s="32" t="str">
        <f t="shared" ca="1" si="24"/>
        <v/>
      </c>
      <c r="F286" s="40" t="str">
        <f t="shared" ca="1" si="25"/>
        <v/>
      </c>
      <c r="G286" s="40" t="str">
        <f t="shared" ca="1" si="26"/>
        <v/>
      </c>
      <c r="H286" s="37" t="str">
        <f ca="1">IF(TODAY()&gt;EXP,"0",IF(AND(F286="",G286=""),"",IF($D$7="D",$H$11+SUM($F$12:F286)-SUM($G$12:G286),$H$11-SUM($F$12:F286)+SUM($G$12:G286))))</f>
        <v/>
      </c>
      <c r="I286" s="28"/>
      <c r="J286" s="28"/>
    </row>
    <row r="287" spans="1:10" ht="18.75" customHeight="1" x14ac:dyDescent="0.35">
      <c r="A287" s="28"/>
      <c r="B287" s="35">
        <f t="shared" si="11"/>
        <v>276</v>
      </c>
      <c r="C287" s="38" t="str">
        <f t="shared" ca="1" si="22"/>
        <v/>
      </c>
      <c r="D287" s="39" t="str">
        <f t="shared" ca="1" si="23"/>
        <v/>
      </c>
      <c r="E287" s="32" t="str">
        <f t="shared" ca="1" si="24"/>
        <v/>
      </c>
      <c r="F287" s="40" t="str">
        <f t="shared" ca="1" si="25"/>
        <v/>
      </c>
      <c r="G287" s="40" t="str">
        <f t="shared" ca="1" si="26"/>
        <v/>
      </c>
      <c r="H287" s="37" t="str">
        <f ca="1">IF(TODAY()&gt;EXP,"0",IF(AND(F287="",G287=""),"",IF($D$7="D",$H$11+SUM($F$12:F287)-SUM($G$12:G287),$H$11-SUM($F$12:F287)+SUM($G$12:G287))))</f>
        <v/>
      </c>
      <c r="I287" s="28"/>
      <c r="J287" s="28"/>
    </row>
    <row r="288" spans="1:10" ht="18.75" customHeight="1" x14ac:dyDescent="0.35">
      <c r="A288" s="28"/>
      <c r="B288" s="35">
        <f t="shared" si="11"/>
        <v>277</v>
      </c>
      <c r="C288" s="38" t="str">
        <f t="shared" ca="1" si="22"/>
        <v/>
      </c>
      <c r="D288" s="39" t="str">
        <f t="shared" ca="1" si="23"/>
        <v/>
      </c>
      <c r="E288" s="32" t="str">
        <f t="shared" ca="1" si="24"/>
        <v/>
      </c>
      <c r="F288" s="40" t="str">
        <f t="shared" ca="1" si="25"/>
        <v/>
      </c>
      <c r="G288" s="40" t="str">
        <f t="shared" ca="1" si="26"/>
        <v/>
      </c>
      <c r="H288" s="37" t="str">
        <f ca="1">IF(TODAY()&gt;EXP,"0",IF(AND(F288="",G288=""),"",IF($D$7="D",$H$11+SUM($F$12:F288)-SUM($G$12:G288),$H$11-SUM($F$12:F288)+SUM($G$12:G288))))</f>
        <v/>
      </c>
      <c r="I288" s="28"/>
      <c r="J288" s="28"/>
    </row>
    <row r="289" spans="1:10" ht="18.75" customHeight="1" x14ac:dyDescent="0.35">
      <c r="A289" s="28"/>
      <c r="B289" s="35">
        <f t="shared" si="11"/>
        <v>278</v>
      </c>
      <c r="C289" s="38" t="str">
        <f t="shared" ca="1" si="22"/>
        <v/>
      </c>
      <c r="D289" s="39" t="str">
        <f t="shared" ca="1" si="23"/>
        <v/>
      </c>
      <c r="E289" s="32" t="str">
        <f t="shared" ca="1" si="24"/>
        <v/>
      </c>
      <c r="F289" s="40" t="str">
        <f t="shared" ca="1" si="25"/>
        <v/>
      </c>
      <c r="G289" s="40" t="str">
        <f t="shared" ca="1" si="26"/>
        <v/>
      </c>
      <c r="H289" s="37" t="str">
        <f ca="1">IF(TODAY()&gt;EXP,"0",IF(AND(F289="",G289=""),"",IF($D$7="D",$H$11+SUM($F$12:F289)-SUM($G$12:G289),$H$11-SUM($F$12:F289)+SUM($G$12:G289))))</f>
        <v/>
      </c>
      <c r="I289" s="28"/>
      <c r="J289" s="28"/>
    </row>
    <row r="290" spans="1:10" ht="18.75" customHeight="1" x14ac:dyDescent="0.35">
      <c r="A290" s="28"/>
      <c r="B290" s="35">
        <f t="shared" si="11"/>
        <v>279</v>
      </c>
      <c r="C290" s="38" t="str">
        <f t="shared" ca="1" si="22"/>
        <v/>
      </c>
      <c r="D290" s="39" t="str">
        <f t="shared" ca="1" si="23"/>
        <v/>
      </c>
      <c r="E290" s="32" t="str">
        <f t="shared" ca="1" si="24"/>
        <v/>
      </c>
      <c r="F290" s="40" t="str">
        <f t="shared" ca="1" si="25"/>
        <v/>
      </c>
      <c r="G290" s="40" t="str">
        <f t="shared" ca="1" si="26"/>
        <v/>
      </c>
      <c r="H290" s="37" t="str">
        <f ca="1">IF(TODAY()&gt;EXP,"0",IF(AND(F290="",G290=""),"",IF($D$7="D",$H$11+SUM($F$12:F290)-SUM($G$12:G290),$H$11-SUM($F$12:F290)+SUM($G$12:G290))))</f>
        <v/>
      </c>
      <c r="I290" s="28"/>
      <c r="J290" s="28"/>
    </row>
    <row r="291" spans="1:10" ht="18.75" customHeight="1" x14ac:dyDescent="0.35">
      <c r="A291" s="28"/>
      <c r="B291" s="35">
        <f t="shared" si="11"/>
        <v>280</v>
      </c>
      <c r="C291" s="38" t="str">
        <f t="shared" ca="1" si="22"/>
        <v/>
      </c>
      <c r="D291" s="39" t="str">
        <f t="shared" ca="1" si="23"/>
        <v/>
      </c>
      <c r="E291" s="32" t="str">
        <f t="shared" ca="1" si="24"/>
        <v/>
      </c>
      <c r="F291" s="40" t="str">
        <f t="shared" ca="1" si="25"/>
        <v/>
      </c>
      <c r="G291" s="40" t="str">
        <f t="shared" ca="1" si="26"/>
        <v/>
      </c>
      <c r="H291" s="37" t="str">
        <f ca="1">IF(TODAY()&gt;EXP,"0",IF(AND(F291="",G291=""),"",IF($D$7="D",$H$11+SUM($F$12:F291)-SUM($G$12:G291),$H$11-SUM($F$12:F291)+SUM($G$12:G291))))</f>
        <v/>
      </c>
      <c r="I291" s="28"/>
      <c r="J291" s="28"/>
    </row>
    <row r="292" spans="1:10" ht="18.75" customHeight="1" x14ac:dyDescent="0.35">
      <c r="A292" s="28"/>
      <c r="B292" s="35">
        <f t="shared" si="11"/>
        <v>281</v>
      </c>
      <c r="C292" s="38" t="str">
        <f t="shared" ca="1" si="22"/>
        <v/>
      </c>
      <c r="D292" s="39" t="str">
        <f t="shared" ca="1" si="23"/>
        <v/>
      </c>
      <c r="E292" s="32" t="str">
        <f t="shared" ca="1" si="24"/>
        <v/>
      </c>
      <c r="F292" s="40" t="str">
        <f t="shared" ca="1" si="25"/>
        <v/>
      </c>
      <c r="G292" s="40" t="str">
        <f t="shared" ca="1" si="26"/>
        <v/>
      </c>
      <c r="H292" s="37" t="str">
        <f ca="1">IF(TODAY()&gt;EXP,"0",IF(AND(F292="",G292=""),"",IF($D$7="D",$H$11+SUM($F$12:F292)-SUM($G$12:G292),$H$11-SUM($F$12:F292)+SUM($G$12:G292))))</f>
        <v/>
      </c>
      <c r="I292" s="28"/>
      <c r="J292" s="28"/>
    </row>
    <row r="293" spans="1:10" ht="18.75" customHeight="1" x14ac:dyDescent="0.35">
      <c r="A293" s="28"/>
      <c r="B293" s="35">
        <f t="shared" si="11"/>
        <v>282</v>
      </c>
      <c r="C293" s="38" t="str">
        <f t="shared" ca="1" si="22"/>
        <v/>
      </c>
      <c r="D293" s="39" t="str">
        <f t="shared" ca="1" si="23"/>
        <v/>
      </c>
      <c r="E293" s="32" t="str">
        <f t="shared" ca="1" si="24"/>
        <v/>
      </c>
      <c r="F293" s="40" t="str">
        <f t="shared" ca="1" si="25"/>
        <v/>
      </c>
      <c r="G293" s="40" t="str">
        <f t="shared" ca="1" si="26"/>
        <v/>
      </c>
      <c r="H293" s="37" t="str">
        <f ca="1">IF(TODAY()&gt;EXP,"0",IF(AND(F293="",G293=""),"",IF($D$7="D",$H$11+SUM($F$12:F293)-SUM($G$12:G293),$H$11-SUM($F$12:F293)+SUM($G$12:G293))))</f>
        <v/>
      </c>
      <c r="I293" s="28"/>
      <c r="J293" s="28"/>
    </row>
    <row r="294" spans="1:10" ht="18.75" customHeight="1" x14ac:dyDescent="0.35">
      <c r="A294" s="28"/>
      <c r="B294" s="35">
        <f t="shared" si="11"/>
        <v>283</v>
      </c>
      <c r="C294" s="38" t="str">
        <f t="shared" ref="C294:C357" ca="1" si="27">IF(TODAY()&gt;EXP,"0",IF(ISERROR(VLOOKUP(B294&amp;$D$5,JA_1,2,FALSE))=TRUE,"",VLOOKUP(B294&amp;$D$5,JA_1,2,FALSE)))</f>
        <v/>
      </c>
      <c r="D294" s="39" t="str">
        <f t="shared" ref="D294:D357" ca="1" si="28">IF(TODAY()&gt;EXP,"0",IF(ISERROR(VLOOKUP(B294&amp;$D$5,JA_1,3,FALSE))=TRUE,"",VLOOKUP(B294&amp;$D$5,JA_1,3,FALSE)))</f>
        <v/>
      </c>
      <c r="E294" s="32" t="str">
        <f t="shared" ref="E294:E357" ca="1" si="29">IF(TODAY()&gt;EXP,"0",IF(ISERROR(VLOOKUP(B294&amp;$D$5,JA_1,7,FALSE))=TRUE,"",VLOOKUP(B294&amp;$D$5,JA_1,7,FALSE)))</f>
        <v/>
      </c>
      <c r="F294" s="40" t="str">
        <f t="shared" ref="F294:F357" ca="1" si="30">IF(TODAY()&gt;EXP,"0",IF(ISERROR(VLOOKUP(B294&amp;$D$5,JA_1,10,FALSE))=TRUE,"",VLOOKUP(B294&amp;$D$5,JA_1,10,FALSE)))</f>
        <v/>
      </c>
      <c r="G294" s="40" t="str">
        <f t="shared" ref="G294:G357" ca="1" si="31">IF(TODAY()&gt;EXP,"0",IF(ISERROR(VLOOKUP(B294&amp;$D$5,JA_1,11,FALSE))=TRUE,"",VLOOKUP(B294&amp;$D$5,JA_1,11,FALSE)))</f>
        <v/>
      </c>
      <c r="H294" s="37" t="str">
        <f ca="1">IF(TODAY()&gt;EXP,"0",IF(AND(F294="",G294=""),"",IF($D$7="D",$H$11+SUM($F$12:F294)-SUM($G$12:G294),$H$11-SUM($F$12:F294)+SUM($G$12:G294))))</f>
        <v/>
      </c>
      <c r="I294" s="28"/>
      <c r="J294" s="28"/>
    </row>
    <row r="295" spans="1:10" ht="18.75" customHeight="1" x14ac:dyDescent="0.35">
      <c r="A295" s="28"/>
      <c r="B295" s="35">
        <f t="shared" si="11"/>
        <v>284</v>
      </c>
      <c r="C295" s="38" t="str">
        <f t="shared" ca="1" si="27"/>
        <v/>
      </c>
      <c r="D295" s="39" t="str">
        <f t="shared" ca="1" si="28"/>
        <v/>
      </c>
      <c r="E295" s="32" t="str">
        <f t="shared" ca="1" si="29"/>
        <v/>
      </c>
      <c r="F295" s="40" t="str">
        <f t="shared" ca="1" si="30"/>
        <v/>
      </c>
      <c r="G295" s="40" t="str">
        <f t="shared" ca="1" si="31"/>
        <v/>
      </c>
      <c r="H295" s="37" t="str">
        <f ca="1">IF(TODAY()&gt;EXP,"0",IF(AND(F295="",G295=""),"",IF($D$7="D",$H$11+SUM($F$12:F295)-SUM($G$12:G295),$H$11-SUM($F$12:F295)+SUM($G$12:G295))))</f>
        <v/>
      </c>
      <c r="I295" s="28"/>
      <c r="J295" s="28"/>
    </row>
    <row r="296" spans="1:10" ht="18.75" customHeight="1" x14ac:dyDescent="0.35">
      <c r="A296" s="28"/>
      <c r="B296" s="35">
        <f t="shared" si="11"/>
        <v>285</v>
      </c>
      <c r="C296" s="38" t="str">
        <f t="shared" ca="1" si="27"/>
        <v/>
      </c>
      <c r="D296" s="39" t="str">
        <f t="shared" ca="1" si="28"/>
        <v/>
      </c>
      <c r="E296" s="32" t="str">
        <f t="shared" ca="1" si="29"/>
        <v/>
      </c>
      <c r="F296" s="40" t="str">
        <f t="shared" ca="1" si="30"/>
        <v/>
      </c>
      <c r="G296" s="40" t="str">
        <f t="shared" ca="1" si="31"/>
        <v/>
      </c>
      <c r="H296" s="37" t="str">
        <f ca="1">IF(TODAY()&gt;EXP,"0",IF(AND(F296="",G296=""),"",IF($D$7="D",$H$11+SUM($F$12:F296)-SUM($G$12:G296),$H$11-SUM($F$12:F296)+SUM($G$12:G296))))</f>
        <v/>
      </c>
      <c r="I296" s="28"/>
      <c r="J296" s="28"/>
    </row>
    <row r="297" spans="1:10" ht="18.75" customHeight="1" x14ac:dyDescent="0.35">
      <c r="A297" s="28"/>
      <c r="B297" s="35">
        <f t="shared" si="11"/>
        <v>286</v>
      </c>
      <c r="C297" s="38" t="str">
        <f t="shared" ca="1" si="27"/>
        <v/>
      </c>
      <c r="D297" s="39" t="str">
        <f t="shared" ca="1" si="28"/>
        <v/>
      </c>
      <c r="E297" s="32" t="str">
        <f t="shared" ca="1" si="29"/>
        <v/>
      </c>
      <c r="F297" s="40" t="str">
        <f t="shared" ca="1" si="30"/>
        <v/>
      </c>
      <c r="G297" s="40" t="str">
        <f t="shared" ca="1" si="31"/>
        <v/>
      </c>
      <c r="H297" s="37" t="str">
        <f ca="1">IF(TODAY()&gt;EXP,"0",IF(AND(F297="",G297=""),"",IF($D$7="D",$H$11+SUM($F$12:F297)-SUM($G$12:G297),$H$11-SUM($F$12:F297)+SUM($G$12:G297))))</f>
        <v/>
      </c>
      <c r="I297" s="28"/>
      <c r="J297" s="28"/>
    </row>
    <row r="298" spans="1:10" ht="18.75" customHeight="1" x14ac:dyDescent="0.35">
      <c r="A298" s="28"/>
      <c r="B298" s="35">
        <f t="shared" si="11"/>
        <v>287</v>
      </c>
      <c r="C298" s="38" t="str">
        <f t="shared" ca="1" si="27"/>
        <v/>
      </c>
      <c r="D298" s="39" t="str">
        <f t="shared" ca="1" si="28"/>
        <v/>
      </c>
      <c r="E298" s="32" t="str">
        <f t="shared" ca="1" si="29"/>
        <v/>
      </c>
      <c r="F298" s="40" t="str">
        <f t="shared" ca="1" si="30"/>
        <v/>
      </c>
      <c r="G298" s="40" t="str">
        <f t="shared" ca="1" si="31"/>
        <v/>
      </c>
      <c r="H298" s="37" t="str">
        <f ca="1">IF(TODAY()&gt;EXP,"0",IF(AND(F298="",G298=""),"",IF($D$7="D",$H$11+SUM($F$12:F298)-SUM($G$12:G298),$H$11-SUM($F$12:F298)+SUM($G$12:G298))))</f>
        <v/>
      </c>
      <c r="I298" s="28"/>
      <c r="J298" s="28"/>
    </row>
    <row r="299" spans="1:10" ht="18.75" customHeight="1" x14ac:dyDescent="0.35">
      <c r="A299" s="28"/>
      <c r="B299" s="35">
        <f t="shared" si="11"/>
        <v>288</v>
      </c>
      <c r="C299" s="38" t="str">
        <f t="shared" ca="1" si="27"/>
        <v/>
      </c>
      <c r="D299" s="39" t="str">
        <f t="shared" ca="1" si="28"/>
        <v/>
      </c>
      <c r="E299" s="32" t="str">
        <f t="shared" ca="1" si="29"/>
        <v/>
      </c>
      <c r="F299" s="40" t="str">
        <f t="shared" ca="1" si="30"/>
        <v/>
      </c>
      <c r="G299" s="40" t="str">
        <f t="shared" ca="1" si="31"/>
        <v/>
      </c>
      <c r="H299" s="37" t="str">
        <f ca="1">IF(TODAY()&gt;EXP,"0",IF(AND(F299="",G299=""),"",IF($D$7="D",$H$11+SUM($F$12:F299)-SUM($G$12:G299),$H$11-SUM($F$12:F299)+SUM($G$12:G299))))</f>
        <v/>
      </c>
      <c r="I299" s="28"/>
      <c r="J299" s="28"/>
    </row>
    <row r="300" spans="1:10" ht="18.75" customHeight="1" x14ac:dyDescent="0.35">
      <c r="A300" s="28"/>
      <c r="B300" s="35">
        <f t="shared" si="11"/>
        <v>289</v>
      </c>
      <c r="C300" s="38" t="str">
        <f t="shared" ca="1" si="27"/>
        <v/>
      </c>
      <c r="D300" s="39" t="str">
        <f t="shared" ca="1" si="28"/>
        <v/>
      </c>
      <c r="E300" s="32" t="str">
        <f t="shared" ca="1" si="29"/>
        <v/>
      </c>
      <c r="F300" s="40" t="str">
        <f t="shared" ca="1" si="30"/>
        <v/>
      </c>
      <c r="G300" s="40" t="str">
        <f t="shared" ca="1" si="31"/>
        <v/>
      </c>
      <c r="H300" s="37" t="str">
        <f ca="1">IF(TODAY()&gt;EXP,"0",IF(AND(F300="",G300=""),"",IF($D$7="D",$H$11+SUM($F$12:F300)-SUM($G$12:G300),$H$11-SUM($F$12:F300)+SUM($G$12:G300))))</f>
        <v/>
      </c>
      <c r="I300" s="28"/>
      <c r="J300" s="28"/>
    </row>
    <row r="301" spans="1:10" ht="18.75" customHeight="1" x14ac:dyDescent="0.35">
      <c r="A301" s="28"/>
      <c r="B301" s="35">
        <f t="shared" si="11"/>
        <v>290</v>
      </c>
      <c r="C301" s="38" t="str">
        <f t="shared" ca="1" si="27"/>
        <v/>
      </c>
      <c r="D301" s="39" t="str">
        <f t="shared" ca="1" si="28"/>
        <v/>
      </c>
      <c r="E301" s="32" t="str">
        <f t="shared" ca="1" si="29"/>
        <v/>
      </c>
      <c r="F301" s="40" t="str">
        <f t="shared" ca="1" si="30"/>
        <v/>
      </c>
      <c r="G301" s="40" t="str">
        <f t="shared" ca="1" si="31"/>
        <v/>
      </c>
      <c r="H301" s="37" t="str">
        <f ca="1">IF(TODAY()&gt;EXP,"0",IF(AND(F301="",G301=""),"",IF($D$7="D",$H$11+SUM($F$12:F301)-SUM($G$12:G301),$H$11-SUM($F$12:F301)+SUM($G$12:G301))))</f>
        <v/>
      </c>
      <c r="I301" s="28"/>
      <c r="J301" s="28"/>
    </row>
    <row r="302" spans="1:10" ht="18.75" customHeight="1" x14ac:dyDescent="0.35">
      <c r="A302" s="28"/>
      <c r="B302" s="35">
        <f t="shared" si="11"/>
        <v>291</v>
      </c>
      <c r="C302" s="38" t="str">
        <f t="shared" ca="1" si="27"/>
        <v/>
      </c>
      <c r="D302" s="39" t="str">
        <f t="shared" ca="1" si="28"/>
        <v/>
      </c>
      <c r="E302" s="32" t="str">
        <f t="shared" ca="1" si="29"/>
        <v/>
      </c>
      <c r="F302" s="40" t="str">
        <f t="shared" ca="1" si="30"/>
        <v/>
      </c>
      <c r="G302" s="40" t="str">
        <f t="shared" ca="1" si="31"/>
        <v/>
      </c>
      <c r="H302" s="37" t="str">
        <f ca="1">IF(TODAY()&gt;EXP,"0",IF(AND(F302="",G302=""),"",IF($D$7="D",$H$11+SUM($F$12:F302)-SUM($G$12:G302),$H$11-SUM($F$12:F302)+SUM($G$12:G302))))</f>
        <v/>
      </c>
      <c r="I302" s="28"/>
      <c r="J302" s="28"/>
    </row>
    <row r="303" spans="1:10" ht="18.75" customHeight="1" x14ac:dyDescent="0.35">
      <c r="A303" s="28"/>
      <c r="B303" s="35">
        <f t="shared" si="11"/>
        <v>292</v>
      </c>
      <c r="C303" s="38" t="str">
        <f t="shared" ca="1" si="27"/>
        <v/>
      </c>
      <c r="D303" s="39" t="str">
        <f t="shared" ca="1" si="28"/>
        <v/>
      </c>
      <c r="E303" s="32" t="str">
        <f t="shared" ca="1" si="29"/>
        <v/>
      </c>
      <c r="F303" s="40" t="str">
        <f t="shared" ca="1" si="30"/>
        <v/>
      </c>
      <c r="G303" s="40" t="str">
        <f t="shared" ca="1" si="31"/>
        <v/>
      </c>
      <c r="H303" s="37" t="str">
        <f ca="1">IF(TODAY()&gt;EXP,"0",IF(AND(F303="",G303=""),"",IF($D$7="D",$H$11+SUM($F$12:F303)-SUM($G$12:G303),$H$11-SUM($F$12:F303)+SUM($G$12:G303))))</f>
        <v/>
      </c>
      <c r="I303" s="28"/>
      <c r="J303" s="28"/>
    </row>
    <row r="304" spans="1:10" ht="18.75" customHeight="1" x14ac:dyDescent="0.35">
      <c r="A304" s="28"/>
      <c r="B304" s="35">
        <f t="shared" si="11"/>
        <v>293</v>
      </c>
      <c r="C304" s="38" t="str">
        <f t="shared" ca="1" si="27"/>
        <v/>
      </c>
      <c r="D304" s="39" t="str">
        <f t="shared" ca="1" si="28"/>
        <v/>
      </c>
      <c r="E304" s="32" t="str">
        <f t="shared" ca="1" si="29"/>
        <v/>
      </c>
      <c r="F304" s="40" t="str">
        <f t="shared" ca="1" si="30"/>
        <v/>
      </c>
      <c r="G304" s="40" t="str">
        <f t="shared" ca="1" si="31"/>
        <v/>
      </c>
      <c r="H304" s="37" t="str">
        <f ca="1">IF(TODAY()&gt;EXP,"0",IF(AND(F304="",G304=""),"",IF($D$7="D",$H$11+SUM($F$12:F304)-SUM($G$12:G304),$H$11-SUM($F$12:F304)+SUM($G$12:G304))))</f>
        <v/>
      </c>
      <c r="I304" s="28"/>
      <c r="J304" s="28"/>
    </row>
    <row r="305" spans="1:10" ht="18.75" customHeight="1" x14ac:dyDescent="0.35">
      <c r="A305" s="28"/>
      <c r="B305" s="35">
        <f t="shared" si="11"/>
        <v>294</v>
      </c>
      <c r="C305" s="38" t="str">
        <f t="shared" ca="1" si="27"/>
        <v/>
      </c>
      <c r="D305" s="39" t="str">
        <f t="shared" ca="1" si="28"/>
        <v/>
      </c>
      <c r="E305" s="32" t="str">
        <f t="shared" ca="1" si="29"/>
        <v/>
      </c>
      <c r="F305" s="40" t="str">
        <f t="shared" ca="1" si="30"/>
        <v/>
      </c>
      <c r="G305" s="40" t="str">
        <f t="shared" ca="1" si="31"/>
        <v/>
      </c>
      <c r="H305" s="37" t="str">
        <f ca="1">IF(TODAY()&gt;EXP,"0",IF(AND(F305="",G305=""),"",IF($D$7="D",$H$11+SUM($F$12:F305)-SUM($G$12:G305),$H$11-SUM($F$12:F305)+SUM($G$12:G305))))</f>
        <v/>
      </c>
      <c r="I305" s="28"/>
      <c r="J305" s="28"/>
    </row>
    <row r="306" spans="1:10" ht="18.75" customHeight="1" x14ac:dyDescent="0.35">
      <c r="A306" s="28"/>
      <c r="B306" s="35">
        <f t="shared" si="11"/>
        <v>295</v>
      </c>
      <c r="C306" s="38" t="str">
        <f t="shared" ca="1" si="27"/>
        <v/>
      </c>
      <c r="D306" s="39" t="str">
        <f t="shared" ca="1" si="28"/>
        <v/>
      </c>
      <c r="E306" s="32" t="str">
        <f t="shared" ca="1" si="29"/>
        <v/>
      </c>
      <c r="F306" s="40" t="str">
        <f t="shared" ca="1" si="30"/>
        <v/>
      </c>
      <c r="G306" s="40" t="str">
        <f t="shared" ca="1" si="31"/>
        <v/>
      </c>
      <c r="H306" s="37" t="str">
        <f ca="1">IF(TODAY()&gt;EXP,"0",IF(AND(F306="",G306=""),"",IF($D$7="D",$H$11+SUM($F$12:F306)-SUM($G$12:G306),$H$11-SUM($F$12:F306)+SUM($G$12:G306))))</f>
        <v/>
      </c>
      <c r="I306" s="28"/>
      <c r="J306" s="28"/>
    </row>
    <row r="307" spans="1:10" ht="18.75" customHeight="1" x14ac:dyDescent="0.35">
      <c r="A307" s="28"/>
      <c r="B307" s="35">
        <f t="shared" si="11"/>
        <v>296</v>
      </c>
      <c r="C307" s="38" t="str">
        <f t="shared" ca="1" si="27"/>
        <v/>
      </c>
      <c r="D307" s="39" t="str">
        <f t="shared" ca="1" si="28"/>
        <v/>
      </c>
      <c r="E307" s="32" t="str">
        <f t="shared" ca="1" si="29"/>
        <v/>
      </c>
      <c r="F307" s="40" t="str">
        <f t="shared" ca="1" si="30"/>
        <v/>
      </c>
      <c r="G307" s="40" t="str">
        <f t="shared" ca="1" si="31"/>
        <v/>
      </c>
      <c r="H307" s="37" t="str">
        <f ca="1">IF(TODAY()&gt;EXP,"0",IF(AND(F307="",G307=""),"",IF($D$7="D",$H$11+SUM($F$12:F307)-SUM($G$12:G307),$H$11-SUM($F$12:F307)+SUM($G$12:G307))))</f>
        <v/>
      </c>
      <c r="I307" s="28"/>
      <c r="J307" s="28"/>
    </row>
    <row r="308" spans="1:10" ht="18.75" customHeight="1" x14ac:dyDescent="0.35">
      <c r="A308" s="28"/>
      <c r="B308" s="35">
        <f t="shared" si="11"/>
        <v>297</v>
      </c>
      <c r="C308" s="38" t="str">
        <f t="shared" ca="1" si="27"/>
        <v/>
      </c>
      <c r="D308" s="39" t="str">
        <f t="shared" ca="1" si="28"/>
        <v/>
      </c>
      <c r="E308" s="32" t="str">
        <f t="shared" ca="1" si="29"/>
        <v/>
      </c>
      <c r="F308" s="40" t="str">
        <f t="shared" ca="1" si="30"/>
        <v/>
      </c>
      <c r="G308" s="40" t="str">
        <f t="shared" ca="1" si="31"/>
        <v/>
      </c>
      <c r="H308" s="37" t="str">
        <f ca="1">IF(TODAY()&gt;EXP,"0",IF(AND(F308="",G308=""),"",IF($D$7="D",$H$11+SUM($F$12:F308)-SUM($G$12:G308),$H$11-SUM($F$12:F308)+SUM($G$12:G308))))</f>
        <v/>
      </c>
      <c r="I308" s="28"/>
      <c r="J308" s="28"/>
    </row>
    <row r="309" spans="1:10" ht="18.75" customHeight="1" x14ac:dyDescent="0.35">
      <c r="A309" s="28"/>
      <c r="B309" s="35">
        <f t="shared" si="11"/>
        <v>298</v>
      </c>
      <c r="C309" s="38" t="str">
        <f t="shared" ca="1" si="27"/>
        <v/>
      </c>
      <c r="D309" s="39" t="str">
        <f t="shared" ca="1" si="28"/>
        <v/>
      </c>
      <c r="E309" s="32" t="str">
        <f t="shared" ca="1" si="29"/>
        <v/>
      </c>
      <c r="F309" s="40" t="str">
        <f t="shared" ca="1" si="30"/>
        <v/>
      </c>
      <c r="G309" s="40" t="str">
        <f t="shared" ca="1" si="31"/>
        <v/>
      </c>
      <c r="H309" s="37" t="str">
        <f ca="1">IF(TODAY()&gt;EXP,"0",IF(AND(F309="",G309=""),"",IF($D$7="D",$H$11+SUM($F$12:F309)-SUM($G$12:G309),$H$11-SUM($F$12:F309)+SUM($G$12:G309))))</f>
        <v/>
      </c>
      <c r="I309" s="28"/>
      <c r="J309" s="28"/>
    </row>
    <row r="310" spans="1:10" ht="18.75" customHeight="1" x14ac:dyDescent="0.35">
      <c r="A310" s="28"/>
      <c r="B310" s="35">
        <f t="shared" si="11"/>
        <v>299</v>
      </c>
      <c r="C310" s="38" t="str">
        <f t="shared" ca="1" si="27"/>
        <v/>
      </c>
      <c r="D310" s="39" t="str">
        <f t="shared" ca="1" si="28"/>
        <v/>
      </c>
      <c r="E310" s="32" t="str">
        <f t="shared" ca="1" si="29"/>
        <v/>
      </c>
      <c r="F310" s="40" t="str">
        <f t="shared" ca="1" si="30"/>
        <v/>
      </c>
      <c r="G310" s="40" t="str">
        <f t="shared" ca="1" si="31"/>
        <v/>
      </c>
      <c r="H310" s="37" t="str">
        <f ca="1">IF(TODAY()&gt;EXP,"0",IF(AND(F310="",G310=""),"",IF($D$7="D",$H$11+SUM($F$12:F310)-SUM($G$12:G310),$H$11-SUM($F$12:F310)+SUM($G$12:G310))))</f>
        <v/>
      </c>
      <c r="I310" s="28"/>
      <c r="J310" s="28"/>
    </row>
    <row r="311" spans="1:10" ht="18.75" customHeight="1" x14ac:dyDescent="0.35">
      <c r="A311" s="28"/>
      <c r="B311" s="35">
        <f t="shared" si="11"/>
        <v>300</v>
      </c>
      <c r="C311" s="38" t="str">
        <f t="shared" ca="1" si="27"/>
        <v/>
      </c>
      <c r="D311" s="39" t="str">
        <f t="shared" ca="1" si="28"/>
        <v/>
      </c>
      <c r="E311" s="32" t="str">
        <f t="shared" ca="1" si="29"/>
        <v/>
      </c>
      <c r="F311" s="40" t="str">
        <f t="shared" ca="1" si="30"/>
        <v/>
      </c>
      <c r="G311" s="40" t="str">
        <f t="shared" ca="1" si="31"/>
        <v/>
      </c>
      <c r="H311" s="37" t="str">
        <f ca="1">IF(TODAY()&gt;EXP,"0",IF(AND(F311="",G311=""),"",IF($D$7="D",$H$11+SUM($F$12:F311)-SUM($G$12:G311),$H$11-SUM($F$12:F311)+SUM($G$12:G311))))</f>
        <v/>
      </c>
      <c r="I311" s="28"/>
      <c r="J311" s="28"/>
    </row>
    <row r="312" spans="1:10" ht="18.75" customHeight="1" x14ac:dyDescent="0.35">
      <c r="A312" s="28"/>
      <c r="B312" s="35">
        <f t="shared" si="11"/>
        <v>301</v>
      </c>
      <c r="C312" s="38" t="str">
        <f t="shared" ca="1" si="27"/>
        <v/>
      </c>
      <c r="D312" s="39" t="str">
        <f t="shared" ca="1" si="28"/>
        <v/>
      </c>
      <c r="E312" s="32" t="str">
        <f t="shared" ca="1" si="29"/>
        <v/>
      </c>
      <c r="F312" s="40" t="str">
        <f t="shared" ca="1" si="30"/>
        <v/>
      </c>
      <c r="G312" s="40" t="str">
        <f t="shared" ca="1" si="31"/>
        <v/>
      </c>
      <c r="H312" s="37" t="str">
        <f ca="1">IF(TODAY()&gt;EXP,"0",IF(AND(F312="",G312=""),"",IF($D$7="D",$H$11+SUM($F$12:F312)-SUM($G$12:G312),$H$11-SUM($F$12:F312)+SUM($G$12:G312))))</f>
        <v/>
      </c>
      <c r="I312" s="28"/>
      <c r="J312" s="28"/>
    </row>
    <row r="313" spans="1:10" ht="18.75" customHeight="1" x14ac:dyDescent="0.35">
      <c r="A313" s="28"/>
      <c r="B313" s="35">
        <f t="shared" si="11"/>
        <v>302</v>
      </c>
      <c r="C313" s="38" t="str">
        <f t="shared" ca="1" si="27"/>
        <v/>
      </c>
      <c r="D313" s="39" t="str">
        <f t="shared" ca="1" si="28"/>
        <v/>
      </c>
      <c r="E313" s="32" t="str">
        <f t="shared" ca="1" si="29"/>
        <v/>
      </c>
      <c r="F313" s="40" t="str">
        <f t="shared" ca="1" si="30"/>
        <v/>
      </c>
      <c r="G313" s="40" t="str">
        <f t="shared" ca="1" si="31"/>
        <v/>
      </c>
      <c r="H313" s="37" t="str">
        <f ca="1">IF(TODAY()&gt;EXP,"0",IF(AND(F313="",G313=""),"",IF($D$7="D",$H$11+SUM($F$12:F313)-SUM($G$12:G313),$H$11-SUM($F$12:F313)+SUM($G$12:G313))))</f>
        <v/>
      </c>
      <c r="I313" s="28"/>
      <c r="J313" s="28"/>
    </row>
    <row r="314" spans="1:10" ht="18.75" customHeight="1" x14ac:dyDescent="0.35">
      <c r="A314" s="28"/>
      <c r="B314" s="35">
        <f t="shared" si="11"/>
        <v>303</v>
      </c>
      <c r="C314" s="38" t="str">
        <f t="shared" ca="1" si="27"/>
        <v/>
      </c>
      <c r="D314" s="39" t="str">
        <f t="shared" ca="1" si="28"/>
        <v/>
      </c>
      <c r="E314" s="32" t="str">
        <f t="shared" ca="1" si="29"/>
        <v/>
      </c>
      <c r="F314" s="40" t="str">
        <f t="shared" ca="1" si="30"/>
        <v/>
      </c>
      <c r="G314" s="40" t="str">
        <f t="shared" ca="1" si="31"/>
        <v/>
      </c>
      <c r="H314" s="37" t="str">
        <f ca="1">IF(TODAY()&gt;EXP,"0",IF(AND(F314="",G314=""),"",IF($D$7="D",$H$11+SUM($F$12:F314)-SUM($G$12:G314),$H$11-SUM($F$12:F314)+SUM($G$12:G314))))</f>
        <v/>
      </c>
      <c r="I314" s="28"/>
      <c r="J314" s="28"/>
    </row>
    <row r="315" spans="1:10" ht="18.75" customHeight="1" x14ac:dyDescent="0.35">
      <c r="A315" s="28"/>
      <c r="B315" s="35">
        <f t="shared" si="11"/>
        <v>304</v>
      </c>
      <c r="C315" s="38" t="str">
        <f t="shared" ca="1" si="27"/>
        <v/>
      </c>
      <c r="D315" s="39" t="str">
        <f t="shared" ca="1" si="28"/>
        <v/>
      </c>
      <c r="E315" s="32" t="str">
        <f t="shared" ca="1" si="29"/>
        <v/>
      </c>
      <c r="F315" s="40" t="str">
        <f t="shared" ca="1" si="30"/>
        <v/>
      </c>
      <c r="G315" s="40" t="str">
        <f t="shared" ca="1" si="31"/>
        <v/>
      </c>
      <c r="H315" s="37" t="str">
        <f ca="1">IF(TODAY()&gt;EXP,"0",IF(AND(F315="",G315=""),"",IF($D$7="D",$H$11+SUM($F$12:F315)-SUM($G$12:G315),$H$11-SUM($F$12:F315)+SUM($G$12:G315))))</f>
        <v/>
      </c>
      <c r="I315" s="28"/>
      <c r="J315" s="28"/>
    </row>
    <row r="316" spans="1:10" ht="18.75" customHeight="1" x14ac:dyDescent="0.35">
      <c r="A316" s="28"/>
      <c r="B316" s="35">
        <f t="shared" si="11"/>
        <v>305</v>
      </c>
      <c r="C316" s="38" t="str">
        <f t="shared" ca="1" si="27"/>
        <v/>
      </c>
      <c r="D316" s="39" t="str">
        <f t="shared" ca="1" si="28"/>
        <v/>
      </c>
      <c r="E316" s="32" t="str">
        <f t="shared" ca="1" si="29"/>
        <v/>
      </c>
      <c r="F316" s="40" t="str">
        <f t="shared" ca="1" si="30"/>
        <v/>
      </c>
      <c r="G316" s="40" t="str">
        <f t="shared" ca="1" si="31"/>
        <v/>
      </c>
      <c r="H316" s="37" t="str">
        <f ca="1">IF(TODAY()&gt;EXP,"0",IF(AND(F316="",G316=""),"",IF($D$7="D",$H$11+SUM($F$12:F316)-SUM($G$12:G316),$H$11-SUM($F$12:F316)+SUM($G$12:G316))))</f>
        <v/>
      </c>
      <c r="I316" s="28"/>
      <c r="J316" s="28"/>
    </row>
    <row r="317" spans="1:10" ht="18.75" customHeight="1" x14ac:dyDescent="0.35">
      <c r="A317" s="28"/>
      <c r="B317" s="35">
        <f t="shared" si="11"/>
        <v>306</v>
      </c>
      <c r="C317" s="38" t="str">
        <f t="shared" ca="1" si="27"/>
        <v/>
      </c>
      <c r="D317" s="39" t="str">
        <f t="shared" ca="1" si="28"/>
        <v/>
      </c>
      <c r="E317" s="32" t="str">
        <f t="shared" ca="1" si="29"/>
        <v/>
      </c>
      <c r="F317" s="40" t="str">
        <f t="shared" ca="1" si="30"/>
        <v/>
      </c>
      <c r="G317" s="40" t="str">
        <f t="shared" ca="1" si="31"/>
        <v/>
      </c>
      <c r="H317" s="37" t="str">
        <f ca="1">IF(TODAY()&gt;EXP,"0",IF(AND(F317="",G317=""),"",IF($D$7="D",$H$11+SUM($F$12:F317)-SUM($G$12:G317),$H$11-SUM($F$12:F317)+SUM($G$12:G317))))</f>
        <v/>
      </c>
      <c r="I317" s="28"/>
      <c r="J317" s="28"/>
    </row>
    <row r="318" spans="1:10" ht="18.75" customHeight="1" x14ac:dyDescent="0.35">
      <c r="A318" s="28"/>
      <c r="B318" s="35">
        <f t="shared" si="11"/>
        <v>307</v>
      </c>
      <c r="C318" s="38" t="str">
        <f t="shared" ca="1" si="27"/>
        <v/>
      </c>
      <c r="D318" s="39" t="str">
        <f t="shared" ca="1" si="28"/>
        <v/>
      </c>
      <c r="E318" s="32" t="str">
        <f t="shared" ca="1" si="29"/>
        <v/>
      </c>
      <c r="F318" s="40" t="str">
        <f t="shared" ca="1" si="30"/>
        <v/>
      </c>
      <c r="G318" s="40" t="str">
        <f t="shared" ca="1" si="31"/>
        <v/>
      </c>
      <c r="H318" s="37" t="str">
        <f ca="1">IF(TODAY()&gt;EXP,"0",IF(AND(F318="",G318=""),"",IF($D$7="D",$H$11+SUM($F$12:F318)-SUM($G$12:G318),$H$11-SUM($F$12:F318)+SUM($G$12:G318))))</f>
        <v/>
      </c>
      <c r="I318" s="28"/>
      <c r="J318" s="28"/>
    </row>
    <row r="319" spans="1:10" ht="18.75" customHeight="1" x14ac:dyDescent="0.35">
      <c r="A319" s="28"/>
      <c r="B319" s="35">
        <f t="shared" si="11"/>
        <v>308</v>
      </c>
      <c r="C319" s="38" t="str">
        <f t="shared" ca="1" si="27"/>
        <v/>
      </c>
      <c r="D319" s="39" t="str">
        <f t="shared" ca="1" si="28"/>
        <v/>
      </c>
      <c r="E319" s="32" t="str">
        <f t="shared" ca="1" si="29"/>
        <v/>
      </c>
      <c r="F319" s="40" t="str">
        <f t="shared" ca="1" si="30"/>
        <v/>
      </c>
      <c r="G319" s="40" t="str">
        <f t="shared" ca="1" si="31"/>
        <v/>
      </c>
      <c r="H319" s="37" t="str">
        <f ca="1">IF(TODAY()&gt;EXP,"0",IF(AND(F319="",G319=""),"",IF($D$7="D",$H$11+SUM($F$12:F319)-SUM($G$12:G319),$H$11-SUM($F$12:F319)+SUM($G$12:G319))))</f>
        <v/>
      </c>
      <c r="I319" s="28"/>
      <c r="J319" s="28"/>
    </row>
    <row r="320" spans="1:10" ht="18.75" customHeight="1" x14ac:dyDescent="0.35">
      <c r="A320" s="28"/>
      <c r="B320" s="35">
        <f t="shared" si="11"/>
        <v>309</v>
      </c>
      <c r="C320" s="38" t="str">
        <f t="shared" ca="1" si="27"/>
        <v/>
      </c>
      <c r="D320" s="39" t="str">
        <f t="shared" ca="1" si="28"/>
        <v/>
      </c>
      <c r="E320" s="32" t="str">
        <f t="shared" ca="1" si="29"/>
        <v/>
      </c>
      <c r="F320" s="40" t="str">
        <f t="shared" ca="1" si="30"/>
        <v/>
      </c>
      <c r="G320" s="40" t="str">
        <f t="shared" ca="1" si="31"/>
        <v/>
      </c>
      <c r="H320" s="37" t="str">
        <f ca="1">IF(TODAY()&gt;EXP,"0",IF(AND(F320="",G320=""),"",IF($D$7="D",$H$11+SUM($F$12:F320)-SUM($G$12:G320),$H$11-SUM($F$12:F320)+SUM($G$12:G320))))</f>
        <v/>
      </c>
      <c r="I320" s="28"/>
      <c r="J320" s="28"/>
    </row>
    <row r="321" spans="1:10" ht="18.75" customHeight="1" x14ac:dyDescent="0.35">
      <c r="A321" s="28"/>
      <c r="B321" s="35">
        <f t="shared" si="11"/>
        <v>310</v>
      </c>
      <c r="C321" s="38" t="str">
        <f t="shared" ca="1" si="27"/>
        <v/>
      </c>
      <c r="D321" s="39" t="str">
        <f t="shared" ca="1" si="28"/>
        <v/>
      </c>
      <c r="E321" s="32" t="str">
        <f t="shared" ca="1" si="29"/>
        <v/>
      </c>
      <c r="F321" s="40" t="str">
        <f t="shared" ca="1" si="30"/>
        <v/>
      </c>
      <c r="G321" s="40" t="str">
        <f t="shared" ca="1" si="31"/>
        <v/>
      </c>
      <c r="H321" s="37" t="str">
        <f ca="1">IF(TODAY()&gt;EXP,"0",IF(AND(F321="",G321=""),"",IF($D$7="D",$H$11+SUM($F$12:F321)-SUM($G$12:G321),$H$11-SUM($F$12:F321)+SUM($G$12:G321))))</f>
        <v/>
      </c>
      <c r="I321" s="28"/>
      <c r="J321" s="28"/>
    </row>
    <row r="322" spans="1:10" ht="18.75" customHeight="1" x14ac:dyDescent="0.35">
      <c r="A322" s="28"/>
      <c r="B322" s="35">
        <f t="shared" si="11"/>
        <v>311</v>
      </c>
      <c r="C322" s="38" t="str">
        <f t="shared" ca="1" si="27"/>
        <v/>
      </c>
      <c r="D322" s="39" t="str">
        <f t="shared" ca="1" si="28"/>
        <v/>
      </c>
      <c r="E322" s="32" t="str">
        <f t="shared" ca="1" si="29"/>
        <v/>
      </c>
      <c r="F322" s="40" t="str">
        <f t="shared" ca="1" si="30"/>
        <v/>
      </c>
      <c r="G322" s="40" t="str">
        <f t="shared" ca="1" si="31"/>
        <v/>
      </c>
      <c r="H322" s="37" t="str">
        <f ca="1">IF(TODAY()&gt;EXP,"0",IF(AND(F322="",G322=""),"",IF($D$7="D",$H$11+SUM($F$12:F322)-SUM($G$12:G322),$H$11-SUM($F$12:F322)+SUM($G$12:G322))))</f>
        <v/>
      </c>
      <c r="I322" s="28"/>
      <c r="J322" s="28"/>
    </row>
    <row r="323" spans="1:10" ht="18.75" customHeight="1" x14ac:dyDescent="0.35">
      <c r="A323" s="28"/>
      <c r="B323" s="35">
        <f t="shared" si="11"/>
        <v>312</v>
      </c>
      <c r="C323" s="38" t="str">
        <f t="shared" ca="1" si="27"/>
        <v/>
      </c>
      <c r="D323" s="39" t="str">
        <f t="shared" ca="1" si="28"/>
        <v/>
      </c>
      <c r="E323" s="32" t="str">
        <f t="shared" ca="1" si="29"/>
        <v/>
      </c>
      <c r="F323" s="40" t="str">
        <f t="shared" ca="1" si="30"/>
        <v/>
      </c>
      <c r="G323" s="40" t="str">
        <f t="shared" ca="1" si="31"/>
        <v/>
      </c>
      <c r="H323" s="37" t="str">
        <f ca="1">IF(TODAY()&gt;EXP,"0",IF(AND(F323="",G323=""),"",IF($D$7="D",$H$11+SUM($F$12:F323)-SUM($G$12:G323),$H$11-SUM($F$12:F323)+SUM($G$12:G323))))</f>
        <v/>
      </c>
      <c r="I323" s="28"/>
      <c r="J323" s="28"/>
    </row>
    <row r="324" spans="1:10" ht="18.75" customHeight="1" x14ac:dyDescent="0.35">
      <c r="A324" s="28"/>
      <c r="B324" s="35">
        <f t="shared" ref="B324:B387" si="32">B323+1</f>
        <v>313</v>
      </c>
      <c r="C324" s="38" t="str">
        <f t="shared" ca="1" si="27"/>
        <v/>
      </c>
      <c r="D324" s="39" t="str">
        <f t="shared" ca="1" si="28"/>
        <v/>
      </c>
      <c r="E324" s="32" t="str">
        <f t="shared" ca="1" si="29"/>
        <v/>
      </c>
      <c r="F324" s="40" t="str">
        <f t="shared" ca="1" si="30"/>
        <v/>
      </c>
      <c r="G324" s="40" t="str">
        <f t="shared" ca="1" si="31"/>
        <v/>
      </c>
      <c r="H324" s="37" t="str">
        <f ca="1">IF(TODAY()&gt;EXP,"0",IF(AND(F324="",G324=""),"",IF($D$7="D",$H$11+SUM($F$12:F324)-SUM($G$12:G324),$H$11-SUM($F$12:F324)+SUM($G$12:G324))))</f>
        <v/>
      </c>
      <c r="I324" s="28"/>
      <c r="J324" s="28"/>
    </row>
    <row r="325" spans="1:10" ht="18.75" customHeight="1" x14ac:dyDescent="0.35">
      <c r="A325" s="28"/>
      <c r="B325" s="35">
        <f t="shared" si="32"/>
        <v>314</v>
      </c>
      <c r="C325" s="38" t="str">
        <f t="shared" ca="1" si="27"/>
        <v/>
      </c>
      <c r="D325" s="39" t="str">
        <f t="shared" ca="1" si="28"/>
        <v/>
      </c>
      <c r="E325" s="32" t="str">
        <f t="shared" ca="1" si="29"/>
        <v/>
      </c>
      <c r="F325" s="40" t="str">
        <f t="shared" ca="1" si="30"/>
        <v/>
      </c>
      <c r="G325" s="40" t="str">
        <f t="shared" ca="1" si="31"/>
        <v/>
      </c>
      <c r="H325" s="37" t="str">
        <f ca="1">IF(TODAY()&gt;EXP,"0",IF(AND(F325="",G325=""),"",IF($D$7="D",$H$11+SUM($F$12:F325)-SUM($G$12:G325),$H$11-SUM($F$12:F325)+SUM($G$12:G325))))</f>
        <v/>
      </c>
      <c r="I325" s="28"/>
      <c r="J325" s="28"/>
    </row>
    <row r="326" spans="1:10" ht="18.75" customHeight="1" x14ac:dyDescent="0.35">
      <c r="A326" s="28"/>
      <c r="B326" s="35">
        <f t="shared" si="32"/>
        <v>315</v>
      </c>
      <c r="C326" s="38" t="str">
        <f t="shared" ca="1" si="27"/>
        <v/>
      </c>
      <c r="D326" s="39" t="str">
        <f t="shared" ca="1" si="28"/>
        <v/>
      </c>
      <c r="E326" s="32" t="str">
        <f t="shared" ca="1" si="29"/>
        <v/>
      </c>
      <c r="F326" s="40" t="str">
        <f t="shared" ca="1" si="30"/>
        <v/>
      </c>
      <c r="G326" s="40" t="str">
        <f t="shared" ca="1" si="31"/>
        <v/>
      </c>
      <c r="H326" s="37" t="str">
        <f ca="1">IF(TODAY()&gt;EXP,"0",IF(AND(F326="",G326=""),"",IF($D$7="D",$H$11+SUM($F$12:F326)-SUM($G$12:G326),$H$11-SUM($F$12:F326)+SUM($G$12:G326))))</f>
        <v/>
      </c>
      <c r="I326" s="28"/>
      <c r="J326" s="28"/>
    </row>
    <row r="327" spans="1:10" ht="18.75" customHeight="1" x14ac:dyDescent="0.35">
      <c r="A327" s="28"/>
      <c r="B327" s="35">
        <f t="shared" si="32"/>
        <v>316</v>
      </c>
      <c r="C327" s="38" t="str">
        <f t="shared" ca="1" si="27"/>
        <v/>
      </c>
      <c r="D327" s="39" t="str">
        <f t="shared" ca="1" si="28"/>
        <v/>
      </c>
      <c r="E327" s="32" t="str">
        <f t="shared" ca="1" si="29"/>
        <v/>
      </c>
      <c r="F327" s="40" t="str">
        <f t="shared" ca="1" si="30"/>
        <v/>
      </c>
      <c r="G327" s="40" t="str">
        <f t="shared" ca="1" si="31"/>
        <v/>
      </c>
      <c r="H327" s="37" t="str">
        <f ca="1">IF(TODAY()&gt;EXP,"0",IF(AND(F327="",G327=""),"",IF($D$7="D",$H$11+SUM($F$12:F327)-SUM($G$12:G327),$H$11-SUM($F$12:F327)+SUM($G$12:G327))))</f>
        <v/>
      </c>
      <c r="I327" s="28"/>
      <c r="J327" s="28"/>
    </row>
    <row r="328" spans="1:10" ht="18.75" customHeight="1" x14ac:dyDescent="0.35">
      <c r="A328" s="28"/>
      <c r="B328" s="35">
        <f t="shared" si="32"/>
        <v>317</v>
      </c>
      <c r="C328" s="38" t="str">
        <f t="shared" ca="1" si="27"/>
        <v/>
      </c>
      <c r="D328" s="39" t="str">
        <f t="shared" ca="1" si="28"/>
        <v/>
      </c>
      <c r="E328" s="32" t="str">
        <f t="shared" ca="1" si="29"/>
        <v/>
      </c>
      <c r="F328" s="40" t="str">
        <f t="shared" ca="1" si="30"/>
        <v/>
      </c>
      <c r="G328" s="40" t="str">
        <f t="shared" ca="1" si="31"/>
        <v/>
      </c>
      <c r="H328" s="37" t="str">
        <f ca="1">IF(TODAY()&gt;EXP,"0",IF(AND(F328="",G328=""),"",IF($D$7="D",$H$11+SUM($F$12:F328)-SUM($G$12:G328),$H$11-SUM($F$12:F328)+SUM($G$12:G328))))</f>
        <v/>
      </c>
      <c r="I328" s="28"/>
      <c r="J328" s="28"/>
    </row>
    <row r="329" spans="1:10" ht="18.75" customHeight="1" x14ac:dyDescent="0.35">
      <c r="A329" s="28"/>
      <c r="B329" s="35">
        <f t="shared" si="32"/>
        <v>318</v>
      </c>
      <c r="C329" s="38" t="str">
        <f t="shared" ca="1" si="27"/>
        <v/>
      </c>
      <c r="D329" s="39" t="str">
        <f t="shared" ca="1" si="28"/>
        <v/>
      </c>
      <c r="E329" s="32" t="str">
        <f t="shared" ca="1" si="29"/>
        <v/>
      </c>
      <c r="F329" s="40" t="str">
        <f t="shared" ca="1" si="30"/>
        <v/>
      </c>
      <c r="G329" s="40" t="str">
        <f t="shared" ca="1" si="31"/>
        <v/>
      </c>
      <c r="H329" s="37" t="str">
        <f ca="1">IF(TODAY()&gt;EXP,"0",IF(AND(F329="",G329=""),"",IF($D$7="D",$H$11+SUM($F$12:F329)-SUM($G$12:G329),$H$11-SUM($F$12:F329)+SUM($G$12:G329))))</f>
        <v/>
      </c>
      <c r="I329" s="28"/>
      <c r="J329" s="28"/>
    </row>
    <row r="330" spans="1:10" ht="18.75" customHeight="1" x14ac:dyDescent="0.35">
      <c r="A330" s="28"/>
      <c r="B330" s="35">
        <f t="shared" si="32"/>
        <v>319</v>
      </c>
      <c r="C330" s="38" t="str">
        <f t="shared" ca="1" si="27"/>
        <v/>
      </c>
      <c r="D330" s="39" t="str">
        <f t="shared" ca="1" si="28"/>
        <v/>
      </c>
      <c r="E330" s="32" t="str">
        <f t="shared" ca="1" si="29"/>
        <v/>
      </c>
      <c r="F330" s="40" t="str">
        <f t="shared" ca="1" si="30"/>
        <v/>
      </c>
      <c r="G330" s="40" t="str">
        <f t="shared" ca="1" si="31"/>
        <v/>
      </c>
      <c r="H330" s="37" t="str">
        <f ca="1">IF(TODAY()&gt;EXP,"0",IF(AND(F330="",G330=""),"",IF($D$7="D",$H$11+SUM($F$12:F330)-SUM($G$12:G330),$H$11-SUM($F$12:F330)+SUM($G$12:G330))))</f>
        <v/>
      </c>
      <c r="I330" s="28"/>
      <c r="J330" s="28"/>
    </row>
    <row r="331" spans="1:10" ht="18.75" customHeight="1" x14ac:dyDescent="0.35">
      <c r="A331" s="28"/>
      <c r="B331" s="35">
        <f t="shared" si="32"/>
        <v>320</v>
      </c>
      <c r="C331" s="38" t="str">
        <f t="shared" ca="1" si="27"/>
        <v/>
      </c>
      <c r="D331" s="39" t="str">
        <f t="shared" ca="1" si="28"/>
        <v/>
      </c>
      <c r="E331" s="32" t="str">
        <f t="shared" ca="1" si="29"/>
        <v/>
      </c>
      <c r="F331" s="40" t="str">
        <f t="shared" ca="1" si="30"/>
        <v/>
      </c>
      <c r="G331" s="40" t="str">
        <f t="shared" ca="1" si="31"/>
        <v/>
      </c>
      <c r="H331" s="37" t="str">
        <f ca="1">IF(TODAY()&gt;EXP,"0",IF(AND(F331="",G331=""),"",IF($D$7="D",$H$11+SUM($F$12:F331)-SUM($G$12:G331),$H$11-SUM($F$12:F331)+SUM($G$12:G331))))</f>
        <v/>
      </c>
      <c r="I331" s="28"/>
      <c r="J331" s="28"/>
    </row>
    <row r="332" spans="1:10" ht="18.75" customHeight="1" x14ac:dyDescent="0.35">
      <c r="A332" s="28"/>
      <c r="B332" s="35">
        <f t="shared" si="32"/>
        <v>321</v>
      </c>
      <c r="C332" s="38" t="str">
        <f t="shared" ca="1" si="27"/>
        <v/>
      </c>
      <c r="D332" s="39" t="str">
        <f t="shared" ca="1" si="28"/>
        <v/>
      </c>
      <c r="E332" s="32" t="str">
        <f t="shared" ca="1" si="29"/>
        <v/>
      </c>
      <c r="F332" s="40" t="str">
        <f t="shared" ca="1" si="30"/>
        <v/>
      </c>
      <c r="G332" s="40" t="str">
        <f t="shared" ca="1" si="31"/>
        <v/>
      </c>
      <c r="H332" s="37" t="str">
        <f ca="1">IF(TODAY()&gt;EXP,"0",IF(AND(F332="",G332=""),"",IF($D$7="D",$H$11+SUM($F$12:F332)-SUM($G$12:G332),$H$11-SUM($F$12:F332)+SUM($G$12:G332))))</f>
        <v/>
      </c>
      <c r="I332" s="28"/>
      <c r="J332" s="28"/>
    </row>
    <row r="333" spans="1:10" ht="18.75" customHeight="1" x14ac:dyDescent="0.35">
      <c r="A333" s="28"/>
      <c r="B333" s="35">
        <f t="shared" si="32"/>
        <v>322</v>
      </c>
      <c r="C333" s="38" t="str">
        <f t="shared" ca="1" si="27"/>
        <v/>
      </c>
      <c r="D333" s="39" t="str">
        <f t="shared" ca="1" si="28"/>
        <v/>
      </c>
      <c r="E333" s="32" t="str">
        <f t="shared" ca="1" si="29"/>
        <v/>
      </c>
      <c r="F333" s="40" t="str">
        <f t="shared" ca="1" si="30"/>
        <v/>
      </c>
      <c r="G333" s="40" t="str">
        <f t="shared" ca="1" si="31"/>
        <v/>
      </c>
      <c r="H333" s="37" t="str">
        <f ca="1">IF(TODAY()&gt;EXP,"0",IF(AND(F333="",G333=""),"",IF($D$7="D",$H$11+SUM($F$12:F333)-SUM($G$12:G333),$H$11-SUM($F$12:F333)+SUM($G$12:G333))))</f>
        <v/>
      </c>
      <c r="I333" s="28"/>
      <c r="J333" s="28"/>
    </row>
    <row r="334" spans="1:10" ht="18.75" customHeight="1" x14ac:dyDescent="0.35">
      <c r="A334" s="28"/>
      <c r="B334" s="35">
        <f t="shared" si="32"/>
        <v>323</v>
      </c>
      <c r="C334" s="38" t="str">
        <f t="shared" ca="1" si="27"/>
        <v/>
      </c>
      <c r="D334" s="39" t="str">
        <f t="shared" ca="1" si="28"/>
        <v/>
      </c>
      <c r="E334" s="32" t="str">
        <f t="shared" ca="1" si="29"/>
        <v/>
      </c>
      <c r="F334" s="40" t="str">
        <f t="shared" ca="1" si="30"/>
        <v/>
      </c>
      <c r="G334" s="40" t="str">
        <f t="shared" ca="1" si="31"/>
        <v/>
      </c>
      <c r="H334" s="37" t="str">
        <f ca="1">IF(TODAY()&gt;EXP,"0",IF(AND(F334="",G334=""),"",IF($D$7="D",$H$11+SUM($F$12:F334)-SUM($G$12:G334),$H$11-SUM($F$12:F334)+SUM($G$12:G334))))</f>
        <v/>
      </c>
      <c r="I334" s="28"/>
      <c r="J334" s="28"/>
    </row>
    <row r="335" spans="1:10" ht="18.75" customHeight="1" x14ac:dyDescent="0.35">
      <c r="A335" s="28"/>
      <c r="B335" s="35">
        <f t="shared" si="32"/>
        <v>324</v>
      </c>
      <c r="C335" s="38" t="str">
        <f t="shared" ca="1" si="27"/>
        <v/>
      </c>
      <c r="D335" s="39" t="str">
        <f t="shared" ca="1" si="28"/>
        <v/>
      </c>
      <c r="E335" s="32" t="str">
        <f t="shared" ca="1" si="29"/>
        <v/>
      </c>
      <c r="F335" s="40" t="str">
        <f t="shared" ca="1" si="30"/>
        <v/>
      </c>
      <c r="G335" s="40" t="str">
        <f t="shared" ca="1" si="31"/>
        <v/>
      </c>
      <c r="H335" s="37" t="str">
        <f ca="1">IF(TODAY()&gt;EXP,"0",IF(AND(F335="",G335=""),"",IF($D$7="D",$H$11+SUM($F$12:F335)-SUM($G$12:G335),$H$11-SUM($F$12:F335)+SUM($G$12:G335))))</f>
        <v/>
      </c>
      <c r="I335" s="28"/>
      <c r="J335" s="28"/>
    </row>
    <row r="336" spans="1:10" ht="18.75" customHeight="1" x14ac:dyDescent="0.35">
      <c r="A336" s="28"/>
      <c r="B336" s="35">
        <f t="shared" si="32"/>
        <v>325</v>
      </c>
      <c r="C336" s="38" t="str">
        <f t="shared" ca="1" si="27"/>
        <v/>
      </c>
      <c r="D336" s="39" t="str">
        <f t="shared" ca="1" si="28"/>
        <v/>
      </c>
      <c r="E336" s="32" t="str">
        <f t="shared" ca="1" si="29"/>
        <v/>
      </c>
      <c r="F336" s="40" t="str">
        <f t="shared" ca="1" si="30"/>
        <v/>
      </c>
      <c r="G336" s="40" t="str">
        <f t="shared" ca="1" si="31"/>
        <v/>
      </c>
      <c r="H336" s="37" t="str">
        <f ca="1">IF(TODAY()&gt;EXP,"0",IF(AND(F336="",G336=""),"",IF($D$7="D",$H$11+SUM($F$12:F336)-SUM($G$12:G336),$H$11-SUM($F$12:F336)+SUM($G$12:G336))))</f>
        <v/>
      </c>
      <c r="I336" s="28"/>
      <c r="J336" s="28"/>
    </row>
    <row r="337" spans="1:10" ht="18.75" customHeight="1" x14ac:dyDescent="0.35">
      <c r="A337" s="28"/>
      <c r="B337" s="35">
        <f t="shared" si="32"/>
        <v>326</v>
      </c>
      <c r="C337" s="38" t="str">
        <f t="shared" ca="1" si="27"/>
        <v/>
      </c>
      <c r="D337" s="39" t="str">
        <f t="shared" ca="1" si="28"/>
        <v/>
      </c>
      <c r="E337" s="32" t="str">
        <f t="shared" ca="1" si="29"/>
        <v/>
      </c>
      <c r="F337" s="40" t="str">
        <f t="shared" ca="1" si="30"/>
        <v/>
      </c>
      <c r="G337" s="40" t="str">
        <f t="shared" ca="1" si="31"/>
        <v/>
      </c>
      <c r="H337" s="37" t="str">
        <f ca="1">IF(TODAY()&gt;EXP,"0",IF(AND(F337="",G337=""),"",IF($D$7="D",$H$11+SUM($F$12:F337)-SUM($G$12:G337),$H$11-SUM($F$12:F337)+SUM($G$12:G337))))</f>
        <v/>
      </c>
      <c r="I337" s="28"/>
      <c r="J337" s="28"/>
    </row>
    <row r="338" spans="1:10" ht="18.75" customHeight="1" x14ac:dyDescent="0.35">
      <c r="A338" s="28"/>
      <c r="B338" s="35">
        <f t="shared" si="32"/>
        <v>327</v>
      </c>
      <c r="C338" s="38" t="str">
        <f t="shared" ca="1" si="27"/>
        <v/>
      </c>
      <c r="D338" s="39" t="str">
        <f t="shared" ca="1" si="28"/>
        <v/>
      </c>
      <c r="E338" s="32" t="str">
        <f t="shared" ca="1" si="29"/>
        <v/>
      </c>
      <c r="F338" s="40" t="str">
        <f t="shared" ca="1" si="30"/>
        <v/>
      </c>
      <c r="G338" s="40" t="str">
        <f t="shared" ca="1" si="31"/>
        <v/>
      </c>
      <c r="H338" s="37" t="str">
        <f ca="1">IF(TODAY()&gt;EXP,"0",IF(AND(F338="",G338=""),"",IF($D$7="D",$H$11+SUM($F$12:F338)-SUM($G$12:G338),$H$11-SUM($F$12:F338)+SUM($G$12:G338))))</f>
        <v/>
      </c>
      <c r="I338" s="28"/>
      <c r="J338" s="28"/>
    </row>
    <row r="339" spans="1:10" ht="18.75" customHeight="1" x14ac:dyDescent="0.35">
      <c r="A339" s="28"/>
      <c r="B339" s="35">
        <f t="shared" si="32"/>
        <v>328</v>
      </c>
      <c r="C339" s="38" t="str">
        <f t="shared" ca="1" si="27"/>
        <v/>
      </c>
      <c r="D339" s="39" t="str">
        <f t="shared" ca="1" si="28"/>
        <v/>
      </c>
      <c r="E339" s="32" t="str">
        <f t="shared" ca="1" si="29"/>
        <v/>
      </c>
      <c r="F339" s="40" t="str">
        <f t="shared" ca="1" si="30"/>
        <v/>
      </c>
      <c r="G339" s="40" t="str">
        <f t="shared" ca="1" si="31"/>
        <v/>
      </c>
      <c r="H339" s="37" t="str">
        <f ca="1">IF(TODAY()&gt;EXP,"0",IF(AND(F339="",G339=""),"",IF($D$7="D",$H$11+SUM($F$12:F339)-SUM($G$12:G339),$H$11-SUM($F$12:F339)+SUM($G$12:G339))))</f>
        <v/>
      </c>
      <c r="I339" s="28"/>
      <c r="J339" s="28"/>
    </row>
    <row r="340" spans="1:10" ht="18.75" customHeight="1" x14ac:dyDescent="0.35">
      <c r="A340" s="28"/>
      <c r="B340" s="35">
        <f t="shared" si="32"/>
        <v>329</v>
      </c>
      <c r="C340" s="38" t="str">
        <f t="shared" ca="1" si="27"/>
        <v/>
      </c>
      <c r="D340" s="39" t="str">
        <f t="shared" ca="1" si="28"/>
        <v/>
      </c>
      <c r="E340" s="32" t="str">
        <f t="shared" ca="1" si="29"/>
        <v/>
      </c>
      <c r="F340" s="40" t="str">
        <f t="shared" ca="1" si="30"/>
        <v/>
      </c>
      <c r="G340" s="40" t="str">
        <f t="shared" ca="1" si="31"/>
        <v/>
      </c>
      <c r="H340" s="37" t="str">
        <f ca="1">IF(TODAY()&gt;EXP,"0",IF(AND(F340="",G340=""),"",IF($D$7="D",$H$11+SUM($F$12:F340)-SUM($G$12:G340),$H$11-SUM($F$12:F340)+SUM($G$12:G340))))</f>
        <v/>
      </c>
      <c r="I340" s="28"/>
      <c r="J340" s="28"/>
    </row>
    <row r="341" spans="1:10" ht="18.75" customHeight="1" x14ac:dyDescent="0.35">
      <c r="A341" s="28"/>
      <c r="B341" s="35">
        <f t="shared" si="32"/>
        <v>330</v>
      </c>
      <c r="C341" s="38" t="str">
        <f t="shared" ca="1" si="27"/>
        <v/>
      </c>
      <c r="D341" s="39" t="str">
        <f t="shared" ca="1" si="28"/>
        <v/>
      </c>
      <c r="E341" s="32" t="str">
        <f t="shared" ca="1" si="29"/>
        <v/>
      </c>
      <c r="F341" s="40" t="str">
        <f t="shared" ca="1" si="30"/>
        <v/>
      </c>
      <c r="G341" s="40" t="str">
        <f t="shared" ca="1" si="31"/>
        <v/>
      </c>
      <c r="H341" s="37" t="str">
        <f ca="1">IF(TODAY()&gt;EXP,"0",IF(AND(F341="",G341=""),"",IF($D$7="D",$H$11+SUM($F$12:F341)-SUM($G$12:G341),$H$11-SUM($F$12:F341)+SUM($G$12:G341))))</f>
        <v/>
      </c>
      <c r="I341" s="28"/>
      <c r="J341" s="28"/>
    </row>
    <row r="342" spans="1:10" ht="18.75" customHeight="1" x14ac:dyDescent="0.35">
      <c r="A342" s="28"/>
      <c r="B342" s="35">
        <f t="shared" si="32"/>
        <v>331</v>
      </c>
      <c r="C342" s="38" t="str">
        <f t="shared" ca="1" si="27"/>
        <v/>
      </c>
      <c r="D342" s="39" t="str">
        <f t="shared" ca="1" si="28"/>
        <v/>
      </c>
      <c r="E342" s="32" t="str">
        <f t="shared" ca="1" si="29"/>
        <v/>
      </c>
      <c r="F342" s="40" t="str">
        <f t="shared" ca="1" si="30"/>
        <v/>
      </c>
      <c r="G342" s="40" t="str">
        <f t="shared" ca="1" si="31"/>
        <v/>
      </c>
      <c r="H342" s="37" t="str">
        <f ca="1">IF(TODAY()&gt;EXP,"0",IF(AND(F342="",G342=""),"",IF($D$7="D",$H$11+SUM($F$12:F342)-SUM($G$12:G342),$H$11-SUM($F$12:F342)+SUM($G$12:G342))))</f>
        <v/>
      </c>
      <c r="I342" s="28"/>
      <c r="J342" s="28"/>
    </row>
    <row r="343" spans="1:10" ht="18.75" customHeight="1" x14ac:dyDescent="0.35">
      <c r="A343" s="28"/>
      <c r="B343" s="35">
        <f t="shared" si="32"/>
        <v>332</v>
      </c>
      <c r="C343" s="38" t="str">
        <f t="shared" ca="1" si="27"/>
        <v/>
      </c>
      <c r="D343" s="39" t="str">
        <f t="shared" ca="1" si="28"/>
        <v/>
      </c>
      <c r="E343" s="32" t="str">
        <f t="shared" ca="1" si="29"/>
        <v/>
      </c>
      <c r="F343" s="40" t="str">
        <f t="shared" ca="1" si="30"/>
        <v/>
      </c>
      <c r="G343" s="40" t="str">
        <f t="shared" ca="1" si="31"/>
        <v/>
      </c>
      <c r="H343" s="37" t="str">
        <f ca="1">IF(TODAY()&gt;EXP,"0",IF(AND(F343="",G343=""),"",IF($D$7="D",$H$11+SUM($F$12:F343)-SUM($G$12:G343),$H$11-SUM($F$12:F343)+SUM($G$12:G343))))</f>
        <v/>
      </c>
      <c r="I343" s="28"/>
      <c r="J343" s="28"/>
    </row>
    <row r="344" spans="1:10" ht="18.75" customHeight="1" x14ac:dyDescent="0.35">
      <c r="A344" s="28"/>
      <c r="B344" s="35">
        <f t="shared" si="32"/>
        <v>333</v>
      </c>
      <c r="C344" s="38" t="str">
        <f t="shared" ca="1" si="27"/>
        <v/>
      </c>
      <c r="D344" s="39" t="str">
        <f t="shared" ca="1" si="28"/>
        <v/>
      </c>
      <c r="E344" s="32" t="str">
        <f t="shared" ca="1" si="29"/>
        <v/>
      </c>
      <c r="F344" s="40" t="str">
        <f t="shared" ca="1" si="30"/>
        <v/>
      </c>
      <c r="G344" s="40" t="str">
        <f t="shared" ca="1" si="31"/>
        <v/>
      </c>
      <c r="H344" s="37" t="str">
        <f ca="1">IF(TODAY()&gt;EXP,"0",IF(AND(F344="",G344=""),"",IF($D$7="D",$H$11+SUM($F$12:F344)-SUM($G$12:G344),$H$11-SUM($F$12:F344)+SUM($G$12:G344))))</f>
        <v/>
      </c>
      <c r="I344" s="28"/>
      <c r="J344" s="28"/>
    </row>
    <row r="345" spans="1:10" ht="18.75" customHeight="1" x14ac:dyDescent="0.35">
      <c r="A345" s="28"/>
      <c r="B345" s="35">
        <f t="shared" si="32"/>
        <v>334</v>
      </c>
      <c r="C345" s="38" t="str">
        <f t="shared" ca="1" si="27"/>
        <v/>
      </c>
      <c r="D345" s="39" t="str">
        <f t="shared" ca="1" si="28"/>
        <v/>
      </c>
      <c r="E345" s="32" t="str">
        <f t="shared" ca="1" si="29"/>
        <v/>
      </c>
      <c r="F345" s="40" t="str">
        <f t="shared" ca="1" si="30"/>
        <v/>
      </c>
      <c r="G345" s="40" t="str">
        <f t="shared" ca="1" si="31"/>
        <v/>
      </c>
      <c r="H345" s="37" t="str">
        <f ca="1">IF(TODAY()&gt;EXP,"0",IF(AND(F345="",G345=""),"",IF($D$7="D",$H$11+SUM($F$12:F345)-SUM($G$12:G345),$H$11-SUM($F$12:F345)+SUM($G$12:G345))))</f>
        <v/>
      </c>
      <c r="I345" s="28"/>
      <c r="J345" s="28"/>
    </row>
    <row r="346" spans="1:10" ht="18.75" customHeight="1" x14ac:dyDescent="0.35">
      <c r="A346" s="28"/>
      <c r="B346" s="35">
        <f t="shared" si="32"/>
        <v>335</v>
      </c>
      <c r="C346" s="38" t="str">
        <f t="shared" ca="1" si="27"/>
        <v/>
      </c>
      <c r="D346" s="39" t="str">
        <f t="shared" ca="1" si="28"/>
        <v/>
      </c>
      <c r="E346" s="32" t="str">
        <f t="shared" ca="1" si="29"/>
        <v/>
      </c>
      <c r="F346" s="40" t="str">
        <f t="shared" ca="1" si="30"/>
        <v/>
      </c>
      <c r="G346" s="40" t="str">
        <f t="shared" ca="1" si="31"/>
        <v/>
      </c>
      <c r="H346" s="37" t="str">
        <f ca="1">IF(TODAY()&gt;EXP,"0",IF(AND(F346="",G346=""),"",IF($D$7="D",$H$11+SUM($F$12:F346)-SUM($G$12:G346),$H$11-SUM($F$12:F346)+SUM($G$12:G346))))</f>
        <v/>
      </c>
      <c r="I346" s="28"/>
      <c r="J346" s="28"/>
    </row>
    <row r="347" spans="1:10" ht="18.75" customHeight="1" x14ac:dyDescent="0.35">
      <c r="A347" s="28"/>
      <c r="B347" s="35">
        <f t="shared" si="32"/>
        <v>336</v>
      </c>
      <c r="C347" s="38" t="str">
        <f t="shared" ca="1" si="27"/>
        <v/>
      </c>
      <c r="D347" s="39" t="str">
        <f t="shared" ca="1" si="28"/>
        <v/>
      </c>
      <c r="E347" s="32" t="str">
        <f t="shared" ca="1" si="29"/>
        <v/>
      </c>
      <c r="F347" s="40" t="str">
        <f t="shared" ca="1" si="30"/>
        <v/>
      </c>
      <c r="G347" s="40" t="str">
        <f t="shared" ca="1" si="31"/>
        <v/>
      </c>
      <c r="H347" s="37" t="str">
        <f ca="1">IF(TODAY()&gt;EXP,"0",IF(AND(F347="",G347=""),"",IF($D$7="D",$H$11+SUM($F$12:F347)-SUM($G$12:G347),$H$11-SUM($F$12:F347)+SUM($G$12:G347))))</f>
        <v/>
      </c>
      <c r="I347" s="28"/>
      <c r="J347" s="28"/>
    </row>
    <row r="348" spans="1:10" ht="18.75" customHeight="1" x14ac:dyDescent="0.35">
      <c r="A348" s="28"/>
      <c r="B348" s="35">
        <f t="shared" si="32"/>
        <v>337</v>
      </c>
      <c r="C348" s="38" t="str">
        <f t="shared" ca="1" si="27"/>
        <v/>
      </c>
      <c r="D348" s="39" t="str">
        <f t="shared" ca="1" si="28"/>
        <v/>
      </c>
      <c r="E348" s="32" t="str">
        <f t="shared" ca="1" si="29"/>
        <v/>
      </c>
      <c r="F348" s="40" t="str">
        <f t="shared" ca="1" si="30"/>
        <v/>
      </c>
      <c r="G348" s="40" t="str">
        <f t="shared" ca="1" si="31"/>
        <v/>
      </c>
      <c r="H348" s="37" t="str">
        <f ca="1">IF(TODAY()&gt;EXP,"0",IF(AND(F348="",G348=""),"",IF($D$7="D",$H$11+SUM($F$12:F348)-SUM($G$12:G348),$H$11-SUM($F$12:F348)+SUM($G$12:G348))))</f>
        <v/>
      </c>
      <c r="I348" s="28"/>
      <c r="J348" s="28"/>
    </row>
    <row r="349" spans="1:10" ht="18.75" customHeight="1" x14ac:dyDescent="0.35">
      <c r="A349" s="28"/>
      <c r="B349" s="35">
        <f t="shared" si="32"/>
        <v>338</v>
      </c>
      <c r="C349" s="38" t="str">
        <f t="shared" ca="1" si="27"/>
        <v/>
      </c>
      <c r="D349" s="39" t="str">
        <f t="shared" ca="1" si="28"/>
        <v/>
      </c>
      <c r="E349" s="32" t="str">
        <f t="shared" ca="1" si="29"/>
        <v/>
      </c>
      <c r="F349" s="40" t="str">
        <f t="shared" ca="1" si="30"/>
        <v/>
      </c>
      <c r="G349" s="40" t="str">
        <f t="shared" ca="1" si="31"/>
        <v/>
      </c>
      <c r="H349" s="37" t="str">
        <f ca="1">IF(TODAY()&gt;EXP,"0",IF(AND(F349="",G349=""),"",IF($D$7="D",$H$11+SUM($F$12:F349)-SUM($G$12:G349),$H$11-SUM($F$12:F349)+SUM($G$12:G349))))</f>
        <v/>
      </c>
      <c r="I349" s="28"/>
      <c r="J349" s="28"/>
    </row>
    <row r="350" spans="1:10" ht="18.75" customHeight="1" x14ac:dyDescent="0.35">
      <c r="A350" s="28"/>
      <c r="B350" s="35">
        <f t="shared" si="32"/>
        <v>339</v>
      </c>
      <c r="C350" s="38" t="str">
        <f t="shared" ca="1" si="27"/>
        <v/>
      </c>
      <c r="D350" s="39" t="str">
        <f t="shared" ca="1" si="28"/>
        <v/>
      </c>
      <c r="E350" s="32" t="str">
        <f t="shared" ca="1" si="29"/>
        <v/>
      </c>
      <c r="F350" s="40" t="str">
        <f t="shared" ca="1" si="30"/>
        <v/>
      </c>
      <c r="G350" s="40" t="str">
        <f t="shared" ca="1" si="31"/>
        <v/>
      </c>
      <c r="H350" s="37" t="str">
        <f ca="1">IF(TODAY()&gt;EXP,"0",IF(AND(F350="",G350=""),"",IF($D$7="D",$H$11+SUM($F$12:F350)-SUM($G$12:G350),$H$11-SUM($F$12:F350)+SUM($G$12:G350))))</f>
        <v/>
      </c>
      <c r="I350" s="28"/>
      <c r="J350" s="28"/>
    </row>
    <row r="351" spans="1:10" ht="18.75" customHeight="1" x14ac:dyDescent="0.35">
      <c r="A351" s="28"/>
      <c r="B351" s="35">
        <f t="shared" si="32"/>
        <v>340</v>
      </c>
      <c r="C351" s="38" t="str">
        <f t="shared" ca="1" si="27"/>
        <v/>
      </c>
      <c r="D351" s="39" t="str">
        <f t="shared" ca="1" si="28"/>
        <v/>
      </c>
      <c r="E351" s="32" t="str">
        <f t="shared" ca="1" si="29"/>
        <v/>
      </c>
      <c r="F351" s="40" t="str">
        <f t="shared" ca="1" si="30"/>
        <v/>
      </c>
      <c r="G351" s="40" t="str">
        <f t="shared" ca="1" si="31"/>
        <v/>
      </c>
      <c r="H351" s="37" t="str">
        <f ca="1">IF(TODAY()&gt;EXP,"0",IF(AND(F351="",G351=""),"",IF($D$7="D",$H$11+SUM($F$12:F351)-SUM($G$12:G351),$H$11-SUM($F$12:F351)+SUM($G$12:G351))))</f>
        <v/>
      </c>
      <c r="I351" s="28"/>
      <c r="J351" s="28"/>
    </row>
    <row r="352" spans="1:10" ht="18.75" customHeight="1" x14ac:dyDescent="0.35">
      <c r="A352" s="28"/>
      <c r="B352" s="35">
        <f t="shared" si="32"/>
        <v>341</v>
      </c>
      <c r="C352" s="38" t="str">
        <f t="shared" ca="1" si="27"/>
        <v/>
      </c>
      <c r="D352" s="39" t="str">
        <f t="shared" ca="1" si="28"/>
        <v/>
      </c>
      <c r="E352" s="32" t="str">
        <f t="shared" ca="1" si="29"/>
        <v/>
      </c>
      <c r="F352" s="40" t="str">
        <f t="shared" ca="1" si="30"/>
        <v/>
      </c>
      <c r="G352" s="40" t="str">
        <f t="shared" ca="1" si="31"/>
        <v/>
      </c>
      <c r="H352" s="37" t="str">
        <f ca="1">IF(TODAY()&gt;EXP,"0",IF(AND(F352="",G352=""),"",IF($D$7="D",$H$11+SUM($F$12:F352)-SUM($G$12:G352),$H$11-SUM($F$12:F352)+SUM($G$12:G352))))</f>
        <v/>
      </c>
      <c r="I352" s="28"/>
      <c r="J352" s="28"/>
    </row>
    <row r="353" spans="1:10" ht="18.75" customHeight="1" x14ac:dyDescent="0.35">
      <c r="A353" s="28"/>
      <c r="B353" s="35">
        <f t="shared" si="32"/>
        <v>342</v>
      </c>
      <c r="C353" s="38" t="str">
        <f t="shared" ca="1" si="27"/>
        <v/>
      </c>
      <c r="D353" s="39" t="str">
        <f t="shared" ca="1" si="28"/>
        <v/>
      </c>
      <c r="E353" s="32" t="str">
        <f t="shared" ca="1" si="29"/>
        <v/>
      </c>
      <c r="F353" s="40" t="str">
        <f t="shared" ca="1" si="30"/>
        <v/>
      </c>
      <c r="G353" s="40" t="str">
        <f t="shared" ca="1" si="31"/>
        <v/>
      </c>
      <c r="H353" s="37" t="str">
        <f ca="1">IF(TODAY()&gt;EXP,"0",IF(AND(F353="",G353=""),"",IF($D$7="D",$H$11+SUM($F$12:F353)-SUM($G$12:G353),$H$11-SUM($F$12:F353)+SUM($G$12:G353))))</f>
        <v/>
      </c>
      <c r="I353" s="28"/>
      <c r="J353" s="28"/>
    </row>
    <row r="354" spans="1:10" ht="18.75" customHeight="1" x14ac:dyDescent="0.35">
      <c r="A354" s="28"/>
      <c r="B354" s="35">
        <f t="shared" si="32"/>
        <v>343</v>
      </c>
      <c r="C354" s="38" t="str">
        <f t="shared" ca="1" si="27"/>
        <v/>
      </c>
      <c r="D354" s="39" t="str">
        <f t="shared" ca="1" si="28"/>
        <v/>
      </c>
      <c r="E354" s="32" t="str">
        <f t="shared" ca="1" si="29"/>
        <v/>
      </c>
      <c r="F354" s="40" t="str">
        <f t="shared" ca="1" si="30"/>
        <v/>
      </c>
      <c r="G354" s="40" t="str">
        <f t="shared" ca="1" si="31"/>
        <v/>
      </c>
      <c r="H354" s="37" t="str">
        <f ca="1">IF(TODAY()&gt;EXP,"0",IF(AND(F354="",G354=""),"",IF($D$7="D",$H$11+SUM($F$12:F354)-SUM($G$12:G354),$H$11-SUM($F$12:F354)+SUM($G$12:G354))))</f>
        <v/>
      </c>
      <c r="I354" s="28"/>
      <c r="J354" s="28"/>
    </row>
    <row r="355" spans="1:10" ht="18.75" customHeight="1" x14ac:dyDescent="0.35">
      <c r="A355" s="28"/>
      <c r="B355" s="35">
        <f t="shared" si="32"/>
        <v>344</v>
      </c>
      <c r="C355" s="38" t="str">
        <f t="shared" ca="1" si="27"/>
        <v/>
      </c>
      <c r="D355" s="39" t="str">
        <f t="shared" ca="1" si="28"/>
        <v/>
      </c>
      <c r="E355" s="32" t="str">
        <f t="shared" ca="1" si="29"/>
        <v/>
      </c>
      <c r="F355" s="40" t="str">
        <f t="shared" ca="1" si="30"/>
        <v/>
      </c>
      <c r="G355" s="40" t="str">
        <f t="shared" ca="1" si="31"/>
        <v/>
      </c>
      <c r="H355" s="37" t="str">
        <f ca="1">IF(TODAY()&gt;EXP,"0",IF(AND(F355="",G355=""),"",IF($D$7="D",$H$11+SUM($F$12:F355)-SUM($G$12:G355),$H$11-SUM($F$12:F355)+SUM($G$12:G355))))</f>
        <v/>
      </c>
      <c r="I355" s="28"/>
      <c r="J355" s="28"/>
    </row>
    <row r="356" spans="1:10" ht="18.75" customHeight="1" x14ac:dyDescent="0.35">
      <c r="A356" s="28"/>
      <c r="B356" s="35">
        <f t="shared" si="32"/>
        <v>345</v>
      </c>
      <c r="C356" s="38" t="str">
        <f t="shared" ca="1" si="27"/>
        <v/>
      </c>
      <c r="D356" s="39" t="str">
        <f t="shared" ca="1" si="28"/>
        <v/>
      </c>
      <c r="E356" s="32" t="str">
        <f t="shared" ca="1" si="29"/>
        <v/>
      </c>
      <c r="F356" s="40" t="str">
        <f t="shared" ca="1" si="30"/>
        <v/>
      </c>
      <c r="G356" s="40" t="str">
        <f t="shared" ca="1" si="31"/>
        <v/>
      </c>
      <c r="H356" s="37" t="str">
        <f ca="1">IF(TODAY()&gt;EXP,"0",IF(AND(F356="",G356=""),"",IF($D$7="D",$H$11+SUM($F$12:F356)-SUM($G$12:G356),$H$11-SUM($F$12:F356)+SUM($G$12:G356))))</f>
        <v/>
      </c>
      <c r="I356" s="28"/>
      <c r="J356" s="28"/>
    </row>
    <row r="357" spans="1:10" ht="18.75" customHeight="1" x14ac:dyDescent="0.35">
      <c r="A357" s="28"/>
      <c r="B357" s="35">
        <f t="shared" si="32"/>
        <v>346</v>
      </c>
      <c r="C357" s="38" t="str">
        <f t="shared" ca="1" si="27"/>
        <v/>
      </c>
      <c r="D357" s="39" t="str">
        <f t="shared" ca="1" si="28"/>
        <v/>
      </c>
      <c r="E357" s="32" t="str">
        <f t="shared" ca="1" si="29"/>
        <v/>
      </c>
      <c r="F357" s="40" t="str">
        <f t="shared" ca="1" si="30"/>
        <v/>
      </c>
      <c r="G357" s="40" t="str">
        <f t="shared" ca="1" si="31"/>
        <v/>
      </c>
      <c r="H357" s="37" t="str">
        <f ca="1">IF(TODAY()&gt;EXP,"0",IF(AND(F357="",G357=""),"",IF($D$7="D",$H$11+SUM($F$12:F357)-SUM($G$12:G357),$H$11-SUM($F$12:F357)+SUM($G$12:G357))))</f>
        <v/>
      </c>
      <c r="I357" s="28"/>
      <c r="J357" s="28"/>
    </row>
    <row r="358" spans="1:10" ht="18.75" customHeight="1" x14ac:dyDescent="0.35">
      <c r="A358" s="28"/>
      <c r="B358" s="35">
        <f t="shared" si="32"/>
        <v>347</v>
      </c>
      <c r="C358" s="38" t="str">
        <f t="shared" ref="C358:C421" ca="1" si="33">IF(TODAY()&gt;EXP,"0",IF(ISERROR(VLOOKUP(B358&amp;$D$5,JA_1,2,FALSE))=TRUE,"",VLOOKUP(B358&amp;$D$5,JA_1,2,FALSE)))</f>
        <v/>
      </c>
      <c r="D358" s="39" t="str">
        <f t="shared" ref="D358:D421" ca="1" si="34">IF(TODAY()&gt;EXP,"0",IF(ISERROR(VLOOKUP(B358&amp;$D$5,JA_1,3,FALSE))=TRUE,"",VLOOKUP(B358&amp;$D$5,JA_1,3,FALSE)))</f>
        <v/>
      </c>
      <c r="E358" s="32" t="str">
        <f t="shared" ref="E358:E421" ca="1" si="35">IF(TODAY()&gt;EXP,"0",IF(ISERROR(VLOOKUP(B358&amp;$D$5,JA_1,7,FALSE))=TRUE,"",VLOOKUP(B358&amp;$D$5,JA_1,7,FALSE)))</f>
        <v/>
      </c>
      <c r="F358" s="40" t="str">
        <f t="shared" ref="F358:F421" ca="1" si="36">IF(TODAY()&gt;EXP,"0",IF(ISERROR(VLOOKUP(B358&amp;$D$5,JA_1,10,FALSE))=TRUE,"",VLOOKUP(B358&amp;$D$5,JA_1,10,FALSE)))</f>
        <v/>
      </c>
      <c r="G358" s="40" t="str">
        <f t="shared" ref="G358:G421" ca="1" si="37">IF(TODAY()&gt;EXP,"0",IF(ISERROR(VLOOKUP(B358&amp;$D$5,JA_1,11,FALSE))=TRUE,"",VLOOKUP(B358&amp;$D$5,JA_1,11,FALSE)))</f>
        <v/>
      </c>
      <c r="H358" s="37" t="str">
        <f ca="1">IF(TODAY()&gt;EXP,"0",IF(AND(F358="",G358=""),"",IF($D$7="D",$H$11+SUM($F$12:F358)-SUM($G$12:G358),$H$11-SUM($F$12:F358)+SUM($G$12:G358))))</f>
        <v/>
      </c>
      <c r="I358" s="28"/>
      <c r="J358" s="28"/>
    </row>
    <row r="359" spans="1:10" ht="18.75" customHeight="1" x14ac:dyDescent="0.35">
      <c r="A359" s="28"/>
      <c r="B359" s="35">
        <f t="shared" si="32"/>
        <v>348</v>
      </c>
      <c r="C359" s="38" t="str">
        <f t="shared" ca="1" si="33"/>
        <v/>
      </c>
      <c r="D359" s="39" t="str">
        <f t="shared" ca="1" si="34"/>
        <v/>
      </c>
      <c r="E359" s="32" t="str">
        <f t="shared" ca="1" si="35"/>
        <v/>
      </c>
      <c r="F359" s="40" t="str">
        <f t="shared" ca="1" si="36"/>
        <v/>
      </c>
      <c r="G359" s="40" t="str">
        <f t="shared" ca="1" si="37"/>
        <v/>
      </c>
      <c r="H359" s="37" t="str">
        <f ca="1">IF(TODAY()&gt;EXP,"0",IF(AND(F359="",G359=""),"",IF($D$7="D",$H$11+SUM($F$12:F359)-SUM($G$12:G359),$H$11-SUM($F$12:F359)+SUM($G$12:G359))))</f>
        <v/>
      </c>
      <c r="I359" s="28"/>
      <c r="J359" s="28"/>
    </row>
    <row r="360" spans="1:10" ht="18.75" customHeight="1" x14ac:dyDescent="0.35">
      <c r="A360" s="28"/>
      <c r="B360" s="35">
        <f t="shared" si="32"/>
        <v>349</v>
      </c>
      <c r="C360" s="38" t="str">
        <f t="shared" ca="1" si="33"/>
        <v/>
      </c>
      <c r="D360" s="39" t="str">
        <f t="shared" ca="1" si="34"/>
        <v/>
      </c>
      <c r="E360" s="32" t="str">
        <f t="shared" ca="1" si="35"/>
        <v/>
      </c>
      <c r="F360" s="40" t="str">
        <f t="shared" ca="1" si="36"/>
        <v/>
      </c>
      <c r="G360" s="40" t="str">
        <f t="shared" ca="1" si="37"/>
        <v/>
      </c>
      <c r="H360" s="37" t="str">
        <f ca="1">IF(TODAY()&gt;EXP,"0",IF(AND(F360="",G360=""),"",IF($D$7="D",$H$11+SUM($F$12:F360)-SUM($G$12:G360),$H$11-SUM($F$12:F360)+SUM($G$12:G360))))</f>
        <v/>
      </c>
      <c r="I360" s="28"/>
      <c r="J360" s="28"/>
    </row>
    <row r="361" spans="1:10" ht="18.75" customHeight="1" x14ac:dyDescent="0.35">
      <c r="A361" s="28"/>
      <c r="B361" s="35">
        <f t="shared" si="32"/>
        <v>350</v>
      </c>
      <c r="C361" s="38" t="str">
        <f t="shared" ca="1" si="33"/>
        <v/>
      </c>
      <c r="D361" s="39" t="str">
        <f t="shared" ca="1" si="34"/>
        <v/>
      </c>
      <c r="E361" s="32" t="str">
        <f t="shared" ca="1" si="35"/>
        <v/>
      </c>
      <c r="F361" s="40" t="str">
        <f t="shared" ca="1" si="36"/>
        <v/>
      </c>
      <c r="G361" s="40" t="str">
        <f t="shared" ca="1" si="37"/>
        <v/>
      </c>
      <c r="H361" s="37" t="str">
        <f ca="1">IF(TODAY()&gt;EXP,"0",IF(AND(F361="",G361=""),"",IF($D$7="D",$H$11+SUM($F$12:F361)-SUM($G$12:G361),$H$11-SUM($F$12:F361)+SUM($G$12:G361))))</f>
        <v/>
      </c>
      <c r="I361" s="28"/>
      <c r="J361" s="28"/>
    </row>
    <row r="362" spans="1:10" ht="18.75" customHeight="1" x14ac:dyDescent="0.35">
      <c r="A362" s="28"/>
      <c r="B362" s="35">
        <f t="shared" si="32"/>
        <v>351</v>
      </c>
      <c r="C362" s="38" t="str">
        <f t="shared" ca="1" si="33"/>
        <v/>
      </c>
      <c r="D362" s="39" t="str">
        <f t="shared" ca="1" si="34"/>
        <v/>
      </c>
      <c r="E362" s="32" t="str">
        <f t="shared" ca="1" si="35"/>
        <v/>
      </c>
      <c r="F362" s="40" t="str">
        <f t="shared" ca="1" si="36"/>
        <v/>
      </c>
      <c r="G362" s="40" t="str">
        <f t="shared" ca="1" si="37"/>
        <v/>
      </c>
      <c r="H362" s="37" t="str">
        <f ca="1">IF(TODAY()&gt;EXP,"0",IF(AND(F362="",G362=""),"",IF($D$7="D",$H$11+SUM($F$12:F362)-SUM($G$12:G362),$H$11-SUM($F$12:F362)+SUM($G$12:G362))))</f>
        <v/>
      </c>
      <c r="I362" s="28"/>
      <c r="J362" s="28"/>
    </row>
    <row r="363" spans="1:10" ht="18.75" customHeight="1" x14ac:dyDescent="0.35">
      <c r="A363" s="28"/>
      <c r="B363" s="35">
        <f t="shared" si="32"/>
        <v>352</v>
      </c>
      <c r="C363" s="38" t="str">
        <f t="shared" ca="1" si="33"/>
        <v/>
      </c>
      <c r="D363" s="39" t="str">
        <f t="shared" ca="1" si="34"/>
        <v/>
      </c>
      <c r="E363" s="32" t="str">
        <f t="shared" ca="1" si="35"/>
        <v/>
      </c>
      <c r="F363" s="40" t="str">
        <f t="shared" ca="1" si="36"/>
        <v/>
      </c>
      <c r="G363" s="40" t="str">
        <f t="shared" ca="1" si="37"/>
        <v/>
      </c>
      <c r="H363" s="37" t="str">
        <f ca="1">IF(TODAY()&gt;EXP,"0",IF(AND(F363="",G363=""),"",IF($D$7="D",$H$11+SUM($F$12:F363)-SUM($G$12:G363),$H$11-SUM($F$12:F363)+SUM($G$12:G363))))</f>
        <v/>
      </c>
      <c r="I363" s="28"/>
      <c r="J363" s="28"/>
    </row>
    <row r="364" spans="1:10" ht="18.75" customHeight="1" x14ac:dyDescent="0.35">
      <c r="A364" s="28"/>
      <c r="B364" s="35">
        <f t="shared" si="32"/>
        <v>353</v>
      </c>
      <c r="C364" s="38" t="str">
        <f t="shared" ca="1" si="33"/>
        <v/>
      </c>
      <c r="D364" s="39" t="str">
        <f t="shared" ca="1" si="34"/>
        <v/>
      </c>
      <c r="E364" s="32" t="str">
        <f t="shared" ca="1" si="35"/>
        <v/>
      </c>
      <c r="F364" s="40" t="str">
        <f t="shared" ca="1" si="36"/>
        <v/>
      </c>
      <c r="G364" s="40" t="str">
        <f t="shared" ca="1" si="37"/>
        <v/>
      </c>
      <c r="H364" s="37" t="str">
        <f ca="1">IF(TODAY()&gt;EXP,"0",IF(AND(F364="",G364=""),"",IF($D$7="D",$H$11+SUM($F$12:F364)-SUM($G$12:G364),$H$11-SUM($F$12:F364)+SUM($G$12:G364))))</f>
        <v/>
      </c>
      <c r="I364" s="28"/>
      <c r="J364" s="28"/>
    </row>
    <row r="365" spans="1:10" ht="18.75" customHeight="1" x14ac:dyDescent="0.35">
      <c r="A365" s="28"/>
      <c r="B365" s="35">
        <f t="shared" si="32"/>
        <v>354</v>
      </c>
      <c r="C365" s="38" t="str">
        <f t="shared" ca="1" si="33"/>
        <v/>
      </c>
      <c r="D365" s="39" t="str">
        <f t="shared" ca="1" si="34"/>
        <v/>
      </c>
      <c r="E365" s="32" t="str">
        <f t="shared" ca="1" si="35"/>
        <v/>
      </c>
      <c r="F365" s="40" t="str">
        <f t="shared" ca="1" si="36"/>
        <v/>
      </c>
      <c r="G365" s="40" t="str">
        <f t="shared" ca="1" si="37"/>
        <v/>
      </c>
      <c r="H365" s="37" t="str">
        <f ca="1">IF(TODAY()&gt;EXP,"0",IF(AND(F365="",G365=""),"",IF($D$7="D",$H$11+SUM($F$12:F365)-SUM($G$12:G365),$H$11-SUM($F$12:F365)+SUM($G$12:G365))))</f>
        <v/>
      </c>
      <c r="I365" s="28"/>
      <c r="J365" s="28"/>
    </row>
    <row r="366" spans="1:10" ht="18.75" customHeight="1" x14ac:dyDescent="0.35">
      <c r="A366" s="28"/>
      <c r="B366" s="35">
        <f t="shared" si="32"/>
        <v>355</v>
      </c>
      <c r="C366" s="38" t="str">
        <f t="shared" ca="1" si="33"/>
        <v/>
      </c>
      <c r="D366" s="39" t="str">
        <f t="shared" ca="1" si="34"/>
        <v/>
      </c>
      <c r="E366" s="32" t="str">
        <f t="shared" ca="1" si="35"/>
        <v/>
      </c>
      <c r="F366" s="40" t="str">
        <f t="shared" ca="1" si="36"/>
        <v/>
      </c>
      <c r="G366" s="40" t="str">
        <f t="shared" ca="1" si="37"/>
        <v/>
      </c>
      <c r="H366" s="37" t="str">
        <f ca="1">IF(TODAY()&gt;EXP,"0",IF(AND(F366="",G366=""),"",IF($D$7="D",$H$11+SUM($F$12:F366)-SUM($G$12:G366),$H$11-SUM($F$12:F366)+SUM($G$12:G366))))</f>
        <v/>
      </c>
      <c r="I366" s="28"/>
      <c r="J366" s="28"/>
    </row>
    <row r="367" spans="1:10" ht="18.75" customHeight="1" x14ac:dyDescent="0.35">
      <c r="A367" s="28"/>
      <c r="B367" s="35">
        <f t="shared" si="32"/>
        <v>356</v>
      </c>
      <c r="C367" s="38" t="str">
        <f t="shared" ca="1" si="33"/>
        <v/>
      </c>
      <c r="D367" s="39" t="str">
        <f t="shared" ca="1" si="34"/>
        <v/>
      </c>
      <c r="E367" s="32" t="str">
        <f t="shared" ca="1" si="35"/>
        <v/>
      </c>
      <c r="F367" s="40" t="str">
        <f t="shared" ca="1" si="36"/>
        <v/>
      </c>
      <c r="G367" s="40" t="str">
        <f t="shared" ca="1" si="37"/>
        <v/>
      </c>
      <c r="H367" s="37" t="str">
        <f ca="1">IF(TODAY()&gt;EXP,"0",IF(AND(F367="",G367=""),"",IF($D$7="D",$H$11+SUM($F$12:F367)-SUM($G$12:G367),$H$11-SUM($F$12:F367)+SUM($G$12:G367))))</f>
        <v/>
      </c>
      <c r="I367" s="28"/>
      <c r="J367" s="28"/>
    </row>
    <row r="368" spans="1:10" ht="18.75" customHeight="1" x14ac:dyDescent="0.35">
      <c r="A368" s="28"/>
      <c r="B368" s="35">
        <f t="shared" si="32"/>
        <v>357</v>
      </c>
      <c r="C368" s="38" t="str">
        <f t="shared" ca="1" si="33"/>
        <v/>
      </c>
      <c r="D368" s="39" t="str">
        <f t="shared" ca="1" si="34"/>
        <v/>
      </c>
      <c r="E368" s="32" t="str">
        <f t="shared" ca="1" si="35"/>
        <v/>
      </c>
      <c r="F368" s="40" t="str">
        <f t="shared" ca="1" si="36"/>
        <v/>
      </c>
      <c r="G368" s="40" t="str">
        <f t="shared" ca="1" si="37"/>
        <v/>
      </c>
      <c r="H368" s="37" t="str">
        <f ca="1">IF(TODAY()&gt;EXP,"0",IF(AND(F368="",G368=""),"",IF($D$7="D",$H$11+SUM($F$12:F368)-SUM($G$12:G368),$H$11-SUM($F$12:F368)+SUM($G$12:G368))))</f>
        <v/>
      </c>
      <c r="I368" s="28"/>
      <c r="J368" s="28"/>
    </row>
    <row r="369" spans="1:10" ht="18.75" customHeight="1" x14ac:dyDescent="0.35">
      <c r="A369" s="28"/>
      <c r="B369" s="35">
        <f t="shared" si="32"/>
        <v>358</v>
      </c>
      <c r="C369" s="38" t="str">
        <f t="shared" ca="1" si="33"/>
        <v/>
      </c>
      <c r="D369" s="39" t="str">
        <f t="shared" ca="1" si="34"/>
        <v/>
      </c>
      <c r="E369" s="32" t="str">
        <f t="shared" ca="1" si="35"/>
        <v/>
      </c>
      <c r="F369" s="40" t="str">
        <f t="shared" ca="1" si="36"/>
        <v/>
      </c>
      <c r="G369" s="40" t="str">
        <f t="shared" ca="1" si="37"/>
        <v/>
      </c>
      <c r="H369" s="37" t="str">
        <f ca="1">IF(TODAY()&gt;EXP,"0",IF(AND(F369="",G369=""),"",IF($D$7="D",$H$11+SUM($F$12:F369)-SUM($G$12:G369),$H$11-SUM($F$12:F369)+SUM($G$12:G369))))</f>
        <v/>
      </c>
      <c r="I369" s="28"/>
      <c r="J369" s="28"/>
    </row>
    <row r="370" spans="1:10" ht="18.75" customHeight="1" x14ac:dyDescent="0.35">
      <c r="A370" s="28"/>
      <c r="B370" s="35">
        <f t="shared" si="32"/>
        <v>359</v>
      </c>
      <c r="C370" s="38" t="str">
        <f t="shared" ca="1" si="33"/>
        <v/>
      </c>
      <c r="D370" s="39" t="str">
        <f t="shared" ca="1" si="34"/>
        <v/>
      </c>
      <c r="E370" s="32" t="str">
        <f t="shared" ca="1" si="35"/>
        <v/>
      </c>
      <c r="F370" s="40" t="str">
        <f t="shared" ca="1" si="36"/>
        <v/>
      </c>
      <c r="G370" s="40" t="str">
        <f t="shared" ca="1" si="37"/>
        <v/>
      </c>
      <c r="H370" s="37" t="str">
        <f ca="1">IF(TODAY()&gt;EXP,"0",IF(AND(F370="",G370=""),"",IF($D$7="D",$H$11+SUM($F$12:F370)-SUM($G$12:G370),$H$11-SUM($F$12:F370)+SUM($G$12:G370))))</f>
        <v/>
      </c>
      <c r="I370" s="28"/>
      <c r="J370" s="28"/>
    </row>
    <row r="371" spans="1:10" ht="18.75" customHeight="1" x14ac:dyDescent="0.35">
      <c r="A371" s="28"/>
      <c r="B371" s="35">
        <f t="shared" si="32"/>
        <v>360</v>
      </c>
      <c r="C371" s="38" t="str">
        <f t="shared" ca="1" si="33"/>
        <v/>
      </c>
      <c r="D371" s="39" t="str">
        <f t="shared" ca="1" si="34"/>
        <v/>
      </c>
      <c r="E371" s="32" t="str">
        <f t="shared" ca="1" si="35"/>
        <v/>
      </c>
      <c r="F371" s="40" t="str">
        <f t="shared" ca="1" si="36"/>
        <v/>
      </c>
      <c r="G371" s="40" t="str">
        <f t="shared" ca="1" si="37"/>
        <v/>
      </c>
      <c r="H371" s="37" t="str">
        <f ca="1">IF(TODAY()&gt;EXP,"0",IF(AND(F371="",G371=""),"",IF($D$7="D",$H$11+SUM($F$12:F371)-SUM($G$12:G371),$H$11-SUM($F$12:F371)+SUM($G$12:G371))))</f>
        <v/>
      </c>
      <c r="I371" s="28"/>
      <c r="J371" s="28"/>
    </row>
    <row r="372" spans="1:10" ht="18.75" customHeight="1" x14ac:dyDescent="0.35">
      <c r="A372" s="28"/>
      <c r="B372" s="35">
        <f t="shared" si="32"/>
        <v>361</v>
      </c>
      <c r="C372" s="38" t="str">
        <f t="shared" ca="1" si="33"/>
        <v/>
      </c>
      <c r="D372" s="39" t="str">
        <f t="shared" ca="1" si="34"/>
        <v/>
      </c>
      <c r="E372" s="32" t="str">
        <f t="shared" ca="1" si="35"/>
        <v/>
      </c>
      <c r="F372" s="40" t="str">
        <f t="shared" ca="1" si="36"/>
        <v/>
      </c>
      <c r="G372" s="40" t="str">
        <f t="shared" ca="1" si="37"/>
        <v/>
      </c>
      <c r="H372" s="37" t="str">
        <f ca="1">IF(TODAY()&gt;EXP,"0",IF(AND(F372="",G372=""),"",IF($D$7="D",$H$11+SUM($F$12:F372)-SUM($G$12:G372),$H$11-SUM($F$12:F372)+SUM($G$12:G372))))</f>
        <v/>
      </c>
      <c r="I372" s="28"/>
      <c r="J372" s="28"/>
    </row>
    <row r="373" spans="1:10" ht="18.75" customHeight="1" x14ac:dyDescent="0.35">
      <c r="A373" s="28"/>
      <c r="B373" s="35">
        <f t="shared" si="32"/>
        <v>362</v>
      </c>
      <c r="C373" s="38" t="str">
        <f t="shared" ca="1" si="33"/>
        <v/>
      </c>
      <c r="D373" s="39" t="str">
        <f t="shared" ca="1" si="34"/>
        <v/>
      </c>
      <c r="E373" s="32" t="str">
        <f t="shared" ca="1" si="35"/>
        <v/>
      </c>
      <c r="F373" s="40" t="str">
        <f t="shared" ca="1" si="36"/>
        <v/>
      </c>
      <c r="G373" s="40" t="str">
        <f t="shared" ca="1" si="37"/>
        <v/>
      </c>
      <c r="H373" s="37" t="str">
        <f ca="1">IF(TODAY()&gt;EXP,"0",IF(AND(F373="",G373=""),"",IF($D$7="D",$H$11+SUM($F$12:F373)-SUM($G$12:G373),$H$11-SUM($F$12:F373)+SUM($G$12:G373))))</f>
        <v/>
      </c>
      <c r="I373" s="28"/>
      <c r="J373" s="28"/>
    </row>
    <row r="374" spans="1:10" ht="18.75" customHeight="1" x14ac:dyDescent="0.35">
      <c r="A374" s="28"/>
      <c r="B374" s="35">
        <f t="shared" si="32"/>
        <v>363</v>
      </c>
      <c r="C374" s="38" t="str">
        <f t="shared" ca="1" si="33"/>
        <v/>
      </c>
      <c r="D374" s="39" t="str">
        <f t="shared" ca="1" si="34"/>
        <v/>
      </c>
      <c r="E374" s="32" t="str">
        <f t="shared" ca="1" si="35"/>
        <v/>
      </c>
      <c r="F374" s="40" t="str">
        <f t="shared" ca="1" si="36"/>
        <v/>
      </c>
      <c r="G374" s="40" t="str">
        <f t="shared" ca="1" si="37"/>
        <v/>
      </c>
      <c r="H374" s="37" t="str">
        <f ca="1">IF(TODAY()&gt;EXP,"0",IF(AND(F374="",G374=""),"",IF($D$7="D",$H$11+SUM($F$12:F374)-SUM($G$12:G374),$H$11-SUM($F$12:F374)+SUM($G$12:G374))))</f>
        <v/>
      </c>
      <c r="I374" s="28"/>
      <c r="J374" s="28"/>
    </row>
    <row r="375" spans="1:10" ht="18.75" customHeight="1" x14ac:dyDescent="0.35">
      <c r="A375" s="28"/>
      <c r="B375" s="35">
        <f t="shared" si="32"/>
        <v>364</v>
      </c>
      <c r="C375" s="38" t="str">
        <f t="shared" ca="1" si="33"/>
        <v/>
      </c>
      <c r="D375" s="39" t="str">
        <f t="shared" ca="1" si="34"/>
        <v/>
      </c>
      <c r="E375" s="32" t="str">
        <f t="shared" ca="1" si="35"/>
        <v/>
      </c>
      <c r="F375" s="40" t="str">
        <f t="shared" ca="1" si="36"/>
        <v/>
      </c>
      <c r="G375" s="40" t="str">
        <f t="shared" ca="1" si="37"/>
        <v/>
      </c>
      <c r="H375" s="37" t="str">
        <f ca="1">IF(TODAY()&gt;EXP,"0",IF(AND(F375="",G375=""),"",IF($D$7="D",$H$11+SUM($F$12:F375)-SUM($G$12:G375),$H$11-SUM($F$12:F375)+SUM($G$12:G375))))</f>
        <v/>
      </c>
      <c r="I375" s="28"/>
      <c r="J375" s="28"/>
    </row>
    <row r="376" spans="1:10" ht="18.75" customHeight="1" x14ac:dyDescent="0.35">
      <c r="A376" s="28"/>
      <c r="B376" s="35">
        <f t="shared" si="32"/>
        <v>365</v>
      </c>
      <c r="C376" s="38" t="str">
        <f t="shared" ca="1" si="33"/>
        <v/>
      </c>
      <c r="D376" s="39" t="str">
        <f t="shared" ca="1" si="34"/>
        <v/>
      </c>
      <c r="E376" s="32" t="str">
        <f t="shared" ca="1" si="35"/>
        <v/>
      </c>
      <c r="F376" s="40" t="str">
        <f t="shared" ca="1" si="36"/>
        <v/>
      </c>
      <c r="G376" s="40" t="str">
        <f t="shared" ca="1" si="37"/>
        <v/>
      </c>
      <c r="H376" s="37" t="str">
        <f ca="1">IF(TODAY()&gt;EXP,"0",IF(AND(F376="",G376=""),"",IF($D$7="D",$H$11+SUM($F$12:F376)-SUM($G$12:G376),$H$11-SUM($F$12:F376)+SUM($G$12:G376))))</f>
        <v/>
      </c>
      <c r="I376" s="28"/>
      <c r="J376" s="28"/>
    </row>
    <row r="377" spans="1:10" ht="18.75" customHeight="1" x14ac:dyDescent="0.35">
      <c r="A377" s="28"/>
      <c r="B377" s="35">
        <f t="shared" si="32"/>
        <v>366</v>
      </c>
      <c r="C377" s="38" t="str">
        <f t="shared" ca="1" si="33"/>
        <v/>
      </c>
      <c r="D377" s="39" t="str">
        <f t="shared" ca="1" si="34"/>
        <v/>
      </c>
      <c r="E377" s="32" t="str">
        <f t="shared" ca="1" si="35"/>
        <v/>
      </c>
      <c r="F377" s="40" t="str">
        <f t="shared" ca="1" si="36"/>
        <v/>
      </c>
      <c r="G377" s="40" t="str">
        <f t="shared" ca="1" si="37"/>
        <v/>
      </c>
      <c r="H377" s="37" t="str">
        <f ca="1">IF(TODAY()&gt;EXP,"0",IF(AND(F377="",G377=""),"",IF($D$7="D",$H$11+SUM($F$12:F377)-SUM($G$12:G377),$H$11-SUM($F$12:F377)+SUM($G$12:G377))))</f>
        <v/>
      </c>
      <c r="I377" s="28"/>
      <c r="J377" s="28"/>
    </row>
    <row r="378" spans="1:10" ht="18.75" customHeight="1" x14ac:dyDescent="0.35">
      <c r="A378" s="28"/>
      <c r="B378" s="35">
        <f t="shared" si="32"/>
        <v>367</v>
      </c>
      <c r="C378" s="38" t="str">
        <f t="shared" ca="1" si="33"/>
        <v/>
      </c>
      <c r="D378" s="39" t="str">
        <f t="shared" ca="1" si="34"/>
        <v/>
      </c>
      <c r="E378" s="32" t="str">
        <f t="shared" ca="1" si="35"/>
        <v/>
      </c>
      <c r="F378" s="40" t="str">
        <f t="shared" ca="1" si="36"/>
        <v/>
      </c>
      <c r="G378" s="40" t="str">
        <f t="shared" ca="1" si="37"/>
        <v/>
      </c>
      <c r="H378" s="37" t="str">
        <f ca="1">IF(TODAY()&gt;EXP,"0",IF(AND(F378="",G378=""),"",IF($D$7="D",$H$11+SUM($F$12:F378)-SUM($G$12:G378),$H$11-SUM($F$12:F378)+SUM($G$12:G378))))</f>
        <v/>
      </c>
      <c r="I378" s="28"/>
      <c r="J378" s="28"/>
    </row>
    <row r="379" spans="1:10" ht="18.75" customHeight="1" x14ac:dyDescent="0.35">
      <c r="A379" s="28"/>
      <c r="B379" s="35">
        <f t="shared" si="32"/>
        <v>368</v>
      </c>
      <c r="C379" s="38" t="str">
        <f t="shared" ca="1" si="33"/>
        <v/>
      </c>
      <c r="D379" s="39" t="str">
        <f t="shared" ca="1" si="34"/>
        <v/>
      </c>
      <c r="E379" s="32" t="str">
        <f t="shared" ca="1" si="35"/>
        <v/>
      </c>
      <c r="F379" s="40" t="str">
        <f t="shared" ca="1" si="36"/>
        <v/>
      </c>
      <c r="G379" s="40" t="str">
        <f t="shared" ca="1" si="37"/>
        <v/>
      </c>
      <c r="H379" s="37" t="str">
        <f ca="1">IF(TODAY()&gt;EXP,"0",IF(AND(F379="",G379=""),"",IF($D$7="D",$H$11+SUM($F$12:F379)-SUM($G$12:G379),$H$11-SUM($F$12:F379)+SUM($G$12:G379))))</f>
        <v/>
      </c>
      <c r="I379" s="28"/>
      <c r="J379" s="28"/>
    </row>
    <row r="380" spans="1:10" ht="18.75" customHeight="1" x14ac:dyDescent="0.35">
      <c r="A380" s="28"/>
      <c r="B380" s="35">
        <f t="shared" si="32"/>
        <v>369</v>
      </c>
      <c r="C380" s="38" t="str">
        <f t="shared" ca="1" si="33"/>
        <v/>
      </c>
      <c r="D380" s="39" t="str">
        <f t="shared" ca="1" si="34"/>
        <v/>
      </c>
      <c r="E380" s="32" t="str">
        <f t="shared" ca="1" si="35"/>
        <v/>
      </c>
      <c r="F380" s="40" t="str">
        <f t="shared" ca="1" si="36"/>
        <v/>
      </c>
      <c r="G380" s="40" t="str">
        <f t="shared" ca="1" si="37"/>
        <v/>
      </c>
      <c r="H380" s="37" t="str">
        <f ca="1">IF(TODAY()&gt;EXP,"0",IF(AND(F380="",G380=""),"",IF($D$7="D",$H$11+SUM($F$12:F380)-SUM($G$12:G380),$H$11-SUM($F$12:F380)+SUM($G$12:G380))))</f>
        <v/>
      </c>
      <c r="I380" s="28"/>
      <c r="J380" s="28"/>
    </row>
    <row r="381" spans="1:10" ht="18.75" customHeight="1" x14ac:dyDescent="0.35">
      <c r="A381" s="28"/>
      <c r="B381" s="35">
        <f t="shared" si="32"/>
        <v>370</v>
      </c>
      <c r="C381" s="38" t="str">
        <f t="shared" ca="1" si="33"/>
        <v/>
      </c>
      <c r="D381" s="39" t="str">
        <f t="shared" ca="1" si="34"/>
        <v/>
      </c>
      <c r="E381" s="32" t="str">
        <f t="shared" ca="1" si="35"/>
        <v/>
      </c>
      <c r="F381" s="40" t="str">
        <f t="shared" ca="1" si="36"/>
        <v/>
      </c>
      <c r="G381" s="40" t="str">
        <f t="shared" ca="1" si="37"/>
        <v/>
      </c>
      <c r="H381" s="37" t="str">
        <f ca="1">IF(TODAY()&gt;EXP,"0",IF(AND(F381="",G381=""),"",IF($D$7="D",$H$11+SUM($F$12:F381)-SUM($G$12:G381),$H$11-SUM($F$12:F381)+SUM($G$12:G381))))</f>
        <v/>
      </c>
      <c r="I381" s="28"/>
      <c r="J381" s="28"/>
    </row>
    <row r="382" spans="1:10" ht="18.75" customHeight="1" x14ac:dyDescent="0.35">
      <c r="A382" s="28"/>
      <c r="B382" s="35">
        <f t="shared" si="32"/>
        <v>371</v>
      </c>
      <c r="C382" s="38" t="str">
        <f t="shared" ca="1" si="33"/>
        <v/>
      </c>
      <c r="D382" s="39" t="str">
        <f t="shared" ca="1" si="34"/>
        <v/>
      </c>
      <c r="E382" s="32" t="str">
        <f t="shared" ca="1" si="35"/>
        <v/>
      </c>
      <c r="F382" s="40" t="str">
        <f t="shared" ca="1" si="36"/>
        <v/>
      </c>
      <c r="G382" s="40" t="str">
        <f t="shared" ca="1" si="37"/>
        <v/>
      </c>
      <c r="H382" s="37" t="str">
        <f ca="1">IF(TODAY()&gt;EXP,"0",IF(AND(F382="",G382=""),"",IF($D$7="D",$H$11+SUM($F$12:F382)-SUM($G$12:G382),$H$11-SUM($F$12:F382)+SUM($G$12:G382))))</f>
        <v/>
      </c>
      <c r="I382" s="28"/>
      <c r="J382" s="28"/>
    </row>
    <row r="383" spans="1:10" ht="18.75" customHeight="1" x14ac:dyDescent="0.35">
      <c r="A383" s="28"/>
      <c r="B383" s="35">
        <f t="shared" si="32"/>
        <v>372</v>
      </c>
      <c r="C383" s="38" t="str">
        <f t="shared" ca="1" si="33"/>
        <v/>
      </c>
      <c r="D383" s="39" t="str">
        <f t="shared" ca="1" si="34"/>
        <v/>
      </c>
      <c r="E383" s="32" t="str">
        <f t="shared" ca="1" si="35"/>
        <v/>
      </c>
      <c r="F383" s="40" t="str">
        <f t="shared" ca="1" si="36"/>
        <v/>
      </c>
      <c r="G383" s="40" t="str">
        <f t="shared" ca="1" si="37"/>
        <v/>
      </c>
      <c r="H383" s="37" t="str">
        <f ca="1">IF(TODAY()&gt;EXP,"0",IF(AND(F383="",G383=""),"",IF($D$7="D",$H$11+SUM($F$12:F383)-SUM($G$12:G383),$H$11-SUM($F$12:F383)+SUM($G$12:G383))))</f>
        <v/>
      </c>
      <c r="I383" s="28"/>
      <c r="J383" s="28"/>
    </row>
    <row r="384" spans="1:10" ht="18.75" customHeight="1" x14ac:dyDescent="0.35">
      <c r="A384" s="28"/>
      <c r="B384" s="35">
        <f t="shared" si="32"/>
        <v>373</v>
      </c>
      <c r="C384" s="38" t="str">
        <f t="shared" ca="1" si="33"/>
        <v/>
      </c>
      <c r="D384" s="39" t="str">
        <f t="shared" ca="1" si="34"/>
        <v/>
      </c>
      <c r="E384" s="32" t="str">
        <f t="shared" ca="1" si="35"/>
        <v/>
      </c>
      <c r="F384" s="40" t="str">
        <f t="shared" ca="1" si="36"/>
        <v/>
      </c>
      <c r="G384" s="40" t="str">
        <f t="shared" ca="1" si="37"/>
        <v/>
      </c>
      <c r="H384" s="37" t="str">
        <f ca="1">IF(TODAY()&gt;EXP,"0",IF(AND(F384="",G384=""),"",IF($D$7="D",$H$11+SUM($F$12:F384)-SUM($G$12:G384),$H$11-SUM($F$12:F384)+SUM($G$12:G384))))</f>
        <v/>
      </c>
      <c r="I384" s="28"/>
      <c r="J384" s="28"/>
    </row>
    <row r="385" spans="1:10" ht="18.75" customHeight="1" x14ac:dyDescent="0.35">
      <c r="A385" s="28"/>
      <c r="B385" s="35">
        <f t="shared" si="32"/>
        <v>374</v>
      </c>
      <c r="C385" s="38" t="str">
        <f t="shared" ca="1" si="33"/>
        <v/>
      </c>
      <c r="D385" s="39" t="str">
        <f t="shared" ca="1" si="34"/>
        <v/>
      </c>
      <c r="E385" s="32" t="str">
        <f t="shared" ca="1" si="35"/>
        <v/>
      </c>
      <c r="F385" s="40" t="str">
        <f t="shared" ca="1" si="36"/>
        <v/>
      </c>
      <c r="G385" s="40" t="str">
        <f t="shared" ca="1" si="37"/>
        <v/>
      </c>
      <c r="H385" s="37" t="str">
        <f ca="1">IF(TODAY()&gt;EXP,"0",IF(AND(F385="",G385=""),"",IF($D$7="D",$H$11+SUM($F$12:F385)-SUM($G$12:G385),$H$11-SUM($F$12:F385)+SUM($G$12:G385))))</f>
        <v/>
      </c>
      <c r="I385" s="28"/>
      <c r="J385" s="28"/>
    </row>
    <row r="386" spans="1:10" ht="18.75" customHeight="1" x14ac:dyDescent="0.35">
      <c r="A386" s="28"/>
      <c r="B386" s="35">
        <f t="shared" si="32"/>
        <v>375</v>
      </c>
      <c r="C386" s="38" t="str">
        <f t="shared" ca="1" si="33"/>
        <v/>
      </c>
      <c r="D386" s="39" t="str">
        <f t="shared" ca="1" si="34"/>
        <v/>
      </c>
      <c r="E386" s="32" t="str">
        <f t="shared" ca="1" si="35"/>
        <v/>
      </c>
      <c r="F386" s="40" t="str">
        <f t="shared" ca="1" si="36"/>
        <v/>
      </c>
      <c r="G386" s="40" t="str">
        <f t="shared" ca="1" si="37"/>
        <v/>
      </c>
      <c r="H386" s="37" t="str">
        <f ca="1">IF(TODAY()&gt;EXP,"0",IF(AND(F386="",G386=""),"",IF($D$7="D",$H$11+SUM($F$12:F386)-SUM($G$12:G386),$H$11-SUM($F$12:F386)+SUM($G$12:G386))))</f>
        <v/>
      </c>
      <c r="I386" s="28"/>
      <c r="J386" s="28"/>
    </row>
    <row r="387" spans="1:10" ht="18.75" customHeight="1" x14ac:dyDescent="0.35">
      <c r="A387" s="28"/>
      <c r="B387" s="35">
        <f t="shared" si="32"/>
        <v>376</v>
      </c>
      <c r="C387" s="38" t="str">
        <f t="shared" ca="1" si="33"/>
        <v/>
      </c>
      <c r="D387" s="39" t="str">
        <f t="shared" ca="1" si="34"/>
        <v/>
      </c>
      <c r="E387" s="32" t="str">
        <f t="shared" ca="1" si="35"/>
        <v/>
      </c>
      <c r="F387" s="40" t="str">
        <f t="shared" ca="1" si="36"/>
        <v/>
      </c>
      <c r="G387" s="40" t="str">
        <f t="shared" ca="1" si="37"/>
        <v/>
      </c>
      <c r="H387" s="37" t="str">
        <f ca="1">IF(TODAY()&gt;EXP,"0",IF(AND(F387="",G387=""),"",IF($D$7="D",$H$11+SUM($F$12:F387)-SUM($G$12:G387),$H$11-SUM($F$12:F387)+SUM($G$12:G387))))</f>
        <v/>
      </c>
      <c r="I387" s="28"/>
      <c r="J387" s="28"/>
    </row>
    <row r="388" spans="1:10" ht="18.75" customHeight="1" x14ac:dyDescent="0.35">
      <c r="A388" s="28"/>
      <c r="B388" s="35">
        <f t="shared" ref="B388:B451" si="38">B387+1</f>
        <v>377</v>
      </c>
      <c r="C388" s="38" t="str">
        <f t="shared" ca="1" si="33"/>
        <v/>
      </c>
      <c r="D388" s="39" t="str">
        <f t="shared" ca="1" si="34"/>
        <v/>
      </c>
      <c r="E388" s="32" t="str">
        <f t="shared" ca="1" si="35"/>
        <v/>
      </c>
      <c r="F388" s="40" t="str">
        <f t="shared" ca="1" si="36"/>
        <v/>
      </c>
      <c r="G388" s="40" t="str">
        <f t="shared" ca="1" si="37"/>
        <v/>
      </c>
      <c r="H388" s="37" t="str">
        <f ca="1">IF(TODAY()&gt;EXP,"0",IF(AND(F388="",G388=""),"",IF($D$7="D",$H$11+SUM($F$12:F388)-SUM($G$12:G388),$H$11-SUM($F$12:F388)+SUM($G$12:G388))))</f>
        <v/>
      </c>
      <c r="I388" s="28"/>
      <c r="J388" s="28"/>
    </row>
    <row r="389" spans="1:10" ht="18.75" customHeight="1" x14ac:dyDescent="0.35">
      <c r="A389" s="28"/>
      <c r="B389" s="35">
        <f t="shared" si="38"/>
        <v>378</v>
      </c>
      <c r="C389" s="38" t="str">
        <f t="shared" ca="1" si="33"/>
        <v/>
      </c>
      <c r="D389" s="39" t="str">
        <f t="shared" ca="1" si="34"/>
        <v/>
      </c>
      <c r="E389" s="32" t="str">
        <f t="shared" ca="1" si="35"/>
        <v/>
      </c>
      <c r="F389" s="40" t="str">
        <f t="shared" ca="1" si="36"/>
        <v/>
      </c>
      <c r="G389" s="40" t="str">
        <f t="shared" ca="1" si="37"/>
        <v/>
      </c>
      <c r="H389" s="37" t="str">
        <f ca="1">IF(TODAY()&gt;EXP,"0",IF(AND(F389="",G389=""),"",IF($D$7="D",$H$11+SUM($F$12:F389)-SUM($G$12:G389),$H$11-SUM($F$12:F389)+SUM($G$12:G389))))</f>
        <v/>
      </c>
      <c r="I389" s="28"/>
      <c r="J389" s="28"/>
    </row>
    <row r="390" spans="1:10" ht="18.75" customHeight="1" x14ac:dyDescent="0.35">
      <c r="A390" s="28"/>
      <c r="B390" s="35">
        <f t="shared" si="38"/>
        <v>379</v>
      </c>
      <c r="C390" s="38" t="str">
        <f t="shared" ca="1" si="33"/>
        <v/>
      </c>
      <c r="D390" s="39" t="str">
        <f t="shared" ca="1" si="34"/>
        <v/>
      </c>
      <c r="E390" s="32" t="str">
        <f t="shared" ca="1" si="35"/>
        <v/>
      </c>
      <c r="F390" s="40" t="str">
        <f t="shared" ca="1" si="36"/>
        <v/>
      </c>
      <c r="G390" s="40" t="str">
        <f t="shared" ca="1" si="37"/>
        <v/>
      </c>
      <c r="H390" s="37" t="str">
        <f ca="1">IF(TODAY()&gt;EXP,"0",IF(AND(F390="",G390=""),"",IF($D$7="D",$H$11+SUM($F$12:F390)-SUM($G$12:G390),$H$11-SUM($F$12:F390)+SUM($G$12:G390))))</f>
        <v/>
      </c>
      <c r="I390" s="28"/>
      <c r="J390" s="28"/>
    </row>
    <row r="391" spans="1:10" ht="18.75" customHeight="1" x14ac:dyDescent="0.35">
      <c r="A391" s="28"/>
      <c r="B391" s="35">
        <f t="shared" si="38"/>
        <v>380</v>
      </c>
      <c r="C391" s="38" t="str">
        <f t="shared" ca="1" si="33"/>
        <v/>
      </c>
      <c r="D391" s="39" t="str">
        <f t="shared" ca="1" si="34"/>
        <v/>
      </c>
      <c r="E391" s="32" t="str">
        <f t="shared" ca="1" si="35"/>
        <v/>
      </c>
      <c r="F391" s="40" t="str">
        <f t="shared" ca="1" si="36"/>
        <v/>
      </c>
      <c r="G391" s="40" t="str">
        <f t="shared" ca="1" si="37"/>
        <v/>
      </c>
      <c r="H391" s="37" t="str">
        <f ca="1">IF(TODAY()&gt;EXP,"0",IF(AND(F391="",G391=""),"",IF($D$7="D",$H$11+SUM($F$12:F391)-SUM($G$12:G391),$H$11-SUM($F$12:F391)+SUM($G$12:G391))))</f>
        <v/>
      </c>
      <c r="I391" s="28"/>
      <c r="J391" s="28"/>
    </row>
    <row r="392" spans="1:10" ht="18.75" customHeight="1" x14ac:dyDescent="0.35">
      <c r="A392" s="28"/>
      <c r="B392" s="35">
        <f t="shared" si="38"/>
        <v>381</v>
      </c>
      <c r="C392" s="38" t="str">
        <f t="shared" ca="1" si="33"/>
        <v/>
      </c>
      <c r="D392" s="39" t="str">
        <f t="shared" ca="1" si="34"/>
        <v/>
      </c>
      <c r="E392" s="32" t="str">
        <f t="shared" ca="1" si="35"/>
        <v/>
      </c>
      <c r="F392" s="40" t="str">
        <f t="shared" ca="1" si="36"/>
        <v/>
      </c>
      <c r="G392" s="40" t="str">
        <f t="shared" ca="1" si="37"/>
        <v/>
      </c>
      <c r="H392" s="37" t="str">
        <f ca="1">IF(TODAY()&gt;EXP,"0",IF(AND(F392="",G392=""),"",IF($D$7="D",$H$11+SUM($F$12:F392)-SUM($G$12:G392),$H$11-SUM($F$12:F392)+SUM($G$12:G392))))</f>
        <v/>
      </c>
      <c r="I392" s="28"/>
      <c r="J392" s="28"/>
    </row>
    <row r="393" spans="1:10" ht="18.75" customHeight="1" x14ac:dyDescent="0.35">
      <c r="A393" s="28"/>
      <c r="B393" s="35">
        <f t="shared" si="38"/>
        <v>382</v>
      </c>
      <c r="C393" s="38" t="str">
        <f t="shared" ca="1" si="33"/>
        <v/>
      </c>
      <c r="D393" s="39" t="str">
        <f t="shared" ca="1" si="34"/>
        <v/>
      </c>
      <c r="E393" s="32" t="str">
        <f t="shared" ca="1" si="35"/>
        <v/>
      </c>
      <c r="F393" s="40" t="str">
        <f t="shared" ca="1" si="36"/>
        <v/>
      </c>
      <c r="G393" s="40" t="str">
        <f t="shared" ca="1" si="37"/>
        <v/>
      </c>
      <c r="H393" s="37" t="str">
        <f ca="1">IF(TODAY()&gt;EXP,"0",IF(AND(F393="",G393=""),"",IF($D$7="D",$H$11+SUM($F$12:F393)-SUM($G$12:G393),$H$11-SUM($F$12:F393)+SUM($G$12:G393))))</f>
        <v/>
      </c>
      <c r="I393" s="28"/>
      <c r="J393" s="28"/>
    </row>
    <row r="394" spans="1:10" ht="18.75" customHeight="1" x14ac:dyDescent="0.35">
      <c r="A394" s="28"/>
      <c r="B394" s="35">
        <f t="shared" si="38"/>
        <v>383</v>
      </c>
      <c r="C394" s="38" t="str">
        <f t="shared" ca="1" si="33"/>
        <v/>
      </c>
      <c r="D394" s="39" t="str">
        <f t="shared" ca="1" si="34"/>
        <v/>
      </c>
      <c r="E394" s="32" t="str">
        <f t="shared" ca="1" si="35"/>
        <v/>
      </c>
      <c r="F394" s="40" t="str">
        <f t="shared" ca="1" si="36"/>
        <v/>
      </c>
      <c r="G394" s="40" t="str">
        <f t="shared" ca="1" si="37"/>
        <v/>
      </c>
      <c r="H394" s="37" t="str">
        <f ca="1">IF(TODAY()&gt;EXP,"0",IF(AND(F394="",G394=""),"",IF($D$7="D",$H$11+SUM($F$12:F394)-SUM($G$12:G394),$H$11-SUM($F$12:F394)+SUM($G$12:G394))))</f>
        <v/>
      </c>
      <c r="I394" s="28"/>
      <c r="J394" s="28"/>
    </row>
    <row r="395" spans="1:10" ht="18.75" customHeight="1" x14ac:dyDescent="0.35">
      <c r="A395" s="28"/>
      <c r="B395" s="35">
        <f t="shared" si="38"/>
        <v>384</v>
      </c>
      <c r="C395" s="38" t="str">
        <f t="shared" ca="1" si="33"/>
        <v/>
      </c>
      <c r="D395" s="39" t="str">
        <f t="shared" ca="1" si="34"/>
        <v/>
      </c>
      <c r="E395" s="32" t="str">
        <f t="shared" ca="1" si="35"/>
        <v/>
      </c>
      <c r="F395" s="40" t="str">
        <f t="shared" ca="1" si="36"/>
        <v/>
      </c>
      <c r="G395" s="40" t="str">
        <f t="shared" ca="1" si="37"/>
        <v/>
      </c>
      <c r="H395" s="37" t="str">
        <f ca="1">IF(TODAY()&gt;EXP,"0",IF(AND(F395="",G395=""),"",IF($D$7="D",$H$11+SUM($F$12:F395)-SUM($G$12:G395),$H$11-SUM($F$12:F395)+SUM($G$12:G395))))</f>
        <v/>
      </c>
      <c r="I395" s="28"/>
      <c r="J395" s="28"/>
    </row>
    <row r="396" spans="1:10" ht="18.75" customHeight="1" x14ac:dyDescent="0.35">
      <c r="A396" s="28"/>
      <c r="B396" s="35">
        <f t="shared" si="38"/>
        <v>385</v>
      </c>
      <c r="C396" s="38" t="str">
        <f t="shared" ca="1" si="33"/>
        <v/>
      </c>
      <c r="D396" s="39" t="str">
        <f t="shared" ca="1" si="34"/>
        <v/>
      </c>
      <c r="E396" s="32" t="str">
        <f t="shared" ca="1" si="35"/>
        <v/>
      </c>
      <c r="F396" s="40" t="str">
        <f t="shared" ca="1" si="36"/>
        <v/>
      </c>
      <c r="G396" s="40" t="str">
        <f t="shared" ca="1" si="37"/>
        <v/>
      </c>
      <c r="H396" s="37" t="str">
        <f ca="1">IF(TODAY()&gt;EXP,"0",IF(AND(F396="",G396=""),"",IF($D$7="D",$H$11+SUM($F$12:F396)-SUM($G$12:G396),$H$11-SUM($F$12:F396)+SUM($G$12:G396))))</f>
        <v/>
      </c>
      <c r="I396" s="28"/>
      <c r="J396" s="28"/>
    </row>
    <row r="397" spans="1:10" ht="18.75" customHeight="1" x14ac:dyDescent="0.35">
      <c r="A397" s="28"/>
      <c r="B397" s="35">
        <f t="shared" si="38"/>
        <v>386</v>
      </c>
      <c r="C397" s="38" t="str">
        <f t="shared" ca="1" si="33"/>
        <v/>
      </c>
      <c r="D397" s="39" t="str">
        <f t="shared" ca="1" si="34"/>
        <v/>
      </c>
      <c r="E397" s="32" t="str">
        <f t="shared" ca="1" si="35"/>
        <v/>
      </c>
      <c r="F397" s="40" t="str">
        <f t="shared" ca="1" si="36"/>
        <v/>
      </c>
      <c r="G397" s="40" t="str">
        <f t="shared" ca="1" si="37"/>
        <v/>
      </c>
      <c r="H397" s="37" t="str">
        <f ca="1">IF(TODAY()&gt;EXP,"0",IF(AND(F397="",G397=""),"",IF($D$7="D",$H$11+SUM($F$12:F397)-SUM($G$12:G397),$H$11-SUM($F$12:F397)+SUM($G$12:G397))))</f>
        <v/>
      </c>
      <c r="I397" s="28"/>
      <c r="J397" s="28"/>
    </row>
    <row r="398" spans="1:10" ht="18.75" customHeight="1" x14ac:dyDescent="0.35">
      <c r="A398" s="28"/>
      <c r="B398" s="35">
        <f t="shared" si="38"/>
        <v>387</v>
      </c>
      <c r="C398" s="38" t="str">
        <f t="shared" ca="1" si="33"/>
        <v/>
      </c>
      <c r="D398" s="39" t="str">
        <f t="shared" ca="1" si="34"/>
        <v/>
      </c>
      <c r="E398" s="32" t="str">
        <f t="shared" ca="1" si="35"/>
        <v/>
      </c>
      <c r="F398" s="40" t="str">
        <f t="shared" ca="1" si="36"/>
        <v/>
      </c>
      <c r="G398" s="40" t="str">
        <f t="shared" ca="1" si="37"/>
        <v/>
      </c>
      <c r="H398" s="37" t="str">
        <f ca="1">IF(TODAY()&gt;EXP,"0",IF(AND(F398="",G398=""),"",IF($D$7="D",$H$11+SUM($F$12:F398)-SUM($G$12:G398),$H$11-SUM($F$12:F398)+SUM($G$12:G398))))</f>
        <v/>
      </c>
      <c r="I398" s="28"/>
      <c r="J398" s="28"/>
    </row>
    <row r="399" spans="1:10" ht="18.75" customHeight="1" x14ac:dyDescent="0.35">
      <c r="A399" s="28"/>
      <c r="B399" s="35">
        <f t="shared" si="38"/>
        <v>388</v>
      </c>
      <c r="C399" s="38" t="str">
        <f t="shared" ca="1" si="33"/>
        <v/>
      </c>
      <c r="D399" s="39" t="str">
        <f t="shared" ca="1" si="34"/>
        <v/>
      </c>
      <c r="E399" s="32" t="str">
        <f t="shared" ca="1" si="35"/>
        <v/>
      </c>
      <c r="F399" s="40" t="str">
        <f t="shared" ca="1" si="36"/>
        <v/>
      </c>
      <c r="G399" s="40" t="str">
        <f t="shared" ca="1" si="37"/>
        <v/>
      </c>
      <c r="H399" s="37" t="str">
        <f ca="1">IF(TODAY()&gt;EXP,"0",IF(AND(F399="",G399=""),"",IF($D$7="D",$H$11+SUM($F$12:F399)-SUM($G$12:G399),$H$11-SUM($F$12:F399)+SUM($G$12:G399))))</f>
        <v/>
      </c>
      <c r="I399" s="28"/>
      <c r="J399" s="28"/>
    </row>
    <row r="400" spans="1:10" ht="18.75" customHeight="1" x14ac:dyDescent="0.35">
      <c r="A400" s="28"/>
      <c r="B400" s="35">
        <f t="shared" si="38"/>
        <v>389</v>
      </c>
      <c r="C400" s="38" t="str">
        <f t="shared" ca="1" si="33"/>
        <v/>
      </c>
      <c r="D400" s="39" t="str">
        <f t="shared" ca="1" si="34"/>
        <v/>
      </c>
      <c r="E400" s="32" t="str">
        <f t="shared" ca="1" si="35"/>
        <v/>
      </c>
      <c r="F400" s="40" t="str">
        <f t="shared" ca="1" si="36"/>
        <v/>
      </c>
      <c r="G400" s="40" t="str">
        <f t="shared" ca="1" si="37"/>
        <v/>
      </c>
      <c r="H400" s="37" t="str">
        <f ca="1">IF(TODAY()&gt;EXP,"0",IF(AND(F400="",G400=""),"",IF($D$7="D",$H$11+SUM($F$12:F400)-SUM($G$12:G400),$H$11-SUM($F$12:F400)+SUM($G$12:G400))))</f>
        <v/>
      </c>
      <c r="I400" s="28"/>
      <c r="J400" s="28"/>
    </row>
    <row r="401" spans="1:10" ht="18.75" customHeight="1" x14ac:dyDescent="0.35">
      <c r="A401" s="28"/>
      <c r="B401" s="35">
        <f t="shared" si="38"/>
        <v>390</v>
      </c>
      <c r="C401" s="38" t="str">
        <f t="shared" ca="1" si="33"/>
        <v/>
      </c>
      <c r="D401" s="39" t="str">
        <f t="shared" ca="1" si="34"/>
        <v/>
      </c>
      <c r="E401" s="32" t="str">
        <f t="shared" ca="1" si="35"/>
        <v/>
      </c>
      <c r="F401" s="40" t="str">
        <f t="shared" ca="1" si="36"/>
        <v/>
      </c>
      <c r="G401" s="40" t="str">
        <f t="shared" ca="1" si="37"/>
        <v/>
      </c>
      <c r="H401" s="37" t="str">
        <f ca="1">IF(TODAY()&gt;EXP,"0",IF(AND(F401="",G401=""),"",IF($D$7="D",$H$11+SUM($F$12:F401)-SUM($G$12:G401),$H$11-SUM($F$12:F401)+SUM($G$12:G401))))</f>
        <v/>
      </c>
      <c r="I401" s="28"/>
      <c r="J401" s="28"/>
    </row>
    <row r="402" spans="1:10" ht="18.75" customHeight="1" x14ac:dyDescent="0.35">
      <c r="A402" s="28"/>
      <c r="B402" s="35">
        <f t="shared" si="38"/>
        <v>391</v>
      </c>
      <c r="C402" s="38" t="str">
        <f t="shared" ca="1" si="33"/>
        <v/>
      </c>
      <c r="D402" s="39" t="str">
        <f t="shared" ca="1" si="34"/>
        <v/>
      </c>
      <c r="E402" s="32" t="str">
        <f t="shared" ca="1" si="35"/>
        <v/>
      </c>
      <c r="F402" s="40" t="str">
        <f t="shared" ca="1" si="36"/>
        <v/>
      </c>
      <c r="G402" s="40" t="str">
        <f t="shared" ca="1" si="37"/>
        <v/>
      </c>
      <c r="H402" s="37" t="str">
        <f ca="1">IF(TODAY()&gt;EXP,"0",IF(AND(F402="",G402=""),"",IF($D$7="D",$H$11+SUM($F$12:F402)-SUM($G$12:G402),$H$11-SUM($F$12:F402)+SUM($G$12:G402))))</f>
        <v/>
      </c>
      <c r="I402" s="28"/>
      <c r="J402" s="28"/>
    </row>
    <row r="403" spans="1:10" ht="18.75" customHeight="1" x14ac:dyDescent="0.35">
      <c r="A403" s="28"/>
      <c r="B403" s="35">
        <f t="shared" si="38"/>
        <v>392</v>
      </c>
      <c r="C403" s="38" t="str">
        <f t="shared" ca="1" si="33"/>
        <v/>
      </c>
      <c r="D403" s="39" t="str">
        <f t="shared" ca="1" si="34"/>
        <v/>
      </c>
      <c r="E403" s="32" t="str">
        <f t="shared" ca="1" si="35"/>
        <v/>
      </c>
      <c r="F403" s="40" t="str">
        <f t="shared" ca="1" si="36"/>
        <v/>
      </c>
      <c r="G403" s="40" t="str">
        <f t="shared" ca="1" si="37"/>
        <v/>
      </c>
      <c r="H403" s="37" t="str">
        <f ca="1">IF(TODAY()&gt;EXP,"0",IF(AND(F403="",G403=""),"",IF($D$7="D",$H$11+SUM($F$12:F403)-SUM($G$12:G403),$H$11-SUM($F$12:F403)+SUM($G$12:G403))))</f>
        <v/>
      </c>
      <c r="I403" s="28"/>
      <c r="J403" s="28"/>
    </row>
    <row r="404" spans="1:10" ht="18.75" customHeight="1" x14ac:dyDescent="0.35">
      <c r="A404" s="28"/>
      <c r="B404" s="35">
        <f t="shared" si="38"/>
        <v>393</v>
      </c>
      <c r="C404" s="38" t="str">
        <f t="shared" ca="1" si="33"/>
        <v/>
      </c>
      <c r="D404" s="39" t="str">
        <f t="shared" ca="1" si="34"/>
        <v/>
      </c>
      <c r="E404" s="32" t="str">
        <f t="shared" ca="1" si="35"/>
        <v/>
      </c>
      <c r="F404" s="40" t="str">
        <f t="shared" ca="1" si="36"/>
        <v/>
      </c>
      <c r="G404" s="40" t="str">
        <f t="shared" ca="1" si="37"/>
        <v/>
      </c>
      <c r="H404" s="37" t="str">
        <f ca="1">IF(TODAY()&gt;EXP,"0",IF(AND(F404="",G404=""),"",IF($D$7="D",$H$11+SUM($F$12:F404)-SUM($G$12:G404),$H$11-SUM($F$12:F404)+SUM($G$12:G404))))</f>
        <v/>
      </c>
      <c r="I404" s="28"/>
      <c r="J404" s="28"/>
    </row>
    <row r="405" spans="1:10" ht="18.75" customHeight="1" x14ac:dyDescent="0.35">
      <c r="A405" s="28"/>
      <c r="B405" s="35">
        <f t="shared" si="38"/>
        <v>394</v>
      </c>
      <c r="C405" s="38" t="str">
        <f t="shared" ca="1" si="33"/>
        <v/>
      </c>
      <c r="D405" s="39" t="str">
        <f t="shared" ca="1" si="34"/>
        <v/>
      </c>
      <c r="E405" s="32" t="str">
        <f t="shared" ca="1" si="35"/>
        <v/>
      </c>
      <c r="F405" s="40" t="str">
        <f t="shared" ca="1" si="36"/>
        <v/>
      </c>
      <c r="G405" s="40" t="str">
        <f t="shared" ca="1" si="37"/>
        <v/>
      </c>
      <c r="H405" s="37" t="str">
        <f ca="1">IF(TODAY()&gt;EXP,"0",IF(AND(F405="",G405=""),"",IF($D$7="D",$H$11+SUM($F$12:F405)-SUM($G$12:G405),$H$11-SUM($F$12:F405)+SUM($G$12:G405))))</f>
        <v/>
      </c>
      <c r="I405" s="28"/>
      <c r="J405" s="28"/>
    </row>
    <row r="406" spans="1:10" ht="18.75" customHeight="1" x14ac:dyDescent="0.35">
      <c r="A406" s="28"/>
      <c r="B406" s="35">
        <f t="shared" si="38"/>
        <v>395</v>
      </c>
      <c r="C406" s="38" t="str">
        <f t="shared" ca="1" si="33"/>
        <v/>
      </c>
      <c r="D406" s="39" t="str">
        <f t="shared" ca="1" si="34"/>
        <v/>
      </c>
      <c r="E406" s="32" t="str">
        <f t="shared" ca="1" si="35"/>
        <v/>
      </c>
      <c r="F406" s="40" t="str">
        <f t="shared" ca="1" si="36"/>
        <v/>
      </c>
      <c r="G406" s="40" t="str">
        <f t="shared" ca="1" si="37"/>
        <v/>
      </c>
      <c r="H406" s="37" t="str">
        <f ca="1">IF(TODAY()&gt;EXP,"0",IF(AND(F406="",G406=""),"",IF($D$7="D",$H$11+SUM($F$12:F406)-SUM($G$12:G406),$H$11-SUM($F$12:F406)+SUM($G$12:G406))))</f>
        <v/>
      </c>
      <c r="I406" s="28"/>
      <c r="J406" s="28"/>
    </row>
    <row r="407" spans="1:10" ht="18.75" customHeight="1" x14ac:dyDescent="0.35">
      <c r="A407" s="28"/>
      <c r="B407" s="35">
        <f t="shared" si="38"/>
        <v>396</v>
      </c>
      <c r="C407" s="38" t="str">
        <f t="shared" ca="1" si="33"/>
        <v/>
      </c>
      <c r="D407" s="39" t="str">
        <f t="shared" ca="1" si="34"/>
        <v/>
      </c>
      <c r="E407" s="32" t="str">
        <f t="shared" ca="1" si="35"/>
        <v/>
      </c>
      <c r="F407" s="40" t="str">
        <f t="shared" ca="1" si="36"/>
        <v/>
      </c>
      <c r="G407" s="40" t="str">
        <f t="shared" ca="1" si="37"/>
        <v/>
      </c>
      <c r="H407" s="37" t="str">
        <f ca="1">IF(TODAY()&gt;EXP,"0",IF(AND(F407="",G407=""),"",IF($D$7="D",$H$11+SUM($F$12:F407)-SUM($G$12:G407),$H$11-SUM($F$12:F407)+SUM($G$12:G407))))</f>
        <v/>
      </c>
      <c r="I407" s="28"/>
      <c r="J407" s="28"/>
    </row>
    <row r="408" spans="1:10" ht="18.75" customHeight="1" x14ac:dyDescent="0.35">
      <c r="A408" s="28"/>
      <c r="B408" s="35">
        <f t="shared" si="38"/>
        <v>397</v>
      </c>
      <c r="C408" s="38" t="str">
        <f t="shared" ca="1" si="33"/>
        <v/>
      </c>
      <c r="D408" s="39" t="str">
        <f t="shared" ca="1" si="34"/>
        <v/>
      </c>
      <c r="E408" s="32" t="str">
        <f t="shared" ca="1" si="35"/>
        <v/>
      </c>
      <c r="F408" s="40" t="str">
        <f t="shared" ca="1" si="36"/>
        <v/>
      </c>
      <c r="G408" s="40" t="str">
        <f t="shared" ca="1" si="37"/>
        <v/>
      </c>
      <c r="H408" s="37" t="str">
        <f ca="1">IF(TODAY()&gt;EXP,"0",IF(AND(F408="",G408=""),"",IF($D$7="D",$H$11+SUM($F$12:F408)-SUM($G$12:G408),$H$11-SUM($F$12:F408)+SUM($G$12:G408))))</f>
        <v/>
      </c>
      <c r="I408" s="28"/>
      <c r="J408" s="28"/>
    </row>
    <row r="409" spans="1:10" ht="18.75" customHeight="1" x14ac:dyDescent="0.35">
      <c r="A409" s="28"/>
      <c r="B409" s="35">
        <f t="shared" si="38"/>
        <v>398</v>
      </c>
      <c r="C409" s="38" t="str">
        <f t="shared" ca="1" si="33"/>
        <v/>
      </c>
      <c r="D409" s="39" t="str">
        <f t="shared" ca="1" si="34"/>
        <v/>
      </c>
      <c r="E409" s="32" t="str">
        <f t="shared" ca="1" si="35"/>
        <v/>
      </c>
      <c r="F409" s="40" t="str">
        <f t="shared" ca="1" si="36"/>
        <v/>
      </c>
      <c r="G409" s="40" t="str">
        <f t="shared" ca="1" si="37"/>
        <v/>
      </c>
      <c r="H409" s="37" t="str">
        <f ca="1">IF(TODAY()&gt;EXP,"0",IF(AND(F409="",G409=""),"",IF($D$7="D",$H$11+SUM($F$12:F409)-SUM($G$12:G409),$H$11-SUM($F$12:F409)+SUM($G$12:G409))))</f>
        <v/>
      </c>
      <c r="I409" s="28"/>
      <c r="J409" s="28"/>
    </row>
    <row r="410" spans="1:10" ht="18.75" customHeight="1" x14ac:dyDescent="0.35">
      <c r="A410" s="28"/>
      <c r="B410" s="35">
        <f t="shared" si="38"/>
        <v>399</v>
      </c>
      <c r="C410" s="38" t="str">
        <f t="shared" ca="1" si="33"/>
        <v/>
      </c>
      <c r="D410" s="39" t="str">
        <f t="shared" ca="1" si="34"/>
        <v/>
      </c>
      <c r="E410" s="32" t="str">
        <f t="shared" ca="1" si="35"/>
        <v/>
      </c>
      <c r="F410" s="40" t="str">
        <f t="shared" ca="1" si="36"/>
        <v/>
      </c>
      <c r="G410" s="40" t="str">
        <f t="shared" ca="1" si="37"/>
        <v/>
      </c>
      <c r="H410" s="37" t="str">
        <f ca="1">IF(TODAY()&gt;EXP,"0",IF(AND(F410="",G410=""),"",IF($D$7="D",$H$11+SUM($F$12:F410)-SUM($G$12:G410),$H$11-SUM($F$12:F410)+SUM($G$12:G410))))</f>
        <v/>
      </c>
      <c r="I410" s="28"/>
      <c r="J410" s="28"/>
    </row>
    <row r="411" spans="1:10" ht="18.75" customHeight="1" x14ac:dyDescent="0.35">
      <c r="A411" s="28"/>
      <c r="B411" s="35">
        <f t="shared" si="38"/>
        <v>400</v>
      </c>
      <c r="C411" s="38" t="str">
        <f t="shared" ca="1" si="33"/>
        <v/>
      </c>
      <c r="D411" s="39" t="str">
        <f t="shared" ca="1" si="34"/>
        <v/>
      </c>
      <c r="E411" s="32" t="str">
        <f t="shared" ca="1" si="35"/>
        <v/>
      </c>
      <c r="F411" s="40" t="str">
        <f t="shared" ca="1" si="36"/>
        <v/>
      </c>
      <c r="G411" s="40" t="str">
        <f t="shared" ca="1" si="37"/>
        <v/>
      </c>
      <c r="H411" s="37" t="str">
        <f ca="1">IF(TODAY()&gt;EXP,"0",IF(AND(F411="",G411=""),"",IF($D$7="D",$H$11+SUM($F$12:F411)-SUM($G$12:G411),$H$11-SUM($F$12:F411)+SUM($G$12:G411))))</f>
        <v/>
      </c>
      <c r="I411" s="28"/>
      <c r="J411" s="28"/>
    </row>
    <row r="412" spans="1:10" ht="18.75" customHeight="1" x14ac:dyDescent="0.35">
      <c r="A412" s="28"/>
      <c r="B412" s="35">
        <f t="shared" si="38"/>
        <v>401</v>
      </c>
      <c r="C412" s="38" t="str">
        <f t="shared" ca="1" si="33"/>
        <v/>
      </c>
      <c r="D412" s="39" t="str">
        <f t="shared" ca="1" si="34"/>
        <v/>
      </c>
      <c r="E412" s="32" t="str">
        <f t="shared" ca="1" si="35"/>
        <v/>
      </c>
      <c r="F412" s="40" t="str">
        <f t="shared" ca="1" si="36"/>
        <v/>
      </c>
      <c r="G412" s="40" t="str">
        <f t="shared" ca="1" si="37"/>
        <v/>
      </c>
      <c r="H412" s="37" t="str">
        <f ca="1">IF(TODAY()&gt;EXP,"0",IF(AND(F412="",G412=""),"",IF($D$7="D",$H$11+SUM($F$12:F412)-SUM($G$12:G412),$H$11-SUM($F$12:F412)+SUM($G$12:G412))))</f>
        <v/>
      </c>
      <c r="I412" s="28"/>
      <c r="J412" s="28"/>
    </row>
    <row r="413" spans="1:10" ht="18.75" customHeight="1" x14ac:dyDescent="0.35">
      <c r="A413" s="28"/>
      <c r="B413" s="35">
        <f t="shared" si="38"/>
        <v>402</v>
      </c>
      <c r="C413" s="38" t="str">
        <f t="shared" ca="1" si="33"/>
        <v/>
      </c>
      <c r="D413" s="39" t="str">
        <f t="shared" ca="1" si="34"/>
        <v/>
      </c>
      <c r="E413" s="32" t="str">
        <f t="shared" ca="1" si="35"/>
        <v/>
      </c>
      <c r="F413" s="40" t="str">
        <f t="shared" ca="1" si="36"/>
        <v/>
      </c>
      <c r="G413" s="40" t="str">
        <f t="shared" ca="1" si="37"/>
        <v/>
      </c>
      <c r="H413" s="37" t="str">
        <f ca="1">IF(TODAY()&gt;EXP,"0",IF(AND(F413="",G413=""),"",IF($D$7="D",$H$11+SUM($F$12:F413)-SUM($G$12:G413),$H$11-SUM($F$12:F413)+SUM($G$12:G413))))</f>
        <v/>
      </c>
      <c r="I413" s="28"/>
      <c r="J413" s="28"/>
    </row>
    <row r="414" spans="1:10" ht="18.75" customHeight="1" x14ac:dyDescent="0.35">
      <c r="A414" s="28"/>
      <c r="B414" s="35">
        <f t="shared" si="38"/>
        <v>403</v>
      </c>
      <c r="C414" s="38" t="str">
        <f t="shared" ca="1" si="33"/>
        <v/>
      </c>
      <c r="D414" s="39" t="str">
        <f t="shared" ca="1" si="34"/>
        <v/>
      </c>
      <c r="E414" s="32" t="str">
        <f t="shared" ca="1" si="35"/>
        <v/>
      </c>
      <c r="F414" s="40" t="str">
        <f t="shared" ca="1" si="36"/>
        <v/>
      </c>
      <c r="G414" s="40" t="str">
        <f t="shared" ca="1" si="37"/>
        <v/>
      </c>
      <c r="H414" s="37" t="str">
        <f ca="1">IF(TODAY()&gt;EXP,"0",IF(AND(F414="",G414=""),"",IF($D$7="D",$H$11+SUM($F$12:F414)-SUM($G$12:G414),$H$11-SUM($F$12:F414)+SUM($G$12:G414))))</f>
        <v/>
      </c>
      <c r="I414" s="28"/>
      <c r="J414" s="28"/>
    </row>
    <row r="415" spans="1:10" ht="18.75" customHeight="1" x14ac:dyDescent="0.35">
      <c r="A415" s="28"/>
      <c r="B415" s="35">
        <f t="shared" si="38"/>
        <v>404</v>
      </c>
      <c r="C415" s="38" t="str">
        <f t="shared" ca="1" si="33"/>
        <v/>
      </c>
      <c r="D415" s="39" t="str">
        <f t="shared" ca="1" si="34"/>
        <v/>
      </c>
      <c r="E415" s="32" t="str">
        <f t="shared" ca="1" si="35"/>
        <v/>
      </c>
      <c r="F415" s="40" t="str">
        <f t="shared" ca="1" si="36"/>
        <v/>
      </c>
      <c r="G415" s="40" t="str">
        <f t="shared" ca="1" si="37"/>
        <v/>
      </c>
      <c r="H415" s="37" t="str">
        <f ca="1">IF(TODAY()&gt;EXP,"0",IF(AND(F415="",G415=""),"",IF($D$7="D",$H$11+SUM($F$12:F415)-SUM($G$12:G415),$H$11-SUM($F$12:F415)+SUM($G$12:G415))))</f>
        <v/>
      </c>
      <c r="I415" s="28"/>
      <c r="J415" s="28"/>
    </row>
    <row r="416" spans="1:10" ht="18.75" customHeight="1" x14ac:dyDescent="0.35">
      <c r="A416" s="28"/>
      <c r="B416" s="35">
        <f t="shared" si="38"/>
        <v>405</v>
      </c>
      <c r="C416" s="38" t="str">
        <f t="shared" ca="1" si="33"/>
        <v/>
      </c>
      <c r="D416" s="39" t="str">
        <f t="shared" ca="1" si="34"/>
        <v/>
      </c>
      <c r="E416" s="32" t="str">
        <f t="shared" ca="1" si="35"/>
        <v/>
      </c>
      <c r="F416" s="40" t="str">
        <f t="shared" ca="1" si="36"/>
        <v/>
      </c>
      <c r="G416" s="40" t="str">
        <f t="shared" ca="1" si="37"/>
        <v/>
      </c>
      <c r="H416" s="37" t="str">
        <f ca="1">IF(TODAY()&gt;EXP,"0",IF(AND(F416="",G416=""),"",IF($D$7="D",$H$11+SUM($F$12:F416)-SUM($G$12:G416),$H$11-SUM($F$12:F416)+SUM($G$12:G416))))</f>
        <v/>
      </c>
      <c r="I416" s="28"/>
      <c r="J416" s="28"/>
    </row>
    <row r="417" spans="1:10" ht="18.75" customHeight="1" x14ac:dyDescent="0.35">
      <c r="A417" s="28"/>
      <c r="B417" s="35">
        <f t="shared" si="38"/>
        <v>406</v>
      </c>
      <c r="C417" s="38" t="str">
        <f t="shared" ca="1" si="33"/>
        <v/>
      </c>
      <c r="D417" s="39" t="str">
        <f t="shared" ca="1" si="34"/>
        <v/>
      </c>
      <c r="E417" s="32" t="str">
        <f t="shared" ca="1" si="35"/>
        <v/>
      </c>
      <c r="F417" s="40" t="str">
        <f t="shared" ca="1" si="36"/>
        <v/>
      </c>
      <c r="G417" s="40" t="str">
        <f t="shared" ca="1" si="37"/>
        <v/>
      </c>
      <c r="H417" s="37" t="str">
        <f ca="1">IF(TODAY()&gt;EXP,"0",IF(AND(F417="",G417=""),"",IF($D$7="D",$H$11+SUM($F$12:F417)-SUM($G$12:G417),$H$11-SUM($F$12:F417)+SUM($G$12:G417))))</f>
        <v/>
      </c>
      <c r="I417" s="28"/>
      <c r="J417" s="28"/>
    </row>
    <row r="418" spans="1:10" ht="18.75" customHeight="1" x14ac:dyDescent="0.35">
      <c r="A418" s="28"/>
      <c r="B418" s="35">
        <f t="shared" si="38"/>
        <v>407</v>
      </c>
      <c r="C418" s="38" t="str">
        <f t="shared" ca="1" si="33"/>
        <v/>
      </c>
      <c r="D418" s="39" t="str">
        <f t="shared" ca="1" si="34"/>
        <v/>
      </c>
      <c r="E418" s="32" t="str">
        <f t="shared" ca="1" si="35"/>
        <v/>
      </c>
      <c r="F418" s="40" t="str">
        <f t="shared" ca="1" si="36"/>
        <v/>
      </c>
      <c r="G418" s="40" t="str">
        <f t="shared" ca="1" si="37"/>
        <v/>
      </c>
      <c r="H418" s="37" t="str">
        <f ca="1">IF(TODAY()&gt;EXP,"0",IF(AND(F418="",G418=""),"",IF($D$7="D",$H$11+SUM($F$12:F418)-SUM($G$12:G418),$H$11-SUM($F$12:F418)+SUM($G$12:G418))))</f>
        <v/>
      </c>
      <c r="I418" s="28"/>
      <c r="J418" s="28"/>
    </row>
    <row r="419" spans="1:10" ht="18.75" customHeight="1" x14ac:dyDescent="0.35">
      <c r="A419" s="28"/>
      <c r="B419" s="35">
        <f t="shared" si="38"/>
        <v>408</v>
      </c>
      <c r="C419" s="38" t="str">
        <f t="shared" ca="1" si="33"/>
        <v/>
      </c>
      <c r="D419" s="39" t="str">
        <f t="shared" ca="1" si="34"/>
        <v/>
      </c>
      <c r="E419" s="32" t="str">
        <f t="shared" ca="1" si="35"/>
        <v/>
      </c>
      <c r="F419" s="40" t="str">
        <f t="shared" ca="1" si="36"/>
        <v/>
      </c>
      <c r="G419" s="40" t="str">
        <f t="shared" ca="1" si="37"/>
        <v/>
      </c>
      <c r="H419" s="37" t="str">
        <f ca="1">IF(TODAY()&gt;EXP,"0",IF(AND(F419="",G419=""),"",IF($D$7="D",$H$11+SUM($F$12:F419)-SUM($G$12:G419),$H$11-SUM($F$12:F419)+SUM($G$12:G419))))</f>
        <v/>
      </c>
      <c r="I419" s="28"/>
      <c r="J419" s="28"/>
    </row>
    <row r="420" spans="1:10" ht="18.75" customHeight="1" x14ac:dyDescent="0.35">
      <c r="A420" s="28"/>
      <c r="B420" s="35">
        <f t="shared" si="38"/>
        <v>409</v>
      </c>
      <c r="C420" s="38" t="str">
        <f t="shared" ca="1" si="33"/>
        <v/>
      </c>
      <c r="D420" s="39" t="str">
        <f t="shared" ca="1" si="34"/>
        <v/>
      </c>
      <c r="E420" s="32" t="str">
        <f t="shared" ca="1" si="35"/>
        <v/>
      </c>
      <c r="F420" s="40" t="str">
        <f t="shared" ca="1" si="36"/>
        <v/>
      </c>
      <c r="G420" s="40" t="str">
        <f t="shared" ca="1" si="37"/>
        <v/>
      </c>
      <c r="H420" s="37" t="str">
        <f ca="1">IF(TODAY()&gt;EXP,"0",IF(AND(F420="",G420=""),"",IF($D$7="D",$H$11+SUM($F$12:F420)-SUM($G$12:G420),$H$11-SUM($F$12:F420)+SUM($G$12:G420))))</f>
        <v/>
      </c>
      <c r="I420" s="28"/>
      <c r="J420" s="28"/>
    </row>
    <row r="421" spans="1:10" ht="18.75" customHeight="1" x14ac:dyDescent="0.35">
      <c r="A421" s="28"/>
      <c r="B421" s="35">
        <f t="shared" si="38"/>
        <v>410</v>
      </c>
      <c r="C421" s="38" t="str">
        <f t="shared" ca="1" si="33"/>
        <v/>
      </c>
      <c r="D421" s="39" t="str">
        <f t="shared" ca="1" si="34"/>
        <v/>
      </c>
      <c r="E421" s="32" t="str">
        <f t="shared" ca="1" si="35"/>
        <v/>
      </c>
      <c r="F421" s="40" t="str">
        <f t="shared" ca="1" si="36"/>
        <v/>
      </c>
      <c r="G421" s="40" t="str">
        <f t="shared" ca="1" si="37"/>
        <v/>
      </c>
      <c r="H421" s="37" t="str">
        <f ca="1">IF(TODAY()&gt;EXP,"0",IF(AND(F421="",G421=""),"",IF($D$7="D",$H$11+SUM($F$12:F421)-SUM($G$12:G421),$H$11-SUM($F$12:F421)+SUM($G$12:G421))))</f>
        <v/>
      </c>
      <c r="I421" s="28"/>
      <c r="J421" s="28"/>
    </row>
    <row r="422" spans="1:10" ht="18.75" customHeight="1" x14ac:dyDescent="0.35">
      <c r="A422" s="28"/>
      <c r="B422" s="35">
        <f t="shared" si="38"/>
        <v>411</v>
      </c>
      <c r="C422" s="38" t="str">
        <f t="shared" ref="C422:C485" ca="1" si="39">IF(TODAY()&gt;EXP,"0",IF(ISERROR(VLOOKUP(B422&amp;$D$5,JA_1,2,FALSE))=TRUE,"",VLOOKUP(B422&amp;$D$5,JA_1,2,FALSE)))</f>
        <v/>
      </c>
      <c r="D422" s="39" t="str">
        <f t="shared" ref="D422:D485" ca="1" si="40">IF(TODAY()&gt;EXP,"0",IF(ISERROR(VLOOKUP(B422&amp;$D$5,JA_1,3,FALSE))=TRUE,"",VLOOKUP(B422&amp;$D$5,JA_1,3,FALSE)))</f>
        <v/>
      </c>
      <c r="E422" s="32" t="str">
        <f t="shared" ref="E422:E485" ca="1" si="41">IF(TODAY()&gt;EXP,"0",IF(ISERROR(VLOOKUP(B422&amp;$D$5,JA_1,7,FALSE))=TRUE,"",VLOOKUP(B422&amp;$D$5,JA_1,7,FALSE)))</f>
        <v/>
      </c>
      <c r="F422" s="40" t="str">
        <f t="shared" ref="F422:F485" ca="1" si="42">IF(TODAY()&gt;EXP,"0",IF(ISERROR(VLOOKUP(B422&amp;$D$5,JA_1,10,FALSE))=TRUE,"",VLOOKUP(B422&amp;$D$5,JA_1,10,FALSE)))</f>
        <v/>
      </c>
      <c r="G422" s="40" t="str">
        <f t="shared" ref="G422:G485" ca="1" si="43">IF(TODAY()&gt;EXP,"0",IF(ISERROR(VLOOKUP(B422&amp;$D$5,JA_1,11,FALSE))=TRUE,"",VLOOKUP(B422&amp;$D$5,JA_1,11,FALSE)))</f>
        <v/>
      </c>
      <c r="H422" s="37" t="str">
        <f ca="1">IF(TODAY()&gt;EXP,"0",IF(AND(F422="",G422=""),"",IF($D$7="D",$H$11+SUM($F$12:F422)-SUM($G$12:G422),$H$11-SUM($F$12:F422)+SUM($G$12:G422))))</f>
        <v/>
      </c>
      <c r="I422" s="28"/>
      <c r="J422" s="28"/>
    </row>
    <row r="423" spans="1:10" ht="18.75" customHeight="1" x14ac:dyDescent="0.35">
      <c r="A423" s="28"/>
      <c r="B423" s="35">
        <f t="shared" si="38"/>
        <v>412</v>
      </c>
      <c r="C423" s="38" t="str">
        <f t="shared" ca="1" si="39"/>
        <v/>
      </c>
      <c r="D423" s="39" t="str">
        <f t="shared" ca="1" si="40"/>
        <v/>
      </c>
      <c r="E423" s="32" t="str">
        <f t="shared" ca="1" si="41"/>
        <v/>
      </c>
      <c r="F423" s="40" t="str">
        <f t="shared" ca="1" si="42"/>
        <v/>
      </c>
      <c r="G423" s="40" t="str">
        <f t="shared" ca="1" si="43"/>
        <v/>
      </c>
      <c r="H423" s="37" t="str">
        <f ca="1">IF(TODAY()&gt;EXP,"0",IF(AND(F423="",G423=""),"",IF($D$7="D",$H$11+SUM($F$12:F423)-SUM($G$12:G423),$H$11-SUM($F$12:F423)+SUM($G$12:G423))))</f>
        <v/>
      </c>
      <c r="I423" s="28"/>
      <c r="J423" s="28"/>
    </row>
    <row r="424" spans="1:10" ht="18.75" customHeight="1" x14ac:dyDescent="0.35">
      <c r="A424" s="28"/>
      <c r="B424" s="35">
        <f t="shared" si="38"/>
        <v>413</v>
      </c>
      <c r="C424" s="38" t="str">
        <f t="shared" ca="1" si="39"/>
        <v/>
      </c>
      <c r="D424" s="39" t="str">
        <f t="shared" ca="1" si="40"/>
        <v/>
      </c>
      <c r="E424" s="32" t="str">
        <f t="shared" ca="1" si="41"/>
        <v/>
      </c>
      <c r="F424" s="40" t="str">
        <f t="shared" ca="1" si="42"/>
        <v/>
      </c>
      <c r="G424" s="40" t="str">
        <f t="shared" ca="1" si="43"/>
        <v/>
      </c>
      <c r="H424" s="37" t="str">
        <f ca="1">IF(TODAY()&gt;EXP,"0",IF(AND(F424="",G424=""),"",IF($D$7="D",$H$11+SUM($F$12:F424)-SUM($G$12:G424),$H$11-SUM($F$12:F424)+SUM($G$12:G424))))</f>
        <v/>
      </c>
      <c r="I424" s="28"/>
      <c r="J424" s="28"/>
    </row>
    <row r="425" spans="1:10" ht="18.75" customHeight="1" x14ac:dyDescent="0.35">
      <c r="A425" s="28"/>
      <c r="B425" s="35">
        <f t="shared" si="38"/>
        <v>414</v>
      </c>
      <c r="C425" s="38" t="str">
        <f t="shared" ca="1" si="39"/>
        <v/>
      </c>
      <c r="D425" s="39" t="str">
        <f t="shared" ca="1" si="40"/>
        <v/>
      </c>
      <c r="E425" s="32" t="str">
        <f t="shared" ca="1" si="41"/>
        <v/>
      </c>
      <c r="F425" s="40" t="str">
        <f t="shared" ca="1" si="42"/>
        <v/>
      </c>
      <c r="G425" s="40" t="str">
        <f t="shared" ca="1" si="43"/>
        <v/>
      </c>
      <c r="H425" s="37" t="str">
        <f ca="1">IF(TODAY()&gt;EXP,"0",IF(AND(F425="",G425=""),"",IF($D$7="D",$H$11+SUM($F$12:F425)-SUM($G$12:G425),$H$11-SUM($F$12:F425)+SUM($G$12:G425))))</f>
        <v/>
      </c>
      <c r="I425" s="28"/>
      <c r="J425" s="28"/>
    </row>
    <row r="426" spans="1:10" ht="18.75" customHeight="1" x14ac:dyDescent="0.35">
      <c r="A426" s="28"/>
      <c r="B426" s="35">
        <f t="shared" si="38"/>
        <v>415</v>
      </c>
      <c r="C426" s="38" t="str">
        <f t="shared" ca="1" si="39"/>
        <v/>
      </c>
      <c r="D426" s="39" t="str">
        <f t="shared" ca="1" si="40"/>
        <v/>
      </c>
      <c r="E426" s="32" t="str">
        <f t="shared" ca="1" si="41"/>
        <v/>
      </c>
      <c r="F426" s="40" t="str">
        <f t="shared" ca="1" si="42"/>
        <v/>
      </c>
      <c r="G426" s="40" t="str">
        <f t="shared" ca="1" si="43"/>
        <v/>
      </c>
      <c r="H426" s="37" t="str">
        <f ca="1">IF(TODAY()&gt;EXP,"0",IF(AND(F426="",G426=""),"",IF($D$7="D",$H$11+SUM($F$12:F426)-SUM($G$12:G426),$H$11-SUM($F$12:F426)+SUM($G$12:G426))))</f>
        <v/>
      </c>
      <c r="I426" s="28"/>
      <c r="J426" s="28"/>
    </row>
    <row r="427" spans="1:10" ht="18.75" customHeight="1" x14ac:dyDescent="0.35">
      <c r="A427" s="28"/>
      <c r="B427" s="35">
        <f t="shared" si="38"/>
        <v>416</v>
      </c>
      <c r="C427" s="38" t="str">
        <f t="shared" ca="1" si="39"/>
        <v/>
      </c>
      <c r="D427" s="39" t="str">
        <f t="shared" ca="1" si="40"/>
        <v/>
      </c>
      <c r="E427" s="32" t="str">
        <f t="shared" ca="1" si="41"/>
        <v/>
      </c>
      <c r="F427" s="40" t="str">
        <f t="shared" ca="1" si="42"/>
        <v/>
      </c>
      <c r="G427" s="40" t="str">
        <f t="shared" ca="1" si="43"/>
        <v/>
      </c>
      <c r="H427" s="37" t="str">
        <f ca="1">IF(TODAY()&gt;EXP,"0",IF(AND(F427="",G427=""),"",IF($D$7="D",$H$11+SUM($F$12:F427)-SUM($G$12:G427),$H$11-SUM($F$12:F427)+SUM($G$12:G427))))</f>
        <v/>
      </c>
      <c r="I427" s="28"/>
      <c r="J427" s="28"/>
    </row>
    <row r="428" spans="1:10" ht="18.75" customHeight="1" x14ac:dyDescent="0.35">
      <c r="A428" s="28"/>
      <c r="B428" s="35">
        <f t="shared" si="38"/>
        <v>417</v>
      </c>
      <c r="C428" s="38" t="str">
        <f t="shared" ca="1" si="39"/>
        <v/>
      </c>
      <c r="D428" s="39" t="str">
        <f t="shared" ca="1" si="40"/>
        <v/>
      </c>
      <c r="E428" s="32" t="str">
        <f t="shared" ca="1" si="41"/>
        <v/>
      </c>
      <c r="F428" s="40" t="str">
        <f t="shared" ca="1" si="42"/>
        <v/>
      </c>
      <c r="G428" s="40" t="str">
        <f t="shared" ca="1" si="43"/>
        <v/>
      </c>
      <c r="H428" s="37" t="str">
        <f ca="1">IF(TODAY()&gt;EXP,"0",IF(AND(F428="",G428=""),"",IF($D$7="D",$H$11+SUM($F$12:F428)-SUM($G$12:G428),$H$11-SUM($F$12:F428)+SUM($G$12:G428))))</f>
        <v/>
      </c>
      <c r="I428" s="28"/>
      <c r="J428" s="28"/>
    </row>
    <row r="429" spans="1:10" ht="18.75" customHeight="1" x14ac:dyDescent="0.35">
      <c r="A429" s="28"/>
      <c r="B429" s="35">
        <f t="shared" si="38"/>
        <v>418</v>
      </c>
      <c r="C429" s="38" t="str">
        <f t="shared" ca="1" si="39"/>
        <v/>
      </c>
      <c r="D429" s="39" t="str">
        <f t="shared" ca="1" si="40"/>
        <v/>
      </c>
      <c r="E429" s="32" t="str">
        <f t="shared" ca="1" si="41"/>
        <v/>
      </c>
      <c r="F429" s="40" t="str">
        <f t="shared" ca="1" si="42"/>
        <v/>
      </c>
      <c r="G429" s="40" t="str">
        <f t="shared" ca="1" si="43"/>
        <v/>
      </c>
      <c r="H429" s="37" t="str">
        <f ca="1">IF(TODAY()&gt;EXP,"0",IF(AND(F429="",G429=""),"",IF($D$7="D",$H$11+SUM($F$12:F429)-SUM($G$12:G429),$H$11-SUM($F$12:F429)+SUM($G$12:G429))))</f>
        <v/>
      </c>
      <c r="I429" s="28"/>
      <c r="J429" s="28"/>
    </row>
    <row r="430" spans="1:10" ht="18.75" customHeight="1" x14ac:dyDescent="0.35">
      <c r="A430" s="28"/>
      <c r="B430" s="35">
        <f t="shared" si="38"/>
        <v>419</v>
      </c>
      <c r="C430" s="38" t="str">
        <f t="shared" ca="1" si="39"/>
        <v/>
      </c>
      <c r="D430" s="39" t="str">
        <f t="shared" ca="1" si="40"/>
        <v/>
      </c>
      <c r="E430" s="32" t="str">
        <f t="shared" ca="1" si="41"/>
        <v/>
      </c>
      <c r="F430" s="40" t="str">
        <f t="shared" ca="1" si="42"/>
        <v/>
      </c>
      <c r="G430" s="40" t="str">
        <f t="shared" ca="1" si="43"/>
        <v/>
      </c>
      <c r="H430" s="37" t="str">
        <f ca="1">IF(TODAY()&gt;EXP,"0",IF(AND(F430="",G430=""),"",IF($D$7="D",$H$11+SUM($F$12:F430)-SUM($G$12:G430),$H$11-SUM($F$12:F430)+SUM($G$12:G430))))</f>
        <v/>
      </c>
      <c r="I430" s="28"/>
      <c r="J430" s="28"/>
    </row>
    <row r="431" spans="1:10" ht="18.75" customHeight="1" x14ac:dyDescent="0.35">
      <c r="A431" s="28"/>
      <c r="B431" s="35">
        <f t="shared" si="38"/>
        <v>420</v>
      </c>
      <c r="C431" s="38" t="str">
        <f t="shared" ca="1" si="39"/>
        <v/>
      </c>
      <c r="D431" s="39" t="str">
        <f t="shared" ca="1" si="40"/>
        <v/>
      </c>
      <c r="E431" s="32" t="str">
        <f t="shared" ca="1" si="41"/>
        <v/>
      </c>
      <c r="F431" s="40" t="str">
        <f t="shared" ca="1" si="42"/>
        <v/>
      </c>
      <c r="G431" s="40" t="str">
        <f t="shared" ca="1" si="43"/>
        <v/>
      </c>
      <c r="H431" s="37" t="str">
        <f ca="1">IF(TODAY()&gt;EXP,"0",IF(AND(F431="",G431=""),"",IF($D$7="D",$H$11+SUM($F$12:F431)-SUM($G$12:G431),$H$11-SUM($F$12:F431)+SUM($G$12:G431))))</f>
        <v/>
      </c>
      <c r="I431" s="28"/>
      <c r="J431" s="28"/>
    </row>
    <row r="432" spans="1:10" ht="18.75" customHeight="1" x14ac:dyDescent="0.35">
      <c r="A432" s="28"/>
      <c r="B432" s="35">
        <f t="shared" si="38"/>
        <v>421</v>
      </c>
      <c r="C432" s="38" t="str">
        <f t="shared" ca="1" si="39"/>
        <v/>
      </c>
      <c r="D432" s="39" t="str">
        <f t="shared" ca="1" si="40"/>
        <v/>
      </c>
      <c r="E432" s="32" t="str">
        <f t="shared" ca="1" si="41"/>
        <v/>
      </c>
      <c r="F432" s="40" t="str">
        <f t="shared" ca="1" si="42"/>
        <v/>
      </c>
      <c r="G432" s="40" t="str">
        <f t="shared" ca="1" si="43"/>
        <v/>
      </c>
      <c r="H432" s="37" t="str">
        <f ca="1">IF(TODAY()&gt;EXP,"0",IF(AND(F432="",G432=""),"",IF($D$7="D",$H$11+SUM($F$12:F432)-SUM($G$12:G432),$H$11-SUM($F$12:F432)+SUM($G$12:G432))))</f>
        <v/>
      </c>
      <c r="I432" s="28"/>
      <c r="J432" s="28"/>
    </row>
    <row r="433" spans="1:10" ht="18.75" customHeight="1" x14ac:dyDescent="0.35">
      <c r="A433" s="28"/>
      <c r="B433" s="35">
        <f t="shared" si="38"/>
        <v>422</v>
      </c>
      <c r="C433" s="38" t="str">
        <f t="shared" ca="1" si="39"/>
        <v/>
      </c>
      <c r="D433" s="39" t="str">
        <f t="shared" ca="1" si="40"/>
        <v/>
      </c>
      <c r="E433" s="32" t="str">
        <f t="shared" ca="1" si="41"/>
        <v/>
      </c>
      <c r="F433" s="40" t="str">
        <f t="shared" ca="1" si="42"/>
        <v/>
      </c>
      <c r="G433" s="40" t="str">
        <f t="shared" ca="1" si="43"/>
        <v/>
      </c>
      <c r="H433" s="37" t="str">
        <f ca="1">IF(TODAY()&gt;EXP,"0",IF(AND(F433="",G433=""),"",IF($D$7="D",$H$11+SUM($F$12:F433)-SUM($G$12:G433),$H$11-SUM($F$12:F433)+SUM($G$12:G433))))</f>
        <v/>
      </c>
      <c r="I433" s="28"/>
      <c r="J433" s="28"/>
    </row>
    <row r="434" spans="1:10" ht="18.75" customHeight="1" x14ac:dyDescent="0.35">
      <c r="A434" s="28"/>
      <c r="B434" s="35">
        <f t="shared" si="38"/>
        <v>423</v>
      </c>
      <c r="C434" s="38" t="str">
        <f t="shared" ca="1" si="39"/>
        <v/>
      </c>
      <c r="D434" s="39" t="str">
        <f t="shared" ca="1" si="40"/>
        <v/>
      </c>
      <c r="E434" s="32" t="str">
        <f t="shared" ca="1" si="41"/>
        <v/>
      </c>
      <c r="F434" s="40" t="str">
        <f t="shared" ca="1" si="42"/>
        <v/>
      </c>
      <c r="G434" s="40" t="str">
        <f t="shared" ca="1" si="43"/>
        <v/>
      </c>
      <c r="H434" s="37" t="str">
        <f ca="1">IF(TODAY()&gt;EXP,"0",IF(AND(F434="",G434=""),"",IF($D$7="D",$H$11+SUM($F$12:F434)-SUM($G$12:G434),$H$11-SUM($F$12:F434)+SUM($G$12:G434))))</f>
        <v/>
      </c>
      <c r="I434" s="28"/>
      <c r="J434" s="28"/>
    </row>
    <row r="435" spans="1:10" ht="18.75" customHeight="1" x14ac:dyDescent="0.35">
      <c r="A435" s="28"/>
      <c r="B435" s="35">
        <f t="shared" si="38"/>
        <v>424</v>
      </c>
      <c r="C435" s="38" t="str">
        <f t="shared" ca="1" si="39"/>
        <v/>
      </c>
      <c r="D435" s="39" t="str">
        <f t="shared" ca="1" si="40"/>
        <v/>
      </c>
      <c r="E435" s="32" t="str">
        <f t="shared" ca="1" si="41"/>
        <v/>
      </c>
      <c r="F435" s="40" t="str">
        <f t="shared" ca="1" si="42"/>
        <v/>
      </c>
      <c r="G435" s="40" t="str">
        <f t="shared" ca="1" si="43"/>
        <v/>
      </c>
      <c r="H435" s="37" t="str">
        <f ca="1">IF(TODAY()&gt;EXP,"0",IF(AND(F435="",G435=""),"",IF($D$7="D",$H$11+SUM($F$12:F435)-SUM($G$12:G435),$H$11-SUM($F$12:F435)+SUM($G$12:G435))))</f>
        <v/>
      </c>
      <c r="I435" s="28"/>
      <c r="J435" s="28"/>
    </row>
    <row r="436" spans="1:10" ht="18.75" customHeight="1" x14ac:dyDescent="0.35">
      <c r="A436" s="28"/>
      <c r="B436" s="35">
        <f t="shared" si="38"/>
        <v>425</v>
      </c>
      <c r="C436" s="38" t="str">
        <f t="shared" ca="1" si="39"/>
        <v/>
      </c>
      <c r="D436" s="39" t="str">
        <f t="shared" ca="1" si="40"/>
        <v/>
      </c>
      <c r="E436" s="32" t="str">
        <f t="shared" ca="1" si="41"/>
        <v/>
      </c>
      <c r="F436" s="40" t="str">
        <f t="shared" ca="1" si="42"/>
        <v/>
      </c>
      <c r="G436" s="40" t="str">
        <f t="shared" ca="1" si="43"/>
        <v/>
      </c>
      <c r="H436" s="37" t="str">
        <f ca="1">IF(TODAY()&gt;EXP,"0",IF(AND(F436="",G436=""),"",IF($D$7="D",$H$11+SUM($F$12:F436)-SUM($G$12:G436),$H$11-SUM($F$12:F436)+SUM($G$12:G436))))</f>
        <v/>
      </c>
      <c r="I436" s="28"/>
      <c r="J436" s="28"/>
    </row>
    <row r="437" spans="1:10" ht="18.75" customHeight="1" x14ac:dyDescent="0.35">
      <c r="A437" s="28"/>
      <c r="B437" s="35">
        <f t="shared" si="38"/>
        <v>426</v>
      </c>
      <c r="C437" s="38" t="str">
        <f t="shared" ca="1" si="39"/>
        <v/>
      </c>
      <c r="D437" s="39" t="str">
        <f t="shared" ca="1" si="40"/>
        <v/>
      </c>
      <c r="E437" s="32" t="str">
        <f t="shared" ca="1" si="41"/>
        <v/>
      </c>
      <c r="F437" s="40" t="str">
        <f t="shared" ca="1" si="42"/>
        <v/>
      </c>
      <c r="G437" s="40" t="str">
        <f t="shared" ca="1" si="43"/>
        <v/>
      </c>
      <c r="H437" s="37" t="str">
        <f ca="1">IF(TODAY()&gt;EXP,"0",IF(AND(F437="",G437=""),"",IF($D$7="D",$H$11+SUM($F$12:F437)-SUM($G$12:G437),$H$11-SUM($F$12:F437)+SUM($G$12:G437))))</f>
        <v/>
      </c>
      <c r="I437" s="28"/>
      <c r="J437" s="28"/>
    </row>
    <row r="438" spans="1:10" ht="18.75" customHeight="1" x14ac:dyDescent="0.35">
      <c r="A438" s="28"/>
      <c r="B438" s="35">
        <f t="shared" si="38"/>
        <v>427</v>
      </c>
      <c r="C438" s="38" t="str">
        <f t="shared" ca="1" si="39"/>
        <v/>
      </c>
      <c r="D438" s="39" t="str">
        <f t="shared" ca="1" si="40"/>
        <v/>
      </c>
      <c r="E438" s="32" t="str">
        <f t="shared" ca="1" si="41"/>
        <v/>
      </c>
      <c r="F438" s="40" t="str">
        <f t="shared" ca="1" si="42"/>
        <v/>
      </c>
      <c r="G438" s="40" t="str">
        <f t="shared" ca="1" si="43"/>
        <v/>
      </c>
      <c r="H438" s="37" t="str">
        <f ca="1">IF(TODAY()&gt;EXP,"0",IF(AND(F438="",G438=""),"",IF($D$7="D",$H$11+SUM($F$12:F438)-SUM($G$12:G438),$H$11-SUM($F$12:F438)+SUM($G$12:G438))))</f>
        <v/>
      </c>
      <c r="I438" s="28"/>
      <c r="J438" s="28"/>
    </row>
    <row r="439" spans="1:10" ht="18.75" customHeight="1" x14ac:dyDescent="0.35">
      <c r="A439" s="28"/>
      <c r="B439" s="35">
        <f t="shared" si="38"/>
        <v>428</v>
      </c>
      <c r="C439" s="38" t="str">
        <f t="shared" ca="1" si="39"/>
        <v/>
      </c>
      <c r="D439" s="39" t="str">
        <f t="shared" ca="1" si="40"/>
        <v/>
      </c>
      <c r="E439" s="32" t="str">
        <f t="shared" ca="1" si="41"/>
        <v/>
      </c>
      <c r="F439" s="40" t="str">
        <f t="shared" ca="1" si="42"/>
        <v/>
      </c>
      <c r="G439" s="40" t="str">
        <f t="shared" ca="1" si="43"/>
        <v/>
      </c>
      <c r="H439" s="37" t="str">
        <f ca="1">IF(TODAY()&gt;EXP,"0",IF(AND(F439="",G439=""),"",IF($D$7="D",$H$11+SUM($F$12:F439)-SUM($G$12:G439),$H$11-SUM($F$12:F439)+SUM($G$12:G439))))</f>
        <v/>
      </c>
      <c r="I439" s="28"/>
      <c r="J439" s="28"/>
    </row>
    <row r="440" spans="1:10" ht="18.75" customHeight="1" x14ac:dyDescent="0.35">
      <c r="A440" s="28"/>
      <c r="B440" s="35">
        <f t="shared" si="38"/>
        <v>429</v>
      </c>
      <c r="C440" s="38" t="str">
        <f t="shared" ca="1" si="39"/>
        <v/>
      </c>
      <c r="D440" s="39" t="str">
        <f t="shared" ca="1" si="40"/>
        <v/>
      </c>
      <c r="E440" s="32" t="str">
        <f t="shared" ca="1" si="41"/>
        <v/>
      </c>
      <c r="F440" s="40" t="str">
        <f t="shared" ca="1" si="42"/>
        <v/>
      </c>
      <c r="G440" s="40" t="str">
        <f t="shared" ca="1" si="43"/>
        <v/>
      </c>
      <c r="H440" s="37" t="str">
        <f ca="1">IF(TODAY()&gt;EXP,"0",IF(AND(F440="",G440=""),"",IF($D$7="D",$H$11+SUM($F$12:F440)-SUM($G$12:G440),$H$11-SUM($F$12:F440)+SUM($G$12:G440))))</f>
        <v/>
      </c>
      <c r="I440" s="28"/>
      <c r="J440" s="28"/>
    </row>
    <row r="441" spans="1:10" ht="18.75" customHeight="1" x14ac:dyDescent="0.35">
      <c r="A441" s="28"/>
      <c r="B441" s="35">
        <f t="shared" si="38"/>
        <v>430</v>
      </c>
      <c r="C441" s="38" t="str">
        <f t="shared" ca="1" si="39"/>
        <v/>
      </c>
      <c r="D441" s="39" t="str">
        <f t="shared" ca="1" si="40"/>
        <v/>
      </c>
      <c r="E441" s="32" t="str">
        <f t="shared" ca="1" si="41"/>
        <v/>
      </c>
      <c r="F441" s="40" t="str">
        <f t="shared" ca="1" si="42"/>
        <v/>
      </c>
      <c r="G441" s="40" t="str">
        <f t="shared" ca="1" si="43"/>
        <v/>
      </c>
      <c r="H441" s="37" t="str">
        <f ca="1">IF(TODAY()&gt;EXP,"0",IF(AND(F441="",G441=""),"",IF($D$7="D",$H$11+SUM($F$12:F441)-SUM($G$12:G441),$H$11-SUM($F$12:F441)+SUM($G$12:G441))))</f>
        <v/>
      </c>
      <c r="I441" s="28"/>
      <c r="J441" s="28"/>
    </row>
    <row r="442" spans="1:10" ht="18.75" customHeight="1" x14ac:dyDescent="0.35">
      <c r="A442" s="28"/>
      <c r="B442" s="35">
        <f t="shared" si="38"/>
        <v>431</v>
      </c>
      <c r="C442" s="38" t="str">
        <f t="shared" ca="1" si="39"/>
        <v/>
      </c>
      <c r="D442" s="39" t="str">
        <f t="shared" ca="1" si="40"/>
        <v/>
      </c>
      <c r="E442" s="32" t="str">
        <f t="shared" ca="1" si="41"/>
        <v/>
      </c>
      <c r="F442" s="40" t="str">
        <f t="shared" ca="1" si="42"/>
        <v/>
      </c>
      <c r="G442" s="40" t="str">
        <f t="shared" ca="1" si="43"/>
        <v/>
      </c>
      <c r="H442" s="37" t="str">
        <f ca="1">IF(TODAY()&gt;EXP,"0",IF(AND(F442="",G442=""),"",IF($D$7="D",$H$11+SUM($F$12:F442)-SUM($G$12:G442),$H$11-SUM($F$12:F442)+SUM($G$12:G442))))</f>
        <v/>
      </c>
      <c r="I442" s="28"/>
      <c r="J442" s="28"/>
    </row>
    <row r="443" spans="1:10" ht="18.75" customHeight="1" x14ac:dyDescent="0.35">
      <c r="A443" s="28"/>
      <c r="B443" s="35">
        <f t="shared" si="38"/>
        <v>432</v>
      </c>
      <c r="C443" s="38" t="str">
        <f t="shared" ca="1" si="39"/>
        <v/>
      </c>
      <c r="D443" s="39" t="str">
        <f t="shared" ca="1" si="40"/>
        <v/>
      </c>
      <c r="E443" s="32" t="str">
        <f t="shared" ca="1" si="41"/>
        <v/>
      </c>
      <c r="F443" s="40" t="str">
        <f t="shared" ca="1" si="42"/>
        <v/>
      </c>
      <c r="G443" s="40" t="str">
        <f t="shared" ca="1" si="43"/>
        <v/>
      </c>
      <c r="H443" s="37" t="str">
        <f ca="1">IF(TODAY()&gt;EXP,"0",IF(AND(F443="",G443=""),"",IF($D$7="D",$H$11+SUM($F$12:F443)-SUM($G$12:G443),$H$11-SUM($F$12:F443)+SUM($G$12:G443))))</f>
        <v/>
      </c>
      <c r="I443" s="28"/>
      <c r="J443" s="28"/>
    </row>
    <row r="444" spans="1:10" ht="18.75" customHeight="1" x14ac:dyDescent="0.35">
      <c r="A444" s="28"/>
      <c r="B444" s="35">
        <f t="shared" si="38"/>
        <v>433</v>
      </c>
      <c r="C444" s="38" t="str">
        <f t="shared" ca="1" si="39"/>
        <v/>
      </c>
      <c r="D444" s="39" t="str">
        <f t="shared" ca="1" si="40"/>
        <v/>
      </c>
      <c r="E444" s="32" t="str">
        <f t="shared" ca="1" si="41"/>
        <v/>
      </c>
      <c r="F444" s="40" t="str">
        <f t="shared" ca="1" si="42"/>
        <v/>
      </c>
      <c r="G444" s="40" t="str">
        <f t="shared" ca="1" si="43"/>
        <v/>
      </c>
      <c r="H444" s="37" t="str">
        <f ca="1">IF(TODAY()&gt;EXP,"0",IF(AND(F444="",G444=""),"",IF($D$7="D",$H$11+SUM($F$12:F444)-SUM($G$12:G444),$H$11-SUM($F$12:F444)+SUM($G$12:G444))))</f>
        <v/>
      </c>
      <c r="I444" s="28"/>
      <c r="J444" s="28"/>
    </row>
    <row r="445" spans="1:10" ht="18.75" customHeight="1" x14ac:dyDescent="0.35">
      <c r="A445" s="28"/>
      <c r="B445" s="35">
        <f t="shared" si="38"/>
        <v>434</v>
      </c>
      <c r="C445" s="38" t="str">
        <f t="shared" ca="1" si="39"/>
        <v/>
      </c>
      <c r="D445" s="39" t="str">
        <f t="shared" ca="1" si="40"/>
        <v/>
      </c>
      <c r="E445" s="32" t="str">
        <f t="shared" ca="1" si="41"/>
        <v/>
      </c>
      <c r="F445" s="40" t="str">
        <f t="shared" ca="1" si="42"/>
        <v/>
      </c>
      <c r="G445" s="40" t="str">
        <f t="shared" ca="1" si="43"/>
        <v/>
      </c>
      <c r="H445" s="37" t="str">
        <f ca="1">IF(TODAY()&gt;EXP,"0",IF(AND(F445="",G445=""),"",IF($D$7="D",$H$11+SUM($F$12:F445)-SUM($G$12:G445),$H$11-SUM($F$12:F445)+SUM($G$12:G445))))</f>
        <v/>
      </c>
      <c r="I445" s="28"/>
      <c r="J445" s="28"/>
    </row>
    <row r="446" spans="1:10" ht="18.75" customHeight="1" x14ac:dyDescent="0.35">
      <c r="A446" s="28"/>
      <c r="B446" s="35">
        <f t="shared" si="38"/>
        <v>435</v>
      </c>
      <c r="C446" s="38" t="str">
        <f t="shared" ca="1" si="39"/>
        <v/>
      </c>
      <c r="D446" s="39" t="str">
        <f t="shared" ca="1" si="40"/>
        <v/>
      </c>
      <c r="E446" s="32" t="str">
        <f t="shared" ca="1" si="41"/>
        <v/>
      </c>
      <c r="F446" s="40" t="str">
        <f t="shared" ca="1" si="42"/>
        <v/>
      </c>
      <c r="G446" s="40" t="str">
        <f t="shared" ca="1" si="43"/>
        <v/>
      </c>
      <c r="H446" s="37" t="str">
        <f ca="1">IF(TODAY()&gt;EXP,"0",IF(AND(F446="",G446=""),"",IF($D$7="D",$H$11+SUM($F$12:F446)-SUM($G$12:G446),$H$11-SUM($F$12:F446)+SUM($G$12:G446))))</f>
        <v/>
      </c>
      <c r="I446" s="28"/>
      <c r="J446" s="28"/>
    </row>
    <row r="447" spans="1:10" ht="18.75" customHeight="1" x14ac:dyDescent="0.35">
      <c r="A447" s="28"/>
      <c r="B447" s="35">
        <f t="shared" si="38"/>
        <v>436</v>
      </c>
      <c r="C447" s="38" t="str">
        <f t="shared" ca="1" si="39"/>
        <v/>
      </c>
      <c r="D447" s="39" t="str">
        <f t="shared" ca="1" si="40"/>
        <v/>
      </c>
      <c r="E447" s="32" t="str">
        <f t="shared" ca="1" si="41"/>
        <v/>
      </c>
      <c r="F447" s="40" t="str">
        <f t="shared" ca="1" si="42"/>
        <v/>
      </c>
      <c r="G447" s="40" t="str">
        <f t="shared" ca="1" si="43"/>
        <v/>
      </c>
      <c r="H447" s="37" t="str">
        <f ca="1">IF(TODAY()&gt;EXP,"0",IF(AND(F447="",G447=""),"",IF($D$7="D",$H$11+SUM($F$12:F447)-SUM($G$12:G447),$H$11-SUM($F$12:F447)+SUM($G$12:G447))))</f>
        <v/>
      </c>
      <c r="I447" s="28"/>
      <c r="J447" s="28"/>
    </row>
    <row r="448" spans="1:10" ht="18.75" customHeight="1" x14ac:dyDescent="0.35">
      <c r="A448" s="28"/>
      <c r="B448" s="35">
        <f t="shared" si="38"/>
        <v>437</v>
      </c>
      <c r="C448" s="38" t="str">
        <f t="shared" ca="1" si="39"/>
        <v/>
      </c>
      <c r="D448" s="39" t="str">
        <f t="shared" ca="1" si="40"/>
        <v/>
      </c>
      <c r="E448" s="32" t="str">
        <f t="shared" ca="1" si="41"/>
        <v/>
      </c>
      <c r="F448" s="40" t="str">
        <f t="shared" ca="1" si="42"/>
        <v/>
      </c>
      <c r="G448" s="40" t="str">
        <f t="shared" ca="1" si="43"/>
        <v/>
      </c>
      <c r="H448" s="37" t="str">
        <f ca="1">IF(TODAY()&gt;EXP,"0",IF(AND(F448="",G448=""),"",IF($D$7="D",$H$11+SUM($F$12:F448)-SUM($G$12:G448),$H$11-SUM($F$12:F448)+SUM($G$12:G448))))</f>
        <v/>
      </c>
      <c r="I448" s="28"/>
      <c r="J448" s="28"/>
    </row>
    <row r="449" spans="1:10" ht="18.75" customHeight="1" x14ac:dyDescent="0.35">
      <c r="A449" s="28"/>
      <c r="B449" s="35">
        <f t="shared" si="38"/>
        <v>438</v>
      </c>
      <c r="C449" s="38" t="str">
        <f t="shared" ca="1" si="39"/>
        <v/>
      </c>
      <c r="D449" s="39" t="str">
        <f t="shared" ca="1" si="40"/>
        <v/>
      </c>
      <c r="E449" s="32" t="str">
        <f t="shared" ca="1" si="41"/>
        <v/>
      </c>
      <c r="F449" s="40" t="str">
        <f t="shared" ca="1" si="42"/>
        <v/>
      </c>
      <c r="G449" s="40" t="str">
        <f t="shared" ca="1" si="43"/>
        <v/>
      </c>
      <c r="H449" s="37" t="str">
        <f ca="1">IF(TODAY()&gt;EXP,"0",IF(AND(F449="",G449=""),"",IF($D$7="D",$H$11+SUM($F$12:F449)-SUM($G$12:G449),$H$11-SUM($F$12:F449)+SUM($G$12:G449))))</f>
        <v/>
      </c>
      <c r="I449" s="28"/>
      <c r="J449" s="28"/>
    </row>
    <row r="450" spans="1:10" ht="18.75" customHeight="1" x14ac:dyDescent="0.35">
      <c r="A450" s="28"/>
      <c r="B450" s="35">
        <f t="shared" si="38"/>
        <v>439</v>
      </c>
      <c r="C450" s="38" t="str">
        <f t="shared" ca="1" si="39"/>
        <v/>
      </c>
      <c r="D450" s="39" t="str">
        <f t="shared" ca="1" si="40"/>
        <v/>
      </c>
      <c r="E450" s="32" t="str">
        <f t="shared" ca="1" si="41"/>
        <v/>
      </c>
      <c r="F450" s="40" t="str">
        <f t="shared" ca="1" si="42"/>
        <v/>
      </c>
      <c r="G450" s="40" t="str">
        <f t="shared" ca="1" si="43"/>
        <v/>
      </c>
      <c r="H450" s="37" t="str">
        <f ca="1">IF(TODAY()&gt;EXP,"0",IF(AND(F450="",G450=""),"",IF($D$7="D",$H$11+SUM($F$12:F450)-SUM($G$12:G450),$H$11-SUM($F$12:F450)+SUM($G$12:G450))))</f>
        <v/>
      </c>
      <c r="I450" s="28"/>
      <c r="J450" s="28"/>
    </row>
    <row r="451" spans="1:10" ht="18.75" customHeight="1" x14ac:dyDescent="0.35">
      <c r="A451" s="28"/>
      <c r="B451" s="35">
        <f t="shared" si="38"/>
        <v>440</v>
      </c>
      <c r="C451" s="38" t="str">
        <f t="shared" ca="1" si="39"/>
        <v/>
      </c>
      <c r="D451" s="39" t="str">
        <f t="shared" ca="1" si="40"/>
        <v/>
      </c>
      <c r="E451" s="32" t="str">
        <f t="shared" ca="1" si="41"/>
        <v/>
      </c>
      <c r="F451" s="40" t="str">
        <f t="shared" ca="1" si="42"/>
        <v/>
      </c>
      <c r="G451" s="40" t="str">
        <f t="shared" ca="1" si="43"/>
        <v/>
      </c>
      <c r="H451" s="37" t="str">
        <f ca="1">IF(TODAY()&gt;EXP,"0",IF(AND(F451="",G451=""),"",IF($D$7="D",$H$11+SUM($F$12:F451)-SUM($G$12:G451),$H$11-SUM($F$12:F451)+SUM($G$12:G451))))</f>
        <v/>
      </c>
      <c r="I451" s="28"/>
      <c r="J451" s="28"/>
    </row>
    <row r="452" spans="1:10" ht="18.75" customHeight="1" x14ac:dyDescent="0.35">
      <c r="A452" s="28"/>
      <c r="B452" s="35">
        <f t="shared" ref="B452:B509" si="44">B451+1</f>
        <v>441</v>
      </c>
      <c r="C452" s="38" t="str">
        <f t="shared" ca="1" si="39"/>
        <v/>
      </c>
      <c r="D452" s="39" t="str">
        <f t="shared" ca="1" si="40"/>
        <v/>
      </c>
      <c r="E452" s="32" t="str">
        <f t="shared" ca="1" si="41"/>
        <v/>
      </c>
      <c r="F452" s="40" t="str">
        <f t="shared" ca="1" si="42"/>
        <v/>
      </c>
      <c r="G452" s="40" t="str">
        <f t="shared" ca="1" si="43"/>
        <v/>
      </c>
      <c r="H452" s="37" t="str">
        <f ca="1">IF(TODAY()&gt;EXP,"0",IF(AND(F452="",G452=""),"",IF($D$7="D",$H$11+SUM($F$12:F452)-SUM($G$12:G452),$H$11-SUM($F$12:F452)+SUM($G$12:G452))))</f>
        <v/>
      </c>
      <c r="I452" s="28"/>
      <c r="J452" s="28"/>
    </row>
    <row r="453" spans="1:10" ht="18.75" customHeight="1" x14ac:dyDescent="0.35">
      <c r="A453" s="28"/>
      <c r="B453" s="35">
        <f t="shared" si="44"/>
        <v>442</v>
      </c>
      <c r="C453" s="38" t="str">
        <f t="shared" ca="1" si="39"/>
        <v/>
      </c>
      <c r="D453" s="39" t="str">
        <f t="shared" ca="1" si="40"/>
        <v/>
      </c>
      <c r="E453" s="32" t="str">
        <f t="shared" ca="1" si="41"/>
        <v/>
      </c>
      <c r="F453" s="40" t="str">
        <f t="shared" ca="1" si="42"/>
        <v/>
      </c>
      <c r="G453" s="40" t="str">
        <f t="shared" ca="1" si="43"/>
        <v/>
      </c>
      <c r="H453" s="37" t="str">
        <f ca="1">IF(TODAY()&gt;EXP,"0",IF(AND(F453="",G453=""),"",IF($D$7="D",$H$11+SUM($F$12:F453)-SUM($G$12:G453),$H$11-SUM($F$12:F453)+SUM($G$12:G453))))</f>
        <v/>
      </c>
      <c r="I453" s="28"/>
      <c r="J453" s="28"/>
    </row>
    <row r="454" spans="1:10" ht="18.75" customHeight="1" x14ac:dyDescent="0.35">
      <c r="A454" s="28"/>
      <c r="B454" s="35">
        <f t="shared" si="44"/>
        <v>443</v>
      </c>
      <c r="C454" s="38" t="str">
        <f t="shared" ca="1" si="39"/>
        <v/>
      </c>
      <c r="D454" s="39" t="str">
        <f t="shared" ca="1" si="40"/>
        <v/>
      </c>
      <c r="E454" s="32" t="str">
        <f t="shared" ca="1" si="41"/>
        <v/>
      </c>
      <c r="F454" s="40" t="str">
        <f t="shared" ca="1" si="42"/>
        <v/>
      </c>
      <c r="G454" s="40" t="str">
        <f t="shared" ca="1" si="43"/>
        <v/>
      </c>
      <c r="H454" s="37" t="str">
        <f ca="1">IF(TODAY()&gt;EXP,"0",IF(AND(F454="",G454=""),"",IF($D$7="D",$H$11+SUM($F$12:F454)-SUM($G$12:G454),$H$11-SUM($F$12:F454)+SUM($G$12:G454))))</f>
        <v/>
      </c>
      <c r="I454" s="28"/>
      <c r="J454" s="28"/>
    </row>
    <row r="455" spans="1:10" ht="18.75" customHeight="1" x14ac:dyDescent="0.35">
      <c r="A455" s="28"/>
      <c r="B455" s="35">
        <f t="shared" si="44"/>
        <v>444</v>
      </c>
      <c r="C455" s="38" t="str">
        <f t="shared" ca="1" si="39"/>
        <v/>
      </c>
      <c r="D455" s="39" t="str">
        <f t="shared" ca="1" si="40"/>
        <v/>
      </c>
      <c r="E455" s="32" t="str">
        <f t="shared" ca="1" si="41"/>
        <v/>
      </c>
      <c r="F455" s="40" t="str">
        <f t="shared" ca="1" si="42"/>
        <v/>
      </c>
      <c r="G455" s="40" t="str">
        <f t="shared" ca="1" si="43"/>
        <v/>
      </c>
      <c r="H455" s="37" t="str">
        <f ca="1">IF(TODAY()&gt;EXP,"0",IF(AND(F455="",G455=""),"",IF($D$7="D",$H$11+SUM($F$12:F455)-SUM($G$12:G455),$H$11-SUM($F$12:F455)+SUM($G$12:G455))))</f>
        <v/>
      </c>
      <c r="I455" s="28"/>
      <c r="J455" s="28"/>
    </row>
    <row r="456" spans="1:10" ht="18.75" customHeight="1" x14ac:dyDescent="0.35">
      <c r="A456" s="28"/>
      <c r="B456" s="35">
        <f t="shared" si="44"/>
        <v>445</v>
      </c>
      <c r="C456" s="38" t="str">
        <f t="shared" ca="1" si="39"/>
        <v/>
      </c>
      <c r="D456" s="39" t="str">
        <f t="shared" ca="1" si="40"/>
        <v/>
      </c>
      <c r="E456" s="32" t="str">
        <f t="shared" ca="1" si="41"/>
        <v/>
      </c>
      <c r="F456" s="40" t="str">
        <f t="shared" ca="1" si="42"/>
        <v/>
      </c>
      <c r="G456" s="40" t="str">
        <f t="shared" ca="1" si="43"/>
        <v/>
      </c>
      <c r="H456" s="37" t="str">
        <f ca="1">IF(TODAY()&gt;EXP,"0",IF(AND(F456="",G456=""),"",IF($D$7="D",$H$11+SUM($F$12:F456)-SUM($G$12:G456),$H$11-SUM($F$12:F456)+SUM($G$12:G456))))</f>
        <v/>
      </c>
      <c r="I456" s="28"/>
      <c r="J456" s="28"/>
    </row>
    <row r="457" spans="1:10" ht="18.75" customHeight="1" x14ac:dyDescent="0.35">
      <c r="A457" s="28"/>
      <c r="B457" s="35">
        <f t="shared" si="44"/>
        <v>446</v>
      </c>
      <c r="C457" s="38" t="str">
        <f t="shared" ca="1" si="39"/>
        <v/>
      </c>
      <c r="D457" s="39" t="str">
        <f t="shared" ca="1" si="40"/>
        <v/>
      </c>
      <c r="E457" s="32" t="str">
        <f t="shared" ca="1" si="41"/>
        <v/>
      </c>
      <c r="F457" s="40" t="str">
        <f t="shared" ca="1" si="42"/>
        <v/>
      </c>
      <c r="G457" s="40" t="str">
        <f t="shared" ca="1" si="43"/>
        <v/>
      </c>
      <c r="H457" s="37" t="str">
        <f ca="1">IF(TODAY()&gt;EXP,"0",IF(AND(F457="",G457=""),"",IF($D$7="D",$H$11+SUM($F$12:F457)-SUM($G$12:G457),$H$11-SUM($F$12:F457)+SUM($G$12:G457))))</f>
        <v/>
      </c>
      <c r="I457" s="28"/>
      <c r="J457" s="28"/>
    </row>
    <row r="458" spans="1:10" ht="18.75" customHeight="1" x14ac:dyDescent="0.35">
      <c r="A458" s="28"/>
      <c r="B458" s="35">
        <f t="shared" si="44"/>
        <v>447</v>
      </c>
      <c r="C458" s="38" t="str">
        <f t="shared" ca="1" si="39"/>
        <v/>
      </c>
      <c r="D458" s="39" t="str">
        <f t="shared" ca="1" si="40"/>
        <v/>
      </c>
      <c r="E458" s="32" t="str">
        <f t="shared" ca="1" si="41"/>
        <v/>
      </c>
      <c r="F458" s="40" t="str">
        <f t="shared" ca="1" si="42"/>
        <v/>
      </c>
      <c r="G458" s="40" t="str">
        <f t="shared" ca="1" si="43"/>
        <v/>
      </c>
      <c r="H458" s="37" t="str">
        <f ca="1">IF(TODAY()&gt;EXP,"0",IF(AND(F458="",G458=""),"",IF($D$7="D",$H$11+SUM($F$12:F458)-SUM($G$12:G458),$H$11-SUM($F$12:F458)+SUM($G$12:G458))))</f>
        <v/>
      </c>
      <c r="I458" s="28"/>
      <c r="J458" s="28"/>
    </row>
    <row r="459" spans="1:10" ht="18.75" customHeight="1" x14ac:dyDescent="0.35">
      <c r="A459" s="28"/>
      <c r="B459" s="35">
        <f t="shared" si="44"/>
        <v>448</v>
      </c>
      <c r="C459" s="38" t="str">
        <f t="shared" ca="1" si="39"/>
        <v/>
      </c>
      <c r="D459" s="39" t="str">
        <f t="shared" ca="1" si="40"/>
        <v/>
      </c>
      <c r="E459" s="32" t="str">
        <f t="shared" ca="1" si="41"/>
        <v/>
      </c>
      <c r="F459" s="40" t="str">
        <f t="shared" ca="1" si="42"/>
        <v/>
      </c>
      <c r="G459" s="40" t="str">
        <f t="shared" ca="1" si="43"/>
        <v/>
      </c>
      <c r="H459" s="37" t="str">
        <f ca="1">IF(TODAY()&gt;EXP,"0",IF(AND(F459="",G459=""),"",IF($D$7="D",$H$11+SUM($F$12:F459)-SUM($G$12:G459),$H$11-SUM($F$12:F459)+SUM($G$12:G459))))</f>
        <v/>
      </c>
      <c r="I459" s="28"/>
      <c r="J459" s="28"/>
    </row>
    <row r="460" spans="1:10" ht="18.75" customHeight="1" x14ac:dyDescent="0.35">
      <c r="A460" s="28"/>
      <c r="B460" s="35">
        <f t="shared" si="44"/>
        <v>449</v>
      </c>
      <c r="C460" s="38" t="str">
        <f t="shared" ca="1" si="39"/>
        <v/>
      </c>
      <c r="D460" s="39" t="str">
        <f t="shared" ca="1" si="40"/>
        <v/>
      </c>
      <c r="E460" s="32" t="str">
        <f t="shared" ca="1" si="41"/>
        <v/>
      </c>
      <c r="F460" s="40" t="str">
        <f t="shared" ca="1" si="42"/>
        <v/>
      </c>
      <c r="G460" s="40" t="str">
        <f t="shared" ca="1" si="43"/>
        <v/>
      </c>
      <c r="H460" s="37" t="str">
        <f ca="1">IF(TODAY()&gt;EXP,"0",IF(AND(F460="",G460=""),"",IF($D$7="D",$H$11+SUM($F$12:F460)-SUM($G$12:G460),$H$11-SUM($F$12:F460)+SUM($G$12:G460))))</f>
        <v/>
      </c>
      <c r="I460" s="28"/>
      <c r="J460" s="28"/>
    </row>
    <row r="461" spans="1:10" ht="18.75" customHeight="1" x14ac:dyDescent="0.35">
      <c r="A461" s="28"/>
      <c r="B461" s="35">
        <f t="shared" si="44"/>
        <v>450</v>
      </c>
      <c r="C461" s="38" t="str">
        <f t="shared" ca="1" si="39"/>
        <v/>
      </c>
      <c r="D461" s="39" t="str">
        <f t="shared" ca="1" si="40"/>
        <v/>
      </c>
      <c r="E461" s="32" t="str">
        <f t="shared" ca="1" si="41"/>
        <v/>
      </c>
      <c r="F461" s="40" t="str">
        <f t="shared" ca="1" si="42"/>
        <v/>
      </c>
      <c r="G461" s="40" t="str">
        <f t="shared" ca="1" si="43"/>
        <v/>
      </c>
      <c r="H461" s="37" t="str">
        <f ca="1">IF(TODAY()&gt;EXP,"0",IF(AND(F461="",G461=""),"",IF($D$7="D",$H$11+SUM($F$12:F461)-SUM($G$12:G461),$H$11-SUM($F$12:F461)+SUM($G$12:G461))))</f>
        <v/>
      </c>
      <c r="I461" s="28"/>
      <c r="J461" s="28"/>
    </row>
    <row r="462" spans="1:10" ht="18.75" customHeight="1" x14ac:dyDescent="0.35">
      <c r="A462" s="28"/>
      <c r="B462" s="35">
        <f t="shared" si="44"/>
        <v>451</v>
      </c>
      <c r="C462" s="38" t="str">
        <f t="shared" ca="1" si="39"/>
        <v/>
      </c>
      <c r="D462" s="39" t="str">
        <f t="shared" ca="1" si="40"/>
        <v/>
      </c>
      <c r="E462" s="32" t="str">
        <f t="shared" ca="1" si="41"/>
        <v/>
      </c>
      <c r="F462" s="40" t="str">
        <f t="shared" ca="1" si="42"/>
        <v/>
      </c>
      <c r="G462" s="40" t="str">
        <f t="shared" ca="1" si="43"/>
        <v/>
      </c>
      <c r="H462" s="37" t="str">
        <f ca="1">IF(TODAY()&gt;EXP,"0",IF(AND(F462="",G462=""),"",IF($D$7="D",$H$11+SUM($F$12:F462)-SUM($G$12:G462),$H$11-SUM($F$12:F462)+SUM($G$12:G462))))</f>
        <v/>
      </c>
      <c r="I462" s="28"/>
      <c r="J462" s="28"/>
    </row>
    <row r="463" spans="1:10" ht="18.75" customHeight="1" x14ac:dyDescent="0.35">
      <c r="A463" s="28"/>
      <c r="B463" s="35">
        <f t="shared" si="44"/>
        <v>452</v>
      </c>
      <c r="C463" s="38" t="str">
        <f t="shared" ca="1" si="39"/>
        <v/>
      </c>
      <c r="D463" s="39" t="str">
        <f t="shared" ca="1" si="40"/>
        <v/>
      </c>
      <c r="E463" s="32" t="str">
        <f t="shared" ca="1" si="41"/>
        <v/>
      </c>
      <c r="F463" s="40" t="str">
        <f t="shared" ca="1" si="42"/>
        <v/>
      </c>
      <c r="G463" s="40" t="str">
        <f t="shared" ca="1" si="43"/>
        <v/>
      </c>
      <c r="H463" s="37" t="str">
        <f ca="1">IF(TODAY()&gt;EXP,"0",IF(AND(F463="",G463=""),"",IF($D$7="D",$H$11+SUM($F$12:F463)-SUM($G$12:G463),$H$11-SUM($F$12:F463)+SUM($G$12:G463))))</f>
        <v/>
      </c>
      <c r="I463" s="28"/>
      <c r="J463" s="28"/>
    </row>
    <row r="464" spans="1:10" ht="18.75" customHeight="1" x14ac:dyDescent="0.35">
      <c r="A464" s="28"/>
      <c r="B464" s="35">
        <f t="shared" si="44"/>
        <v>453</v>
      </c>
      <c r="C464" s="38" t="str">
        <f t="shared" ca="1" si="39"/>
        <v/>
      </c>
      <c r="D464" s="39" t="str">
        <f t="shared" ca="1" si="40"/>
        <v/>
      </c>
      <c r="E464" s="32" t="str">
        <f t="shared" ca="1" si="41"/>
        <v/>
      </c>
      <c r="F464" s="40" t="str">
        <f t="shared" ca="1" si="42"/>
        <v/>
      </c>
      <c r="G464" s="40" t="str">
        <f t="shared" ca="1" si="43"/>
        <v/>
      </c>
      <c r="H464" s="37" t="str">
        <f ca="1">IF(TODAY()&gt;EXP,"0",IF(AND(F464="",G464=""),"",IF($D$7="D",$H$11+SUM($F$12:F464)-SUM($G$12:G464),$H$11-SUM($F$12:F464)+SUM($G$12:G464))))</f>
        <v/>
      </c>
      <c r="I464" s="28"/>
      <c r="J464" s="28"/>
    </row>
    <row r="465" spans="1:10" ht="18.75" customHeight="1" x14ac:dyDescent="0.35">
      <c r="A465" s="28"/>
      <c r="B465" s="35">
        <f t="shared" si="44"/>
        <v>454</v>
      </c>
      <c r="C465" s="38" t="str">
        <f t="shared" ca="1" si="39"/>
        <v/>
      </c>
      <c r="D465" s="39" t="str">
        <f t="shared" ca="1" si="40"/>
        <v/>
      </c>
      <c r="E465" s="32" t="str">
        <f t="shared" ca="1" si="41"/>
        <v/>
      </c>
      <c r="F465" s="40" t="str">
        <f t="shared" ca="1" si="42"/>
        <v/>
      </c>
      <c r="G465" s="40" t="str">
        <f t="shared" ca="1" si="43"/>
        <v/>
      </c>
      <c r="H465" s="37" t="str">
        <f ca="1">IF(TODAY()&gt;EXP,"0",IF(AND(F465="",G465=""),"",IF($D$7="D",$H$11+SUM($F$12:F465)-SUM($G$12:G465),$H$11-SUM($F$12:F465)+SUM($G$12:G465))))</f>
        <v/>
      </c>
      <c r="I465" s="28"/>
      <c r="J465" s="28"/>
    </row>
    <row r="466" spans="1:10" ht="18.75" customHeight="1" x14ac:dyDescent="0.35">
      <c r="A466" s="28"/>
      <c r="B466" s="35">
        <f t="shared" si="44"/>
        <v>455</v>
      </c>
      <c r="C466" s="38" t="str">
        <f t="shared" ca="1" si="39"/>
        <v/>
      </c>
      <c r="D466" s="39" t="str">
        <f t="shared" ca="1" si="40"/>
        <v/>
      </c>
      <c r="E466" s="32" t="str">
        <f t="shared" ca="1" si="41"/>
        <v/>
      </c>
      <c r="F466" s="40" t="str">
        <f t="shared" ca="1" si="42"/>
        <v/>
      </c>
      <c r="G466" s="40" t="str">
        <f t="shared" ca="1" si="43"/>
        <v/>
      </c>
      <c r="H466" s="37" t="str">
        <f ca="1">IF(TODAY()&gt;EXP,"0",IF(AND(F466="",G466=""),"",IF($D$7="D",$H$11+SUM($F$12:F466)-SUM($G$12:G466),$H$11-SUM($F$12:F466)+SUM($G$12:G466))))</f>
        <v/>
      </c>
      <c r="I466" s="28"/>
      <c r="J466" s="28"/>
    </row>
    <row r="467" spans="1:10" ht="18.75" customHeight="1" x14ac:dyDescent="0.35">
      <c r="A467" s="28"/>
      <c r="B467" s="35">
        <f t="shared" si="44"/>
        <v>456</v>
      </c>
      <c r="C467" s="38" t="str">
        <f t="shared" ca="1" si="39"/>
        <v/>
      </c>
      <c r="D467" s="39" t="str">
        <f t="shared" ca="1" si="40"/>
        <v/>
      </c>
      <c r="E467" s="32" t="str">
        <f t="shared" ca="1" si="41"/>
        <v/>
      </c>
      <c r="F467" s="40" t="str">
        <f t="shared" ca="1" si="42"/>
        <v/>
      </c>
      <c r="G467" s="40" t="str">
        <f t="shared" ca="1" si="43"/>
        <v/>
      </c>
      <c r="H467" s="37" t="str">
        <f ca="1">IF(TODAY()&gt;EXP,"0",IF(AND(F467="",G467=""),"",IF($D$7="D",$H$11+SUM($F$12:F467)-SUM($G$12:G467),$H$11-SUM($F$12:F467)+SUM($G$12:G467))))</f>
        <v/>
      </c>
      <c r="I467" s="28"/>
      <c r="J467" s="28"/>
    </row>
    <row r="468" spans="1:10" ht="18.75" customHeight="1" x14ac:dyDescent="0.35">
      <c r="A468" s="28"/>
      <c r="B468" s="35">
        <f t="shared" si="44"/>
        <v>457</v>
      </c>
      <c r="C468" s="38" t="str">
        <f t="shared" ca="1" si="39"/>
        <v/>
      </c>
      <c r="D468" s="39" t="str">
        <f t="shared" ca="1" si="40"/>
        <v/>
      </c>
      <c r="E468" s="32" t="str">
        <f t="shared" ca="1" si="41"/>
        <v/>
      </c>
      <c r="F468" s="40" t="str">
        <f t="shared" ca="1" si="42"/>
        <v/>
      </c>
      <c r="G468" s="40" t="str">
        <f t="shared" ca="1" si="43"/>
        <v/>
      </c>
      <c r="H468" s="37" t="str">
        <f ca="1">IF(TODAY()&gt;EXP,"0",IF(AND(F468="",G468=""),"",IF($D$7="D",$H$11+SUM($F$12:F468)-SUM($G$12:G468),$H$11-SUM($F$12:F468)+SUM($G$12:G468))))</f>
        <v/>
      </c>
      <c r="I468" s="28"/>
      <c r="J468" s="28"/>
    </row>
    <row r="469" spans="1:10" ht="18.75" customHeight="1" x14ac:dyDescent="0.35">
      <c r="A469" s="28"/>
      <c r="B469" s="35">
        <f t="shared" si="44"/>
        <v>458</v>
      </c>
      <c r="C469" s="38" t="str">
        <f t="shared" ca="1" si="39"/>
        <v/>
      </c>
      <c r="D469" s="39" t="str">
        <f t="shared" ca="1" si="40"/>
        <v/>
      </c>
      <c r="E469" s="32" t="str">
        <f t="shared" ca="1" si="41"/>
        <v/>
      </c>
      <c r="F469" s="40" t="str">
        <f t="shared" ca="1" si="42"/>
        <v/>
      </c>
      <c r="G469" s="40" t="str">
        <f t="shared" ca="1" si="43"/>
        <v/>
      </c>
      <c r="H469" s="37" t="str">
        <f ca="1">IF(TODAY()&gt;EXP,"0",IF(AND(F469="",G469=""),"",IF($D$7="D",$H$11+SUM($F$12:F469)-SUM($G$12:G469),$H$11-SUM($F$12:F469)+SUM($G$12:G469))))</f>
        <v/>
      </c>
      <c r="I469" s="28"/>
      <c r="J469" s="28"/>
    </row>
    <row r="470" spans="1:10" ht="18.75" customHeight="1" x14ac:dyDescent="0.35">
      <c r="A470" s="28"/>
      <c r="B470" s="35">
        <f t="shared" si="44"/>
        <v>459</v>
      </c>
      <c r="C470" s="38" t="str">
        <f t="shared" ca="1" si="39"/>
        <v/>
      </c>
      <c r="D470" s="39" t="str">
        <f t="shared" ca="1" si="40"/>
        <v/>
      </c>
      <c r="E470" s="32" t="str">
        <f t="shared" ca="1" si="41"/>
        <v/>
      </c>
      <c r="F470" s="40" t="str">
        <f t="shared" ca="1" si="42"/>
        <v/>
      </c>
      <c r="G470" s="40" t="str">
        <f t="shared" ca="1" si="43"/>
        <v/>
      </c>
      <c r="H470" s="37" t="str">
        <f ca="1">IF(TODAY()&gt;EXP,"0",IF(AND(F470="",G470=""),"",IF($D$7="D",$H$11+SUM($F$12:F470)-SUM($G$12:G470),$H$11-SUM($F$12:F470)+SUM($G$12:G470))))</f>
        <v/>
      </c>
      <c r="I470" s="28"/>
      <c r="J470" s="28"/>
    </row>
    <row r="471" spans="1:10" ht="18.75" customHeight="1" x14ac:dyDescent="0.35">
      <c r="A471" s="28"/>
      <c r="B471" s="35">
        <f t="shared" si="44"/>
        <v>460</v>
      </c>
      <c r="C471" s="38" t="str">
        <f t="shared" ca="1" si="39"/>
        <v/>
      </c>
      <c r="D471" s="39" t="str">
        <f t="shared" ca="1" si="40"/>
        <v/>
      </c>
      <c r="E471" s="32" t="str">
        <f t="shared" ca="1" si="41"/>
        <v/>
      </c>
      <c r="F471" s="40" t="str">
        <f t="shared" ca="1" si="42"/>
        <v/>
      </c>
      <c r="G471" s="40" t="str">
        <f t="shared" ca="1" si="43"/>
        <v/>
      </c>
      <c r="H471" s="37" t="str">
        <f ca="1">IF(TODAY()&gt;EXP,"0",IF(AND(F471="",G471=""),"",IF($D$7="D",$H$11+SUM($F$12:F471)-SUM($G$12:G471),$H$11-SUM($F$12:F471)+SUM($G$12:G471))))</f>
        <v/>
      </c>
      <c r="I471" s="28"/>
      <c r="J471" s="28"/>
    </row>
    <row r="472" spans="1:10" ht="18.75" customHeight="1" x14ac:dyDescent="0.35">
      <c r="A472" s="28"/>
      <c r="B472" s="35">
        <f t="shared" si="44"/>
        <v>461</v>
      </c>
      <c r="C472" s="38" t="str">
        <f t="shared" ca="1" si="39"/>
        <v/>
      </c>
      <c r="D472" s="39" t="str">
        <f t="shared" ca="1" si="40"/>
        <v/>
      </c>
      <c r="E472" s="32" t="str">
        <f t="shared" ca="1" si="41"/>
        <v/>
      </c>
      <c r="F472" s="40" t="str">
        <f t="shared" ca="1" si="42"/>
        <v/>
      </c>
      <c r="G472" s="40" t="str">
        <f t="shared" ca="1" si="43"/>
        <v/>
      </c>
      <c r="H472" s="37" t="str">
        <f ca="1">IF(TODAY()&gt;EXP,"0",IF(AND(F472="",G472=""),"",IF($D$7="D",$H$11+SUM($F$12:F472)-SUM($G$12:G472),$H$11-SUM($F$12:F472)+SUM($G$12:G472))))</f>
        <v/>
      </c>
      <c r="I472" s="28"/>
      <c r="J472" s="28"/>
    </row>
    <row r="473" spans="1:10" ht="18.75" customHeight="1" x14ac:dyDescent="0.35">
      <c r="A473" s="28"/>
      <c r="B473" s="35">
        <f t="shared" si="44"/>
        <v>462</v>
      </c>
      <c r="C473" s="38" t="str">
        <f t="shared" ca="1" si="39"/>
        <v/>
      </c>
      <c r="D473" s="39" t="str">
        <f t="shared" ca="1" si="40"/>
        <v/>
      </c>
      <c r="E473" s="32" t="str">
        <f t="shared" ca="1" si="41"/>
        <v/>
      </c>
      <c r="F473" s="40" t="str">
        <f t="shared" ca="1" si="42"/>
        <v/>
      </c>
      <c r="G473" s="40" t="str">
        <f t="shared" ca="1" si="43"/>
        <v/>
      </c>
      <c r="H473" s="37" t="str">
        <f ca="1">IF(TODAY()&gt;EXP,"0",IF(AND(F473="",G473=""),"",IF($D$7="D",$H$11+SUM($F$12:F473)-SUM($G$12:G473),$H$11-SUM($F$12:F473)+SUM($G$12:G473))))</f>
        <v/>
      </c>
      <c r="I473" s="28"/>
      <c r="J473" s="28"/>
    </row>
    <row r="474" spans="1:10" ht="18.75" customHeight="1" x14ac:dyDescent="0.35">
      <c r="A474" s="28"/>
      <c r="B474" s="35">
        <f t="shared" si="44"/>
        <v>463</v>
      </c>
      <c r="C474" s="38" t="str">
        <f t="shared" ca="1" si="39"/>
        <v/>
      </c>
      <c r="D474" s="39" t="str">
        <f t="shared" ca="1" si="40"/>
        <v/>
      </c>
      <c r="E474" s="32" t="str">
        <f t="shared" ca="1" si="41"/>
        <v/>
      </c>
      <c r="F474" s="40" t="str">
        <f t="shared" ca="1" si="42"/>
        <v/>
      </c>
      <c r="G474" s="40" t="str">
        <f t="shared" ca="1" si="43"/>
        <v/>
      </c>
      <c r="H474" s="37" t="str">
        <f ca="1">IF(TODAY()&gt;EXP,"0",IF(AND(F474="",G474=""),"",IF($D$7="D",$H$11+SUM($F$12:F474)-SUM($G$12:G474),$H$11-SUM($F$12:F474)+SUM($G$12:G474))))</f>
        <v/>
      </c>
      <c r="I474" s="28"/>
      <c r="J474" s="28"/>
    </row>
    <row r="475" spans="1:10" ht="18.75" customHeight="1" x14ac:dyDescent="0.35">
      <c r="A475" s="28"/>
      <c r="B475" s="35">
        <f t="shared" si="44"/>
        <v>464</v>
      </c>
      <c r="C475" s="38" t="str">
        <f t="shared" ca="1" si="39"/>
        <v/>
      </c>
      <c r="D475" s="39" t="str">
        <f t="shared" ca="1" si="40"/>
        <v/>
      </c>
      <c r="E475" s="32" t="str">
        <f t="shared" ca="1" si="41"/>
        <v/>
      </c>
      <c r="F475" s="40" t="str">
        <f t="shared" ca="1" si="42"/>
        <v/>
      </c>
      <c r="G475" s="40" t="str">
        <f t="shared" ca="1" si="43"/>
        <v/>
      </c>
      <c r="H475" s="37" t="str">
        <f ca="1">IF(TODAY()&gt;EXP,"0",IF(AND(F475="",G475=""),"",IF($D$7="D",$H$11+SUM($F$12:F475)-SUM($G$12:G475),$H$11-SUM($F$12:F475)+SUM($G$12:G475))))</f>
        <v/>
      </c>
      <c r="I475" s="28"/>
      <c r="J475" s="28"/>
    </row>
    <row r="476" spans="1:10" ht="18.75" customHeight="1" x14ac:dyDescent="0.35">
      <c r="A476" s="28"/>
      <c r="B476" s="35">
        <f t="shared" si="44"/>
        <v>465</v>
      </c>
      <c r="C476" s="38" t="str">
        <f t="shared" ca="1" si="39"/>
        <v/>
      </c>
      <c r="D476" s="39" t="str">
        <f t="shared" ca="1" si="40"/>
        <v/>
      </c>
      <c r="E476" s="32" t="str">
        <f t="shared" ca="1" si="41"/>
        <v/>
      </c>
      <c r="F476" s="40" t="str">
        <f t="shared" ca="1" si="42"/>
        <v/>
      </c>
      <c r="G476" s="40" t="str">
        <f t="shared" ca="1" si="43"/>
        <v/>
      </c>
      <c r="H476" s="37" t="str">
        <f ca="1">IF(TODAY()&gt;EXP,"0",IF(AND(F476="",G476=""),"",IF($D$7="D",$H$11+SUM($F$12:F476)-SUM($G$12:G476),$H$11-SUM($F$12:F476)+SUM($G$12:G476))))</f>
        <v/>
      </c>
      <c r="I476" s="28"/>
      <c r="J476" s="28"/>
    </row>
    <row r="477" spans="1:10" ht="18.75" customHeight="1" x14ac:dyDescent="0.35">
      <c r="A477" s="28"/>
      <c r="B477" s="35">
        <f t="shared" si="44"/>
        <v>466</v>
      </c>
      <c r="C477" s="38" t="str">
        <f t="shared" ca="1" si="39"/>
        <v/>
      </c>
      <c r="D477" s="39" t="str">
        <f t="shared" ca="1" si="40"/>
        <v/>
      </c>
      <c r="E477" s="32" t="str">
        <f t="shared" ca="1" si="41"/>
        <v/>
      </c>
      <c r="F477" s="40" t="str">
        <f t="shared" ca="1" si="42"/>
        <v/>
      </c>
      <c r="G477" s="40" t="str">
        <f t="shared" ca="1" si="43"/>
        <v/>
      </c>
      <c r="H477" s="37" t="str">
        <f ca="1">IF(TODAY()&gt;EXP,"0",IF(AND(F477="",G477=""),"",IF($D$7="D",$H$11+SUM($F$12:F477)-SUM($G$12:G477),$H$11-SUM($F$12:F477)+SUM($G$12:G477))))</f>
        <v/>
      </c>
      <c r="I477" s="28"/>
      <c r="J477" s="28"/>
    </row>
    <row r="478" spans="1:10" ht="18.75" customHeight="1" x14ac:dyDescent="0.35">
      <c r="A478" s="28"/>
      <c r="B478" s="35">
        <f t="shared" si="44"/>
        <v>467</v>
      </c>
      <c r="C478" s="38" t="str">
        <f t="shared" ca="1" si="39"/>
        <v/>
      </c>
      <c r="D478" s="39" t="str">
        <f t="shared" ca="1" si="40"/>
        <v/>
      </c>
      <c r="E478" s="32" t="str">
        <f t="shared" ca="1" si="41"/>
        <v/>
      </c>
      <c r="F478" s="40" t="str">
        <f t="shared" ca="1" si="42"/>
        <v/>
      </c>
      <c r="G478" s="40" t="str">
        <f t="shared" ca="1" si="43"/>
        <v/>
      </c>
      <c r="H478" s="37" t="str">
        <f ca="1">IF(TODAY()&gt;EXP,"0",IF(AND(F478="",G478=""),"",IF($D$7="D",$H$11+SUM($F$12:F478)-SUM($G$12:G478),$H$11-SUM($F$12:F478)+SUM($G$12:G478))))</f>
        <v/>
      </c>
      <c r="I478" s="28"/>
      <c r="J478" s="28"/>
    </row>
    <row r="479" spans="1:10" ht="18.75" customHeight="1" x14ac:dyDescent="0.35">
      <c r="A479" s="28"/>
      <c r="B479" s="35">
        <f t="shared" si="44"/>
        <v>468</v>
      </c>
      <c r="C479" s="38" t="str">
        <f t="shared" ca="1" si="39"/>
        <v/>
      </c>
      <c r="D479" s="39" t="str">
        <f t="shared" ca="1" si="40"/>
        <v/>
      </c>
      <c r="E479" s="32" t="str">
        <f t="shared" ca="1" si="41"/>
        <v/>
      </c>
      <c r="F479" s="40" t="str">
        <f t="shared" ca="1" si="42"/>
        <v/>
      </c>
      <c r="G479" s="40" t="str">
        <f t="shared" ca="1" si="43"/>
        <v/>
      </c>
      <c r="H479" s="37" t="str">
        <f ca="1">IF(TODAY()&gt;EXP,"0",IF(AND(F479="",G479=""),"",IF($D$7="D",$H$11+SUM($F$12:F479)-SUM($G$12:G479),$H$11-SUM($F$12:F479)+SUM($G$12:G479))))</f>
        <v/>
      </c>
      <c r="I479" s="28"/>
      <c r="J479" s="28"/>
    </row>
    <row r="480" spans="1:10" ht="18.75" customHeight="1" x14ac:dyDescent="0.35">
      <c r="A480" s="28"/>
      <c r="B480" s="35">
        <f t="shared" si="44"/>
        <v>469</v>
      </c>
      <c r="C480" s="38" t="str">
        <f t="shared" ca="1" si="39"/>
        <v/>
      </c>
      <c r="D480" s="39" t="str">
        <f t="shared" ca="1" si="40"/>
        <v/>
      </c>
      <c r="E480" s="32" t="str">
        <f t="shared" ca="1" si="41"/>
        <v/>
      </c>
      <c r="F480" s="40" t="str">
        <f t="shared" ca="1" si="42"/>
        <v/>
      </c>
      <c r="G480" s="40" t="str">
        <f t="shared" ca="1" si="43"/>
        <v/>
      </c>
      <c r="H480" s="37" t="str">
        <f ca="1">IF(TODAY()&gt;EXP,"0",IF(AND(F480="",G480=""),"",IF($D$7="D",$H$11+SUM($F$12:F480)-SUM($G$12:G480),$H$11-SUM($F$12:F480)+SUM($G$12:G480))))</f>
        <v/>
      </c>
      <c r="I480" s="28"/>
      <c r="J480" s="28"/>
    </row>
    <row r="481" spans="1:10" ht="18.75" customHeight="1" x14ac:dyDescent="0.35">
      <c r="A481" s="28"/>
      <c r="B481" s="35">
        <f t="shared" si="44"/>
        <v>470</v>
      </c>
      <c r="C481" s="38" t="str">
        <f t="shared" ca="1" si="39"/>
        <v/>
      </c>
      <c r="D481" s="39" t="str">
        <f t="shared" ca="1" si="40"/>
        <v/>
      </c>
      <c r="E481" s="32" t="str">
        <f t="shared" ca="1" si="41"/>
        <v/>
      </c>
      <c r="F481" s="40" t="str">
        <f t="shared" ca="1" si="42"/>
        <v/>
      </c>
      <c r="G481" s="40" t="str">
        <f t="shared" ca="1" si="43"/>
        <v/>
      </c>
      <c r="H481" s="37" t="str">
        <f ca="1">IF(TODAY()&gt;EXP,"0",IF(AND(F481="",G481=""),"",IF($D$7="D",$H$11+SUM($F$12:F481)-SUM($G$12:G481),$H$11-SUM($F$12:F481)+SUM($G$12:G481))))</f>
        <v/>
      </c>
      <c r="I481" s="28"/>
      <c r="J481" s="28"/>
    </row>
    <row r="482" spans="1:10" ht="18.75" customHeight="1" x14ac:dyDescent="0.35">
      <c r="A482" s="28"/>
      <c r="B482" s="35">
        <f t="shared" si="44"/>
        <v>471</v>
      </c>
      <c r="C482" s="38" t="str">
        <f t="shared" ca="1" si="39"/>
        <v/>
      </c>
      <c r="D482" s="39" t="str">
        <f t="shared" ca="1" si="40"/>
        <v/>
      </c>
      <c r="E482" s="32" t="str">
        <f t="shared" ca="1" si="41"/>
        <v/>
      </c>
      <c r="F482" s="40" t="str">
        <f t="shared" ca="1" si="42"/>
        <v/>
      </c>
      <c r="G482" s="40" t="str">
        <f t="shared" ca="1" si="43"/>
        <v/>
      </c>
      <c r="H482" s="37" t="str">
        <f ca="1">IF(TODAY()&gt;EXP,"0",IF(AND(F482="",G482=""),"",IF($D$7="D",$H$11+SUM($F$12:F482)-SUM($G$12:G482),$H$11-SUM($F$12:F482)+SUM($G$12:G482))))</f>
        <v/>
      </c>
      <c r="I482" s="28"/>
      <c r="J482" s="28"/>
    </row>
    <row r="483" spans="1:10" ht="18.75" customHeight="1" x14ac:dyDescent="0.35">
      <c r="A483" s="28"/>
      <c r="B483" s="35">
        <f t="shared" si="44"/>
        <v>472</v>
      </c>
      <c r="C483" s="38" t="str">
        <f t="shared" ca="1" si="39"/>
        <v/>
      </c>
      <c r="D483" s="39" t="str">
        <f t="shared" ca="1" si="40"/>
        <v/>
      </c>
      <c r="E483" s="32" t="str">
        <f t="shared" ca="1" si="41"/>
        <v/>
      </c>
      <c r="F483" s="40" t="str">
        <f t="shared" ca="1" si="42"/>
        <v/>
      </c>
      <c r="G483" s="40" t="str">
        <f t="shared" ca="1" si="43"/>
        <v/>
      </c>
      <c r="H483" s="37" t="str">
        <f ca="1">IF(TODAY()&gt;EXP,"0",IF(AND(F483="",G483=""),"",IF($D$7="D",$H$11+SUM($F$12:F483)-SUM($G$12:G483),$H$11-SUM($F$12:F483)+SUM($G$12:G483))))</f>
        <v/>
      </c>
      <c r="I483" s="28"/>
      <c r="J483" s="28"/>
    </row>
    <row r="484" spans="1:10" ht="18.75" customHeight="1" x14ac:dyDescent="0.35">
      <c r="A484" s="28"/>
      <c r="B484" s="35">
        <f t="shared" si="44"/>
        <v>473</v>
      </c>
      <c r="C484" s="38" t="str">
        <f t="shared" ca="1" si="39"/>
        <v/>
      </c>
      <c r="D484" s="39" t="str">
        <f t="shared" ca="1" si="40"/>
        <v/>
      </c>
      <c r="E484" s="32" t="str">
        <f t="shared" ca="1" si="41"/>
        <v/>
      </c>
      <c r="F484" s="40" t="str">
        <f t="shared" ca="1" si="42"/>
        <v/>
      </c>
      <c r="G484" s="40" t="str">
        <f t="shared" ca="1" si="43"/>
        <v/>
      </c>
      <c r="H484" s="37" t="str">
        <f ca="1">IF(TODAY()&gt;EXP,"0",IF(AND(F484="",G484=""),"",IF($D$7="D",$H$11+SUM($F$12:F484)-SUM($G$12:G484),$H$11-SUM($F$12:F484)+SUM($G$12:G484))))</f>
        <v/>
      </c>
      <c r="I484" s="28"/>
      <c r="J484" s="28"/>
    </row>
    <row r="485" spans="1:10" ht="18.75" customHeight="1" x14ac:dyDescent="0.35">
      <c r="A485" s="28"/>
      <c r="B485" s="35">
        <f t="shared" si="44"/>
        <v>474</v>
      </c>
      <c r="C485" s="38" t="str">
        <f t="shared" ca="1" si="39"/>
        <v/>
      </c>
      <c r="D485" s="39" t="str">
        <f t="shared" ca="1" si="40"/>
        <v/>
      </c>
      <c r="E485" s="32" t="str">
        <f t="shared" ca="1" si="41"/>
        <v/>
      </c>
      <c r="F485" s="40" t="str">
        <f t="shared" ca="1" si="42"/>
        <v/>
      </c>
      <c r="G485" s="40" t="str">
        <f t="shared" ca="1" si="43"/>
        <v/>
      </c>
      <c r="H485" s="37" t="str">
        <f ca="1">IF(TODAY()&gt;EXP,"0",IF(AND(F485="",G485=""),"",IF($D$7="D",$H$11+SUM($F$12:F485)-SUM($G$12:G485),$H$11-SUM($F$12:F485)+SUM($G$12:G485))))</f>
        <v/>
      </c>
      <c r="I485" s="28"/>
      <c r="J485" s="28"/>
    </row>
    <row r="486" spans="1:10" ht="18.75" customHeight="1" x14ac:dyDescent="0.35">
      <c r="A486" s="28"/>
      <c r="B486" s="35">
        <f t="shared" si="44"/>
        <v>475</v>
      </c>
      <c r="C486" s="38" t="str">
        <f t="shared" ref="C486:C509" ca="1" si="45">IF(TODAY()&gt;EXP,"0",IF(ISERROR(VLOOKUP(B486&amp;$D$5,JA_1,2,FALSE))=TRUE,"",VLOOKUP(B486&amp;$D$5,JA_1,2,FALSE)))</f>
        <v/>
      </c>
      <c r="D486" s="39" t="str">
        <f t="shared" ref="D486:D509" ca="1" si="46">IF(TODAY()&gt;EXP,"0",IF(ISERROR(VLOOKUP(B486&amp;$D$5,JA_1,3,FALSE))=TRUE,"",VLOOKUP(B486&amp;$D$5,JA_1,3,FALSE)))</f>
        <v/>
      </c>
      <c r="E486" s="32" t="str">
        <f t="shared" ref="E486:E509" ca="1" si="47">IF(TODAY()&gt;EXP,"0",IF(ISERROR(VLOOKUP(B486&amp;$D$5,JA_1,7,FALSE))=TRUE,"",VLOOKUP(B486&amp;$D$5,JA_1,7,FALSE)))</f>
        <v/>
      </c>
      <c r="F486" s="40" t="str">
        <f t="shared" ref="F486:F509" ca="1" si="48">IF(TODAY()&gt;EXP,"0",IF(ISERROR(VLOOKUP(B486&amp;$D$5,JA_1,10,FALSE))=TRUE,"",VLOOKUP(B486&amp;$D$5,JA_1,10,FALSE)))</f>
        <v/>
      </c>
      <c r="G486" s="40" t="str">
        <f t="shared" ref="G486:G509" ca="1" si="49">IF(TODAY()&gt;EXP,"0",IF(ISERROR(VLOOKUP(B486&amp;$D$5,JA_1,11,FALSE))=TRUE,"",VLOOKUP(B486&amp;$D$5,JA_1,11,FALSE)))</f>
        <v/>
      </c>
      <c r="H486" s="37" t="str">
        <f ca="1">IF(TODAY()&gt;EXP,"0",IF(AND(F486="",G486=""),"",IF($D$7="D",$H$11+SUM($F$12:F486)-SUM($G$12:G486),$H$11-SUM($F$12:F486)+SUM($G$12:G486))))</f>
        <v/>
      </c>
      <c r="I486" s="28"/>
      <c r="J486" s="28"/>
    </row>
    <row r="487" spans="1:10" ht="18.75" customHeight="1" x14ac:dyDescent="0.35">
      <c r="A487" s="28"/>
      <c r="B487" s="35">
        <f t="shared" si="44"/>
        <v>476</v>
      </c>
      <c r="C487" s="38" t="str">
        <f t="shared" ca="1" si="45"/>
        <v/>
      </c>
      <c r="D487" s="39" t="str">
        <f t="shared" ca="1" si="46"/>
        <v/>
      </c>
      <c r="E487" s="32" t="str">
        <f t="shared" ca="1" si="47"/>
        <v/>
      </c>
      <c r="F487" s="40" t="str">
        <f t="shared" ca="1" si="48"/>
        <v/>
      </c>
      <c r="G487" s="40" t="str">
        <f t="shared" ca="1" si="49"/>
        <v/>
      </c>
      <c r="H487" s="37" t="str">
        <f ca="1">IF(TODAY()&gt;EXP,"0",IF(AND(F487="",G487=""),"",IF($D$7="D",$H$11+SUM($F$12:F487)-SUM($G$12:G487),$H$11-SUM($F$12:F487)+SUM($G$12:G487))))</f>
        <v/>
      </c>
      <c r="I487" s="28"/>
      <c r="J487" s="28"/>
    </row>
    <row r="488" spans="1:10" ht="18.75" customHeight="1" x14ac:dyDescent="0.35">
      <c r="A488" s="28"/>
      <c r="B488" s="35">
        <f t="shared" si="44"/>
        <v>477</v>
      </c>
      <c r="C488" s="38" t="str">
        <f t="shared" ca="1" si="45"/>
        <v/>
      </c>
      <c r="D488" s="39" t="str">
        <f t="shared" ca="1" si="46"/>
        <v/>
      </c>
      <c r="E488" s="32" t="str">
        <f t="shared" ca="1" si="47"/>
        <v/>
      </c>
      <c r="F488" s="40" t="str">
        <f t="shared" ca="1" si="48"/>
        <v/>
      </c>
      <c r="G488" s="40" t="str">
        <f t="shared" ca="1" si="49"/>
        <v/>
      </c>
      <c r="H488" s="37" t="str">
        <f ca="1">IF(TODAY()&gt;EXP,"0",IF(AND(F488="",G488=""),"",IF($D$7="D",$H$11+SUM($F$12:F488)-SUM($G$12:G488),$H$11-SUM($F$12:F488)+SUM($G$12:G488))))</f>
        <v/>
      </c>
      <c r="I488" s="28"/>
      <c r="J488" s="28"/>
    </row>
    <row r="489" spans="1:10" ht="18.75" customHeight="1" x14ac:dyDescent="0.35">
      <c r="A489" s="28"/>
      <c r="B489" s="35">
        <f t="shared" si="44"/>
        <v>478</v>
      </c>
      <c r="C489" s="38" t="str">
        <f t="shared" ca="1" si="45"/>
        <v/>
      </c>
      <c r="D489" s="39" t="str">
        <f t="shared" ca="1" si="46"/>
        <v/>
      </c>
      <c r="E489" s="32" t="str">
        <f t="shared" ca="1" si="47"/>
        <v/>
      </c>
      <c r="F489" s="40" t="str">
        <f t="shared" ca="1" si="48"/>
        <v/>
      </c>
      <c r="G489" s="40" t="str">
        <f t="shared" ca="1" si="49"/>
        <v/>
      </c>
      <c r="H489" s="37" t="str">
        <f ca="1">IF(TODAY()&gt;EXP,"0",IF(AND(F489="",G489=""),"",IF($D$7="D",$H$11+SUM($F$12:F489)-SUM($G$12:G489),$H$11-SUM($F$12:F489)+SUM($G$12:G489))))</f>
        <v/>
      </c>
      <c r="I489" s="28"/>
      <c r="J489" s="28"/>
    </row>
    <row r="490" spans="1:10" ht="18.75" customHeight="1" x14ac:dyDescent="0.35">
      <c r="A490" s="28"/>
      <c r="B490" s="35">
        <f t="shared" si="44"/>
        <v>479</v>
      </c>
      <c r="C490" s="38" t="str">
        <f t="shared" ca="1" si="45"/>
        <v/>
      </c>
      <c r="D490" s="39" t="str">
        <f t="shared" ca="1" si="46"/>
        <v/>
      </c>
      <c r="E490" s="32" t="str">
        <f t="shared" ca="1" si="47"/>
        <v/>
      </c>
      <c r="F490" s="40" t="str">
        <f t="shared" ca="1" si="48"/>
        <v/>
      </c>
      <c r="G490" s="40" t="str">
        <f t="shared" ca="1" si="49"/>
        <v/>
      </c>
      <c r="H490" s="37" t="str">
        <f ca="1">IF(TODAY()&gt;EXP,"0",IF(AND(F490="",G490=""),"",IF($D$7="D",$H$11+SUM($F$12:F490)-SUM($G$12:G490),$H$11-SUM($F$12:F490)+SUM($G$12:G490))))</f>
        <v/>
      </c>
      <c r="I490" s="28"/>
      <c r="J490" s="28"/>
    </row>
    <row r="491" spans="1:10" ht="18.75" customHeight="1" x14ac:dyDescent="0.35">
      <c r="A491" s="28"/>
      <c r="B491" s="35">
        <f t="shared" si="44"/>
        <v>480</v>
      </c>
      <c r="C491" s="38" t="str">
        <f t="shared" ca="1" si="45"/>
        <v/>
      </c>
      <c r="D491" s="39" t="str">
        <f t="shared" ca="1" si="46"/>
        <v/>
      </c>
      <c r="E491" s="32" t="str">
        <f t="shared" ca="1" si="47"/>
        <v/>
      </c>
      <c r="F491" s="40" t="str">
        <f t="shared" ca="1" si="48"/>
        <v/>
      </c>
      <c r="G491" s="40" t="str">
        <f t="shared" ca="1" si="49"/>
        <v/>
      </c>
      <c r="H491" s="37" t="str">
        <f ca="1">IF(TODAY()&gt;EXP,"0",IF(AND(F491="",G491=""),"",IF($D$7="D",$H$11+SUM($F$12:F491)-SUM($G$12:G491),$H$11-SUM($F$12:F491)+SUM($G$12:G491))))</f>
        <v/>
      </c>
      <c r="I491" s="28"/>
      <c r="J491" s="28"/>
    </row>
    <row r="492" spans="1:10" ht="18.75" customHeight="1" x14ac:dyDescent="0.35">
      <c r="A492" s="28"/>
      <c r="B492" s="35">
        <f t="shared" si="44"/>
        <v>481</v>
      </c>
      <c r="C492" s="38" t="str">
        <f t="shared" ca="1" si="45"/>
        <v/>
      </c>
      <c r="D492" s="39" t="str">
        <f t="shared" ca="1" si="46"/>
        <v/>
      </c>
      <c r="E492" s="32" t="str">
        <f t="shared" ca="1" si="47"/>
        <v/>
      </c>
      <c r="F492" s="40" t="str">
        <f t="shared" ca="1" si="48"/>
        <v/>
      </c>
      <c r="G492" s="40" t="str">
        <f t="shared" ca="1" si="49"/>
        <v/>
      </c>
      <c r="H492" s="37" t="str">
        <f ca="1">IF(TODAY()&gt;EXP,"0",IF(AND(F492="",G492=""),"",IF($D$7="D",$H$11+SUM($F$12:F492)-SUM($G$12:G492),$H$11-SUM($F$12:F492)+SUM($G$12:G492))))</f>
        <v/>
      </c>
      <c r="I492" s="28"/>
      <c r="J492" s="28"/>
    </row>
    <row r="493" spans="1:10" ht="18.75" customHeight="1" x14ac:dyDescent="0.35">
      <c r="A493" s="28"/>
      <c r="B493" s="35">
        <f t="shared" si="44"/>
        <v>482</v>
      </c>
      <c r="C493" s="38" t="str">
        <f t="shared" ca="1" si="45"/>
        <v/>
      </c>
      <c r="D493" s="39" t="str">
        <f t="shared" ca="1" si="46"/>
        <v/>
      </c>
      <c r="E493" s="32" t="str">
        <f t="shared" ca="1" si="47"/>
        <v/>
      </c>
      <c r="F493" s="40" t="str">
        <f t="shared" ca="1" si="48"/>
        <v/>
      </c>
      <c r="G493" s="40" t="str">
        <f t="shared" ca="1" si="49"/>
        <v/>
      </c>
      <c r="H493" s="37" t="str">
        <f ca="1">IF(TODAY()&gt;EXP,"0",IF(AND(F493="",G493=""),"",IF($D$7="D",$H$11+SUM($F$12:F493)-SUM($G$12:G493),$H$11-SUM($F$12:F493)+SUM($G$12:G493))))</f>
        <v/>
      </c>
      <c r="I493" s="28"/>
      <c r="J493" s="28"/>
    </row>
    <row r="494" spans="1:10" ht="18.75" customHeight="1" x14ac:dyDescent="0.35">
      <c r="A494" s="28"/>
      <c r="B494" s="35">
        <f t="shared" si="44"/>
        <v>483</v>
      </c>
      <c r="C494" s="38" t="str">
        <f t="shared" ca="1" si="45"/>
        <v/>
      </c>
      <c r="D494" s="39" t="str">
        <f t="shared" ca="1" si="46"/>
        <v/>
      </c>
      <c r="E494" s="32" t="str">
        <f t="shared" ca="1" si="47"/>
        <v/>
      </c>
      <c r="F494" s="40" t="str">
        <f t="shared" ca="1" si="48"/>
        <v/>
      </c>
      <c r="G494" s="40" t="str">
        <f t="shared" ca="1" si="49"/>
        <v/>
      </c>
      <c r="H494" s="37" t="str">
        <f ca="1">IF(TODAY()&gt;EXP,"0",IF(AND(F494="",G494=""),"",IF($D$7="D",$H$11+SUM($F$12:F494)-SUM($G$12:G494),$H$11-SUM($F$12:F494)+SUM($G$12:G494))))</f>
        <v/>
      </c>
      <c r="I494" s="28"/>
      <c r="J494" s="28"/>
    </row>
    <row r="495" spans="1:10" ht="18.75" customHeight="1" x14ac:dyDescent="0.35">
      <c r="A495" s="28"/>
      <c r="B495" s="35">
        <f t="shared" si="44"/>
        <v>484</v>
      </c>
      <c r="C495" s="38" t="str">
        <f t="shared" ca="1" si="45"/>
        <v/>
      </c>
      <c r="D495" s="39" t="str">
        <f t="shared" ca="1" si="46"/>
        <v/>
      </c>
      <c r="E495" s="32" t="str">
        <f t="shared" ca="1" si="47"/>
        <v/>
      </c>
      <c r="F495" s="40" t="str">
        <f t="shared" ca="1" si="48"/>
        <v/>
      </c>
      <c r="G495" s="40" t="str">
        <f t="shared" ca="1" si="49"/>
        <v/>
      </c>
      <c r="H495" s="37" t="str">
        <f ca="1">IF(TODAY()&gt;EXP,"0",IF(AND(F495="",G495=""),"",IF($D$7="D",$H$11+SUM($F$12:F495)-SUM($G$12:G495),$H$11-SUM($F$12:F495)+SUM($G$12:G495))))</f>
        <v/>
      </c>
      <c r="I495" s="28"/>
      <c r="J495" s="28"/>
    </row>
    <row r="496" spans="1:10" ht="18.75" customHeight="1" x14ac:dyDescent="0.35">
      <c r="A496" s="28"/>
      <c r="B496" s="35">
        <f t="shared" si="44"/>
        <v>485</v>
      </c>
      <c r="C496" s="38" t="str">
        <f t="shared" ca="1" si="45"/>
        <v/>
      </c>
      <c r="D496" s="39" t="str">
        <f t="shared" ca="1" si="46"/>
        <v/>
      </c>
      <c r="E496" s="32" t="str">
        <f t="shared" ca="1" si="47"/>
        <v/>
      </c>
      <c r="F496" s="40" t="str">
        <f t="shared" ca="1" si="48"/>
        <v/>
      </c>
      <c r="G496" s="40" t="str">
        <f t="shared" ca="1" si="49"/>
        <v/>
      </c>
      <c r="H496" s="37" t="str">
        <f ca="1">IF(TODAY()&gt;EXP,"0",IF(AND(F496="",G496=""),"",IF($D$7="D",$H$11+SUM($F$12:F496)-SUM($G$12:G496),$H$11-SUM($F$12:F496)+SUM($G$12:G496))))</f>
        <v/>
      </c>
      <c r="I496" s="28"/>
      <c r="J496" s="28"/>
    </row>
    <row r="497" spans="1:10" ht="18.75" customHeight="1" x14ac:dyDescent="0.35">
      <c r="A497" s="28"/>
      <c r="B497" s="35">
        <f t="shared" si="44"/>
        <v>486</v>
      </c>
      <c r="C497" s="38" t="str">
        <f t="shared" ca="1" si="45"/>
        <v/>
      </c>
      <c r="D497" s="39" t="str">
        <f t="shared" ca="1" si="46"/>
        <v/>
      </c>
      <c r="E497" s="32" t="str">
        <f t="shared" ca="1" si="47"/>
        <v/>
      </c>
      <c r="F497" s="40" t="str">
        <f t="shared" ca="1" si="48"/>
        <v/>
      </c>
      <c r="G497" s="40" t="str">
        <f t="shared" ca="1" si="49"/>
        <v/>
      </c>
      <c r="H497" s="37" t="str">
        <f ca="1">IF(TODAY()&gt;EXP,"0",IF(AND(F497="",G497=""),"",IF($D$7="D",$H$11+SUM($F$12:F497)-SUM($G$12:G497),$H$11-SUM($F$12:F497)+SUM($G$12:G497))))</f>
        <v/>
      </c>
      <c r="I497" s="28"/>
      <c r="J497" s="28"/>
    </row>
    <row r="498" spans="1:10" ht="18.75" customHeight="1" x14ac:dyDescent="0.35">
      <c r="A498" s="28"/>
      <c r="B498" s="35">
        <f t="shared" si="44"/>
        <v>487</v>
      </c>
      <c r="C498" s="38" t="str">
        <f t="shared" ca="1" si="45"/>
        <v/>
      </c>
      <c r="D498" s="39" t="str">
        <f t="shared" ca="1" si="46"/>
        <v/>
      </c>
      <c r="E498" s="32" t="str">
        <f t="shared" ca="1" si="47"/>
        <v/>
      </c>
      <c r="F498" s="40" t="str">
        <f t="shared" ca="1" si="48"/>
        <v/>
      </c>
      <c r="G498" s="40" t="str">
        <f t="shared" ca="1" si="49"/>
        <v/>
      </c>
      <c r="H498" s="37" t="str">
        <f ca="1">IF(TODAY()&gt;EXP,"0",IF(AND(F498="",G498=""),"",IF($D$7="D",$H$11+SUM($F$12:F498)-SUM($G$12:G498),$H$11-SUM($F$12:F498)+SUM($G$12:G498))))</f>
        <v/>
      </c>
      <c r="I498" s="28"/>
      <c r="J498" s="28"/>
    </row>
    <row r="499" spans="1:10" ht="18.75" customHeight="1" x14ac:dyDescent="0.35">
      <c r="A499" s="28"/>
      <c r="B499" s="35">
        <f t="shared" si="44"/>
        <v>488</v>
      </c>
      <c r="C499" s="38" t="str">
        <f t="shared" ca="1" si="45"/>
        <v/>
      </c>
      <c r="D499" s="39" t="str">
        <f t="shared" ca="1" si="46"/>
        <v/>
      </c>
      <c r="E499" s="32" t="str">
        <f t="shared" ca="1" si="47"/>
        <v/>
      </c>
      <c r="F499" s="40" t="str">
        <f t="shared" ca="1" si="48"/>
        <v/>
      </c>
      <c r="G499" s="40" t="str">
        <f t="shared" ca="1" si="49"/>
        <v/>
      </c>
      <c r="H499" s="37" t="str">
        <f ca="1">IF(TODAY()&gt;EXP,"0",IF(AND(F499="",G499=""),"",IF($D$7="D",$H$11+SUM($F$12:F499)-SUM($G$12:G499),$H$11-SUM($F$12:F499)+SUM($G$12:G499))))</f>
        <v/>
      </c>
      <c r="I499" s="28"/>
      <c r="J499" s="28"/>
    </row>
    <row r="500" spans="1:10" ht="18.75" customHeight="1" x14ac:dyDescent="0.35">
      <c r="A500" s="28"/>
      <c r="B500" s="35">
        <f t="shared" si="44"/>
        <v>489</v>
      </c>
      <c r="C500" s="38" t="str">
        <f t="shared" ca="1" si="45"/>
        <v/>
      </c>
      <c r="D500" s="39" t="str">
        <f t="shared" ca="1" si="46"/>
        <v/>
      </c>
      <c r="E500" s="32" t="str">
        <f t="shared" ca="1" si="47"/>
        <v/>
      </c>
      <c r="F500" s="40" t="str">
        <f t="shared" ca="1" si="48"/>
        <v/>
      </c>
      <c r="G500" s="40" t="str">
        <f t="shared" ca="1" si="49"/>
        <v/>
      </c>
      <c r="H500" s="37" t="str">
        <f ca="1">IF(TODAY()&gt;EXP,"0",IF(AND(F500="",G500=""),"",IF($D$7="D",$H$11+SUM($F$12:F500)-SUM($G$12:G500),$H$11-SUM($F$12:F500)+SUM($G$12:G500))))</f>
        <v/>
      </c>
      <c r="I500" s="28"/>
      <c r="J500" s="28"/>
    </row>
    <row r="501" spans="1:10" ht="18.75" customHeight="1" x14ac:dyDescent="0.35">
      <c r="A501" s="28"/>
      <c r="B501" s="35">
        <f t="shared" si="44"/>
        <v>490</v>
      </c>
      <c r="C501" s="38" t="str">
        <f t="shared" ca="1" si="45"/>
        <v/>
      </c>
      <c r="D501" s="39" t="str">
        <f t="shared" ca="1" si="46"/>
        <v/>
      </c>
      <c r="E501" s="32" t="str">
        <f t="shared" ca="1" si="47"/>
        <v/>
      </c>
      <c r="F501" s="40" t="str">
        <f t="shared" ca="1" si="48"/>
        <v/>
      </c>
      <c r="G501" s="40" t="str">
        <f t="shared" ca="1" si="49"/>
        <v/>
      </c>
      <c r="H501" s="37" t="str">
        <f ca="1">IF(TODAY()&gt;EXP,"0",IF(AND(F501="",G501=""),"",IF($D$7="D",$H$11+SUM($F$12:F501)-SUM($G$12:G501),$H$11-SUM($F$12:F501)+SUM($G$12:G501))))</f>
        <v/>
      </c>
      <c r="I501" s="28"/>
      <c r="J501" s="28"/>
    </row>
    <row r="502" spans="1:10" ht="18.75" customHeight="1" x14ac:dyDescent="0.35">
      <c r="A502" s="28"/>
      <c r="B502" s="35">
        <f t="shared" si="44"/>
        <v>491</v>
      </c>
      <c r="C502" s="38" t="str">
        <f t="shared" ca="1" si="45"/>
        <v/>
      </c>
      <c r="D502" s="39" t="str">
        <f t="shared" ca="1" si="46"/>
        <v/>
      </c>
      <c r="E502" s="32" t="str">
        <f t="shared" ca="1" si="47"/>
        <v/>
      </c>
      <c r="F502" s="40" t="str">
        <f t="shared" ca="1" si="48"/>
        <v/>
      </c>
      <c r="G502" s="40" t="str">
        <f t="shared" ca="1" si="49"/>
        <v/>
      </c>
      <c r="H502" s="37" t="str">
        <f ca="1">IF(TODAY()&gt;EXP,"0",IF(AND(F502="",G502=""),"",IF($D$7="D",$H$11+SUM($F$12:F502)-SUM($G$12:G502),$H$11-SUM($F$12:F502)+SUM($G$12:G502))))</f>
        <v/>
      </c>
      <c r="I502" s="28"/>
      <c r="J502" s="28"/>
    </row>
    <row r="503" spans="1:10" ht="18.75" customHeight="1" x14ac:dyDescent="0.35">
      <c r="A503" s="28"/>
      <c r="B503" s="35">
        <f t="shared" si="44"/>
        <v>492</v>
      </c>
      <c r="C503" s="38" t="str">
        <f t="shared" ca="1" si="45"/>
        <v/>
      </c>
      <c r="D503" s="39" t="str">
        <f t="shared" ca="1" si="46"/>
        <v/>
      </c>
      <c r="E503" s="32" t="str">
        <f t="shared" ca="1" si="47"/>
        <v/>
      </c>
      <c r="F503" s="40" t="str">
        <f t="shared" ca="1" si="48"/>
        <v/>
      </c>
      <c r="G503" s="40" t="str">
        <f t="shared" ca="1" si="49"/>
        <v/>
      </c>
      <c r="H503" s="37" t="str">
        <f ca="1">IF(TODAY()&gt;EXP,"0",IF(AND(F503="",G503=""),"",IF($D$7="D",$H$11+SUM($F$12:F503)-SUM($G$12:G503),$H$11-SUM($F$12:F503)+SUM($G$12:G503))))</f>
        <v/>
      </c>
      <c r="I503" s="28"/>
      <c r="J503" s="28"/>
    </row>
    <row r="504" spans="1:10" ht="18.75" customHeight="1" x14ac:dyDescent="0.35">
      <c r="A504" s="28"/>
      <c r="B504" s="35">
        <f t="shared" si="44"/>
        <v>493</v>
      </c>
      <c r="C504" s="38" t="str">
        <f t="shared" ca="1" si="45"/>
        <v/>
      </c>
      <c r="D504" s="39" t="str">
        <f t="shared" ca="1" si="46"/>
        <v/>
      </c>
      <c r="E504" s="32" t="str">
        <f t="shared" ca="1" si="47"/>
        <v/>
      </c>
      <c r="F504" s="40" t="str">
        <f t="shared" ca="1" si="48"/>
        <v/>
      </c>
      <c r="G504" s="40" t="str">
        <f t="shared" ca="1" si="49"/>
        <v/>
      </c>
      <c r="H504" s="37" t="str">
        <f ca="1">IF(TODAY()&gt;EXP,"0",IF(AND(F504="",G504=""),"",IF($D$7="D",$H$11+SUM($F$12:F504)-SUM($G$12:G504),$H$11-SUM($F$12:F504)+SUM($G$12:G504))))</f>
        <v/>
      </c>
      <c r="I504" s="28"/>
      <c r="J504" s="28"/>
    </row>
    <row r="505" spans="1:10" ht="18.75" customHeight="1" x14ac:dyDescent="0.35">
      <c r="A505" s="28"/>
      <c r="B505" s="35">
        <f t="shared" si="44"/>
        <v>494</v>
      </c>
      <c r="C505" s="38" t="str">
        <f t="shared" ca="1" si="45"/>
        <v/>
      </c>
      <c r="D505" s="39" t="str">
        <f t="shared" ca="1" si="46"/>
        <v/>
      </c>
      <c r="E505" s="32" t="str">
        <f t="shared" ca="1" si="47"/>
        <v/>
      </c>
      <c r="F505" s="40" t="str">
        <f t="shared" ca="1" si="48"/>
        <v/>
      </c>
      <c r="G505" s="40" t="str">
        <f t="shared" ca="1" si="49"/>
        <v/>
      </c>
      <c r="H505" s="37" t="str">
        <f ca="1">IF(TODAY()&gt;EXP,"0",IF(AND(F505="",G505=""),"",IF($D$7="D",$H$11+SUM($F$12:F505)-SUM($G$12:G505),$H$11-SUM($F$12:F505)+SUM($G$12:G505))))</f>
        <v/>
      </c>
      <c r="I505" s="28"/>
      <c r="J505" s="28"/>
    </row>
    <row r="506" spans="1:10" ht="18.75" customHeight="1" x14ac:dyDescent="0.35">
      <c r="A506" s="28"/>
      <c r="B506" s="35">
        <f t="shared" si="44"/>
        <v>495</v>
      </c>
      <c r="C506" s="38" t="str">
        <f t="shared" ca="1" si="45"/>
        <v/>
      </c>
      <c r="D506" s="39" t="str">
        <f t="shared" ca="1" si="46"/>
        <v/>
      </c>
      <c r="E506" s="32" t="str">
        <f t="shared" ca="1" si="47"/>
        <v/>
      </c>
      <c r="F506" s="40" t="str">
        <f t="shared" ca="1" si="48"/>
        <v/>
      </c>
      <c r="G506" s="40" t="str">
        <f t="shared" ca="1" si="49"/>
        <v/>
      </c>
      <c r="H506" s="37" t="str">
        <f ca="1">IF(TODAY()&gt;EXP,"0",IF(AND(F506="",G506=""),"",IF($D$7="D",$H$11+SUM($F$12:F506)-SUM($G$12:G506),$H$11-SUM($F$12:F506)+SUM($G$12:G506))))</f>
        <v/>
      </c>
      <c r="I506" s="28"/>
      <c r="J506" s="28"/>
    </row>
    <row r="507" spans="1:10" ht="18.75" customHeight="1" x14ac:dyDescent="0.35">
      <c r="A507" s="28"/>
      <c r="B507" s="35">
        <f t="shared" si="44"/>
        <v>496</v>
      </c>
      <c r="C507" s="38" t="str">
        <f t="shared" ca="1" si="45"/>
        <v/>
      </c>
      <c r="D507" s="39" t="str">
        <f t="shared" ca="1" si="46"/>
        <v/>
      </c>
      <c r="E507" s="32" t="str">
        <f t="shared" ca="1" si="47"/>
        <v/>
      </c>
      <c r="F507" s="40" t="str">
        <f t="shared" ca="1" si="48"/>
        <v/>
      </c>
      <c r="G507" s="40" t="str">
        <f t="shared" ca="1" si="49"/>
        <v/>
      </c>
      <c r="H507" s="37" t="str">
        <f ca="1">IF(TODAY()&gt;EXP,"0",IF(AND(F507="",G507=""),"",IF($D$7="D",$H$11+SUM($F$12:F507)-SUM($G$12:G507),$H$11-SUM($F$12:F507)+SUM($G$12:G507))))</f>
        <v/>
      </c>
      <c r="I507" s="28"/>
      <c r="J507" s="28"/>
    </row>
    <row r="508" spans="1:10" ht="18.75" customHeight="1" x14ac:dyDescent="0.35">
      <c r="A508" s="28"/>
      <c r="B508" s="35">
        <f t="shared" si="44"/>
        <v>497</v>
      </c>
      <c r="C508" s="38" t="str">
        <f t="shared" ca="1" si="45"/>
        <v/>
      </c>
      <c r="D508" s="39" t="str">
        <f t="shared" ca="1" si="46"/>
        <v/>
      </c>
      <c r="E508" s="32" t="str">
        <f t="shared" ca="1" si="47"/>
        <v/>
      </c>
      <c r="F508" s="40" t="str">
        <f t="shared" ca="1" si="48"/>
        <v/>
      </c>
      <c r="G508" s="40" t="str">
        <f t="shared" ca="1" si="49"/>
        <v/>
      </c>
      <c r="H508" s="37" t="str">
        <f ca="1">IF(TODAY()&gt;EXP,"0",IF(AND(F508="",G508=""),"",IF($D$7="D",$H$11+SUM($F$12:F508)-SUM($G$12:G508),$H$11-SUM($F$12:F508)+SUM($G$12:G508))))</f>
        <v/>
      </c>
      <c r="I508" s="28"/>
      <c r="J508" s="28"/>
    </row>
    <row r="509" spans="1:10" ht="18.75" customHeight="1" x14ac:dyDescent="0.35">
      <c r="A509" s="28"/>
      <c r="B509" s="35">
        <f t="shared" si="44"/>
        <v>498</v>
      </c>
      <c r="C509" s="38" t="str">
        <f t="shared" ca="1" si="45"/>
        <v/>
      </c>
      <c r="D509" s="39" t="str">
        <f t="shared" ca="1" si="46"/>
        <v/>
      </c>
      <c r="E509" s="32" t="str">
        <f t="shared" ca="1" si="47"/>
        <v/>
      </c>
      <c r="F509" s="40" t="str">
        <f t="shared" ca="1" si="48"/>
        <v/>
      </c>
      <c r="G509" s="40" t="str">
        <f t="shared" ca="1" si="49"/>
        <v/>
      </c>
      <c r="H509" s="37" t="str">
        <f ca="1">IF(TODAY()&gt;EXP,"0",IF(AND(F509="",G509=""),"",IF($D$7="D",$H$11+SUM($F$12:F509)-SUM($G$12:G509),$H$11-SUM($F$12:F509)+SUM($G$12:G509))))</f>
        <v/>
      </c>
      <c r="I509" s="28"/>
      <c r="J509" s="28"/>
    </row>
    <row r="510" spans="1:10" ht="18.75" customHeight="1" x14ac:dyDescent="0.35">
      <c r="A510" s="28"/>
      <c r="B510" s="35">
        <f t="shared" si="11"/>
        <v>499</v>
      </c>
      <c r="C510" s="38" t="str">
        <f t="shared" ca="1" si="6"/>
        <v/>
      </c>
      <c r="D510" s="39" t="str">
        <f t="shared" ca="1" si="7"/>
        <v/>
      </c>
      <c r="E510" s="32" t="str">
        <f t="shared" ca="1" si="8"/>
        <v/>
      </c>
      <c r="F510" s="40" t="str">
        <f t="shared" ca="1" si="9"/>
        <v/>
      </c>
      <c r="G510" s="40" t="str">
        <f t="shared" ca="1" si="10"/>
        <v/>
      </c>
      <c r="H510" s="37" t="str">
        <f ca="1">IF(TODAY()&gt;EXP,"0",IF(AND(F510="",G510=""),"",IF($D$7="D",$H$11+SUM($F$12:F510)-SUM($G$12:G510),$H$11-SUM($F$12:F510)+SUM($G$12:G510))))</f>
        <v/>
      </c>
      <c r="I510" s="28"/>
      <c r="J510" s="28"/>
    </row>
    <row r="511" spans="1:10" ht="18.75" customHeight="1" x14ac:dyDescent="0.35">
      <c r="A511" s="28"/>
      <c r="B511" s="35">
        <f t="shared" si="11"/>
        <v>500</v>
      </c>
      <c r="C511" s="38" t="str">
        <f t="shared" ref="C511" ca="1" si="50">IF(TODAY()&gt;EXP,"0",IF(ISERROR(VLOOKUP(B511&amp;$D$5,JA_1,2,FALSE))=TRUE,"",VLOOKUP(B511&amp;$D$5,JA_1,2,FALSE)))</f>
        <v/>
      </c>
      <c r="D511" s="39" t="str">
        <f t="shared" ref="D511" ca="1" si="51">IF(TODAY()&gt;EXP,"0",IF(ISERROR(VLOOKUP(B511&amp;$D$5,JA_1,3,FALSE))=TRUE,"",VLOOKUP(B511&amp;$D$5,JA_1,3,FALSE)))</f>
        <v/>
      </c>
      <c r="E511" s="32" t="str">
        <f t="shared" ref="E511" ca="1" si="52">IF(TODAY()&gt;EXP,"0",IF(ISERROR(VLOOKUP(B511&amp;$D$5,JA_1,7,FALSE))=TRUE,"",VLOOKUP(B511&amp;$D$5,JA_1,7,FALSE)))</f>
        <v/>
      </c>
      <c r="F511" s="40" t="str">
        <f t="shared" ref="F511" ca="1" si="53">IF(TODAY()&gt;EXP,"0",IF(ISERROR(VLOOKUP(B511&amp;$D$5,JA_1,10,FALSE))=TRUE,"",VLOOKUP(B511&amp;$D$5,JA_1,10,FALSE)))</f>
        <v/>
      </c>
      <c r="G511" s="40" t="str">
        <f t="shared" ref="G511" ca="1" si="54">IF(TODAY()&gt;EXP,"0",IF(ISERROR(VLOOKUP(B511&amp;$D$5,JA_1,11,FALSE))=TRUE,"",VLOOKUP(B511&amp;$D$5,JA_1,11,FALSE)))</f>
        <v/>
      </c>
      <c r="H511" s="37">
        <f ca="1">IF(TODAY()&gt;EXP,"0",IF($D$6="","",IF($D$7="D",$H$11+SUM($F$12:F511)-SUM($G$12:G511),$H$11-SUM($F$12:F511)+SUM($G$12:G511))))</f>
        <v>133005944</v>
      </c>
      <c r="I511" s="28"/>
      <c r="J511" s="28"/>
    </row>
    <row r="512" spans="1:10" x14ac:dyDescent="0.35">
      <c r="A512" s="28"/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1:10" x14ac:dyDescent="0.35">
      <c r="A513" s="28"/>
      <c r="B513" s="298" t="s">
        <v>460</v>
      </c>
      <c r="C513" s="28"/>
      <c r="D513" s="28"/>
      <c r="E513" s="28"/>
      <c r="F513" s="28"/>
      <c r="G513" s="28"/>
      <c r="H513" s="28"/>
      <c r="I513" s="28"/>
      <c r="J513" s="28"/>
    </row>
    <row r="514" spans="1:10" x14ac:dyDescent="0.35">
      <c r="A514" s="28"/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1:10" x14ac:dyDescent="0.35">
      <c r="A515" s="28"/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1:10" x14ac:dyDescent="0.35">
      <c r="A516" s="28"/>
      <c r="B516" s="28"/>
      <c r="C516" s="28"/>
      <c r="D516" s="28"/>
      <c r="E516" s="28"/>
      <c r="F516" s="28"/>
      <c r="G516" s="28"/>
      <c r="H516" s="28"/>
      <c r="I516" s="28"/>
      <c r="J516" s="28"/>
    </row>
  </sheetData>
  <sheetProtection algorithmName="SHA-512" hashValue="+Rc+tcngqaF1azA1EJsokw7lWgNDboiU9RUWaXoS9XTOWvKycMLZFpV07Qn3c/KbpI/JaU16QsGxdF2CGzZwwA==" saltValue="sOZfslSzs6I0N0JX2kaddA==" spinCount="100000" sheet="1" objects="1" scenarios="1" formatCells="0" formatColumns="0" formatRows="0" autoFilter="0"/>
  <autoFilter ref="C10:H10" xr:uid="{00000000-0009-0000-0000-000005000000}"/>
  <mergeCells count="4">
    <mergeCell ref="D6:E6"/>
    <mergeCell ref="B2:H2"/>
    <mergeCell ref="B3:H3"/>
    <mergeCell ref="B4:H4"/>
  </mergeCells>
  <dataValidations count="1">
    <dataValidation type="list" showInputMessage="1" showErrorMessage="1" errorTitle="KESALAHAN INPUT DATA" error="                  KODE AKUN SALAH_x000a_SILAHKAN PILIH KODE AKUN DARI DAFTAR" sqref="D5" xr:uid="{00000000-0002-0000-0500-000000000000}">
      <formula1>KA</formula1>
    </dataValidation>
  </dataValidations>
  <pageMargins left="1.31" right="0.11" top="0.3" bottom="0.25" header="0.12" footer="0.17"/>
  <pageSetup paperSize="9" orientation="landscape" blackAndWhite="1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DJ102"/>
  <sheetViews>
    <sheetView showGridLines="0" workbookViewId="0">
      <pane ySplit="5" topLeftCell="A6" activePane="bottomLeft" state="frozen"/>
      <selection activeCell="B3" sqref="B3:H3"/>
      <selection pane="bottomLeft" activeCell="C2" sqref="C2:K2"/>
    </sheetView>
  </sheetViews>
  <sheetFormatPr defaultColWidth="0" defaultRowHeight="15" customHeight="1" zeroHeight="1" x14ac:dyDescent="0.35"/>
  <cols>
    <col min="1" max="1" width="7.1796875" customWidth="1"/>
    <col min="2" max="2" width="44.453125" bestFit="1" customWidth="1"/>
    <col min="3" max="3" width="7.1796875" style="178" customWidth="1"/>
    <col min="4" max="4" width="7.1796875" customWidth="1"/>
    <col min="5" max="5" width="40" customWidth="1"/>
    <col min="6" max="11" width="13.81640625" customWidth="1"/>
    <col min="12" max="13" width="28.54296875" customWidth="1"/>
    <col min="14" max="107" width="28.54296875" hidden="1" customWidth="1"/>
    <col min="108" max="108" width="21.453125" hidden="1" customWidth="1"/>
    <col min="109" max="114" width="14.26953125" hidden="1" customWidth="1"/>
    <col min="115" max="16384" width="9.1796875" hidden="1"/>
  </cols>
  <sheetData>
    <row r="1" spans="1:109" ht="3.75" customHeight="1" x14ac:dyDescent="0.35">
      <c r="A1" s="28"/>
      <c r="B1" s="28"/>
      <c r="C1" s="161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09" ht="22.5" customHeight="1" x14ac:dyDescent="0.35">
      <c r="A2" s="28"/>
      <c r="B2" s="28"/>
      <c r="C2" s="392" t="str">
        <f ca="1">IF(TODAY()&gt;EXP,"APLIKASI INI SUDAH KADALUARSA",PR)</f>
        <v>NAMA PERUSAHAAN ANDA</v>
      </c>
      <c r="D2" s="393"/>
      <c r="E2" s="393"/>
      <c r="F2" s="393"/>
      <c r="G2" s="393"/>
      <c r="H2" s="393"/>
      <c r="I2" s="393"/>
      <c r="J2" s="393"/>
      <c r="K2" s="393"/>
      <c r="L2" s="158"/>
      <c r="M2" s="158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5"/>
      <c r="BG2" s="165"/>
      <c r="BH2" s="165"/>
      <c r="BI2" s="165"/>
      <c r="BJ2" s="165"/>
      <c r="BK2" s="165"/>
      <c r="BL2" s="165"/>
      <c r="BM2" s="165"/>
      <c r="BN2" s="165"/>
      <c r="BO2" s="165"/>
      <c r="BP2" s="165"/>
      <c r="BQ2" s="165"/>
      <c r="BR2" s="165"/>
      <c r="BS2" s="165"/>
      <c r="BT2" s="165"/>
      <c r="BU2" s="165"/>
      <c r="BV2" s="165"/>
      <c r="BW2" s="165"/>
      <c r="BX2" s="165"/>
      <c r="BY2" s="165"/>
      <c r="BZ2" s="165"/>
      <c r="CA2" s="165"/>
      <c r="CB2" s="165"/>
      <c r="CC2" s="165"/>
      <c r="CD2" s="165"/>
      <c r="CE2" s="165"/>
      <c r="CF2" s="165"/>
      <c r="CG2" s="165"/>
      <c r="CH2" s="165"/>
      <c r="CI2" s="165"/>
      <c r="CJ2" s="165"/>
      <c r="CK2" s="165"/>
      <c r="CL2" s="165"/>
      <c r="CM2" s="165"/>
      <c r="CN2" s="165"/>
      <c r="CO2" s="165"/>
      <c r="CP2" s="165"/>
      <c r="CQ2" s="165"/>
      <c r="CR2" s="165"/>
      <c r="CS2" s="165"/>
      <c r="CT2" s="165"/>
      <c r="CU2" s="165"/>
      <c r="CV2" s="165"/>
      <c r="CW2" s="165"/>
      <c r="CX2" s="165"/>
      <c r="CY2" s="165"/>
      <c r="CZ2" s="165"/>
      <c r="DA2" s="165"/>
      <c r="DB2" s="165"/>
      <c r="DC2" s="165"/>
      <c r="DD2" s="166"/>
      <c r="DE2" s="167"/>
    </row>
    <row r="3" spans="1:109" ht="18.75" customHeight="1" x14ac:dyDescent="0.35">
      <c r="A3" s="28"/>
      <c r="B3" s="28"/>
      <c r="C3" s="394" t="s">
        <v>34</v>
      </c>
      <c r="D3" s="394"/>
      <c r="E3" s="394"/>
      <c r="F3" s="394"/>
      <c r="G3" s="394"/>
      <c r="H3" s="394"/>
      <c r="I3" s="394"/>
      <c r="J3" s="394"/>
      <c r="K3" s="394"/>
      <c r="L3" s="168"/>
      <c r="M3" s="168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6"/>
      <c r="DE3" s="170"/>
    </row>
    <row r="4" spans="1:109" ht="18.75" customHeight="1" x14ac:dyDescent="0.35">
      <c r="A4" s="28"/>
      <c r="B4" s="28"/>
      <c r="C4" s="395" t="str">
        <f>TG_2&amp;" "&amp;BL_2&amp;" "&amp;TH_2</f>
        <v>31 Desember 2025</v>
      </c>
      <c r="D4" s="396"/>
      <c r="E4" s="396"/>
      <c r="F4" s="396"/>
      <c r="G4" s="396"/>
      <c r="H4" s="396"/>
      <c r="I4" s="396"/>
      <c r="J4" s="396"/>
      <c r="K4" s="396"/>
      <c r="L4" s="159"/>
      <c r="M4" s="159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6"/>
      <c r="DE4" s="171"/>
    </row>
    <row r="5" spans="1:109" ht="30" customHeight="1" x14ac:dyDescent="0.35">
      <c r="A5" s="28"/>
      <c r="B5" s="68" t="s">
        <v>83</v>
      </c>
      <c r="C5" s="399" t="s">
        <v>56</v>
      </c>
      <c r="D5" s="397"/>
      <c r="E5" s="135" t="s">
        <v>0</v>
      </c>
      <c r="F5" s="397" t="s">
        <v>5</v>
      </c>
      <c r="G5" s="397"/>
      <c r="H5" s="397"/>
      <c r="I5" s="397"/>
      <c r="J5" s="397"/>
      <c r="K5" s="398"/>
      <c r="L5" s="172"/>
      <c r="M5" s="173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85" t="s">
        <v>85</v>
      </c>
      <c r="DE5" s="170"/>
    </row>
    <row r="6" spans="1:109" ht="18.75" customHeight="1" x14ac:dyDescent="0.35">
      <c r="A6" s="28"/>
      <c r="B6" s="131" t="s">
        <v>82</v>
      </c>
      <c r="C6" s="84"/>
      <c r="D6" s="85"/>
      <c r="E6" s="136" t="s">
        <v>82</v>
      </c>
      <c r="F6" s="69"/>
      <c r="G6" s="69"/>
      <c r="H6" s="69"/>
      <c r="I6" s="69"/>
      <c r="J6" s="69"/>
      <c r="K6" s="70"/>
      <c r="L6" s="172"/>
      <c r="M6" s="173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86">
        <f>IF(AND(C6&lt;&gt;"",D6&lt;&gt;""),SUM(F6:K6),0)</f>
        <v>0</v>
      </c>
      <c r="DE6" s="170"/>
    </row>
    <row r="7" spans="1:109" ht="18.75" customHeight="1" x14ac:dyDescent="0.35">
      <c r="A7" s="28"/>
      <c r="B7" s="132" t="s">
        <v>62</v>
      </c>
      <c r="C7" s="86">
        <v>511</v>
      </c>
      <c r="D7" s="87">
        <v>148</v>
      </c>
      <c r="E7" s="72" t="str">
        <f t="shared" ref="E7:E95" si="0">IF(C7="","",VLOOKUP(C7,DA,2,FALSE))</f>
        <v>Persediaan Awal Barang Jadi</v>
      </c>
      <c r="F7" s="73"/>
      <c r="G7" s="73"/>
      <c r="H7" s="73"/>
      <c r="I7" s="73"/>
      <c r="J7" s="73"/>
      <c r="K7" s="74">
        <f ca="1">IF(TODAY()&gt;EXP,"0",IF(D7="",0,VLOOKUP(D7,DA,6,FALSE)))</f>
        <v>297250300</v>
      </c>
      <c r="L7" s="172"/>
      <c r="M7" s="174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5"/>
      <c r="BQ7" s="175"/>
      <c r="BR7" s="175"/>
      <c r="BS7" s="175"/>
      <c r="BT7" s="175"/>
      <c r="BU7" s="175"/>
      <c r="BV7" s="175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5"/>
      <c r="CH7" s="175"/>
      <c r="CI7" s="175"/>
      <c r="CJ7" s="175"/>
      <c r="CK7" s="175"/>
      <c r="CL7" s="175"/>
      <c r="CM7" s="175"/>
      <c r="CN7" s="175"/>
      <c r="CO7" s="175"/>
      <c r="CP7" s="175"/>
      <c r="CQ7" s="175"/>
      <c r="CR7" s="175"/>
      <c r="CS7" s="175"/>
      <c r="CT7" s="175"/>
      <c r="CU7" s="175"/>
      <c r="CV7" s="175"/>
      <c r="CW7" s="175"/>
      <c r="CX7" s="175"/>
      <c r="CY7" s="175"/>
      <c r="CZ7" s="175"/>
      <c r="DA7" s="175"/>
      <c r="DB7" s="175"/>
      <c r="DC7" s="175"/>
      <c r="DD7" s="186">
        <f ca="1">IF(AND(C7&lt;&gt;"",D7&lt;&gt;""),SUM(F7:K7),0)</f>
        <v>297250300</v>
      </c>
    </row>
    <row r="8" spans="1:109" ht="18.75" customHeight="1" x14ac:dyDescent="0.35">
      <c r="A8" s="28"/>
      <c r="B8" s="132" t="s">
        <v>57</v>
      </c>
      <c r="C8" s="86">
        <v>531</v>
      </c>
      <c r="D8" s="87">
        <v>151</v>
      </c>
      <c r="E8" s="72" t="str">
        <f t="shared" si="0"/>
        <v>Persediaan Awal Barang Dalam Proses</v>
      </c>
      <c r="F8" s="73"/>
      <c r="G8" s="73"/>
      <c r="H8" s="73"/>
      <c r="I8" s="73"/>
      <c r="J8" s="75">
        <f ca="1">IF(TODAY()&gt;EXP,"0",IF(D8="",0,VLOOKUP(D8,DA,6,FALSE)))</f>
        <v>130125000</v>
      </c>
      <c r="K8" s="76"/>
      <c r="L8" s="172"/>
      <c r="M8" s="172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6"/>
      <c r="CR8" s="176"/>
      <c r="CS8" s="176"/>
      <c r="CT8" s="176"/>
      <c r="CU8" s="176"/>
      <c r="CV8" s="176"/>
      <c r="CW8" s="176"/>
      <c r="CX8" s="176"/>
      <c r="CY8" s="176"/>
      <c r="CZ8" s="176"/>
      <c r="DA8" s="176"/>
      <c r="DB8" s="176"/>
      <c r="DC8" s="176"/>
      <c r="DD8" s="186">
        <f t="shared" ref="DD8:DD71" ca="1" si="1">IF(AND(C8&lt;&gt;"",D8&lt;&gt;""),SUM(F8:K8),0)</f>
        <v>130125000</v>
      </c>
    </row>
    <row r="9" spans="1:109" ht="18.75" customHeight="1" x14ac:dyDescent="0.35">
      <c r="A9" s="28"/>
      <c r="B9" s="132"/>
      <c r="C9" s="86"/>
      <c r="D9" s="87"/>
      <c r="E9" s="72"/>
      <c r="F9" s="73"/>
      <c r="G9" s="73"/>
      <c r="H9" s="73"/>
      <c r="I9" s="73"/>
      <c r="J9" s="73"/>
      <c r="K9" s="76"/>
      <c r="L9" s="172"/>
      <c r="M9" s="172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  <c r="CM9" s="176"/>
      <c r="CN9" s="176"/>
      <c r="CO9" s="176"/>
      <c r="CP9" s="176"/>
      <c r="CQ9" s="176"/>
      <c r="CR9" s="176"/>
      <c r="CS9" s="176"/>
      <c r="CT9" s="176"/>
      <c r="CU9" s="176"/>
      <c r="CV9" s="176"/>
      <c r="CW9" s="176"/>
      <c r="CX9" s="176"/>
      <c r="CY9" s="176"/>
      <c r="CZ9" s="176"/>
      <c r="DA9" s="176"/>
      <c r="DB9" s="176"/>
      <c r="DC9" s="176"/>
      <c r="DD9" s="186">
        <f t="shared" si="1"/>
        <v>0</v>
      </c>
    </row>
    <row r="10" spans="1:109" ht="18.75" customHeight="1" x14ac:dyDescent="0.35">
      <c r="A10" s="28"/>
      <c r="B10" s="82" t="s">
        <v>61</v>
      </c>
      <c r="C10" s="86">
        <v>550</v>
      </c>
      <c r="D10" s="87"/>
      <c r="E10" s="71" t="str">
        <f t="shared" si="0"/>
        <v>PEMAKAIAN BAHAN BAKU</v>
      </c>
      <c r="F10" s="73"/>
      <c r="G10" s="73"/>
      <c r="H10" s="73"/>
      <c r="I10" s="73"/>
      <c r="J10" s="73"/>
      <c r="K10" s="76"/>
      <c r="L10" s="172"/>
      <c r="M10" s="172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86">
        <f t="shared" si="1"/>
        <v>0</v>
      </c>
    </row>
    <row r="11" spans="1:109" ht="18.75" customHeight="1" x14ac:dyDescent="0.35">
      <c r="A11" s="28"/>
      <c r="B11" s="132" t="s">
        <v>59</v>
      </c>
      <c r="C11" s="86">
        <v>551</v>
      </c>
      <c r="D11" s="87">
        <v>153</v>
      </c>
      <c r="E11" s="72" t="str">
        <f t="shared" si="0"/>
        <v>Persediaan Awal Bahan Baku</v>
      </c>
      <c r="F11" s="73"/>
      <c r="G11" s="73"/>
      <c r="H11" s="75">
        <f ca="1">IF(TODAY()&gt;EXP,"0",IF(D11="",0,VLOOKUP(D11,DA,6,FALSE)))</f>
        <v>241625000</v>
      </c>
      <c r="I11" s="73"/>
      <c r="J11" s="73"/>
      <c r="K11" s="76"/>
      <c r="L11" s="172"/>
      <c r="M11" s="172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86">
        <f t="shared" ca="1" si="1"/>
        <v>241625000</v>
      </c>
    </row>
    <row r="12" spans="1:109" ht="18.75" customHeight="1" x14ac:dyDescent="0.35">
      <c r="A12" s="28"/>
      <c r="B12" s="132" t="s">
        <v>60</v>
      </c>
      <c r="C12" s="86">
        <v>552</v>
      </c>
      <c r="D12" s="87"/>
      <c r="E12" s="72" t="str">
        <f t="shared" si="0"/>
        <v>Pembelian Bahan Baku</v>
      </c>
      <c r="F12" s="75">
        <f ca="1">IF(TODAY()&gt;EXP,"0",SUMIF('Jurnal Umum'!J:J,$C12,'Jurnal Umum'!L:L)-SUMIF('Jurnal Umum'!J:J,$C12,'Jurnal Umum'!M:M))</f>
        <v>1216257000</v>
      </c>
      <c r="G12" s="73"/>
      <c r="H12" s="73"/>
      <c r="I12" s="73"/>
      <c r="J12" s="73"/>
      <c r="K12" s="76"/>
      <c r="L12" s="172"/>
      <c r="M12" s="172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86">
        <f t="shared" si="1"/>
        <v>0</v>
      </c>
    </row>
    <row r="13" spans="1:109" ht="18.75" customHeight="1" x14ac:dyDescent="0.35">
      <c r="A13" s="28"/>
      <c r="B13" s="132" t="s">
        <v>63</v>
      </c>
      <c r="C13" s="86">
        <v>553</v>
      </c>
      <c r="D13" s="87"/>
      <c r="E13" s="72" t="str">
        <f t="shared" si="0"/>
        <v>Ongkos Angkut Bahan Baku</v>
      </c>
      <c r="F13" s="75">
        <f ca="1">IF(TODAY()&gt;EXP,"0",SUMIF('Jurnal Umum'!J:J,$C13,'Jurnal Umum'!L:L)-SUMIF('Jurnal Umum'!J:J,$C13,'Jurnal Umum'!M:M))</f>
        <v>622000</v>
      </c>
      <c r="G13" s="73"/>
      <c r="H13" s="73"/>
      <c r="I13" s="73"/>
      <c r="J13" s="73"/>
      <c r="K13" s="76"/>
      <c r="L13" s="172"/>
      <c r="M13" s="172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  <c r="CM13" s="176"/>
      <c r="CN13" s="176"/>
      <c r="CO13" s="176"/>
      <c r="CP13" s="176"/>
      <c r="CQ13" s="176"/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86">
        <f t="shared" si="1"/>
        <v>0</v>
      </c>
    </row>
    <row r="14" spans="1:109" ht="18.75" customHeight="1" x14ac:dyDescent="0.35">
      <c r="A14" s="28"/>
      <c r="B14" s="82" t="s">
        <v>76</v>
      </c>
      <c r="C14" s="86"/>
      <c r="D14" s="87"/>
      <c r="E14" s="137" t="s">
        <v>76</v>
      </c>
      <c r="F14" s="79"/>
      <c r="G14" s="75">
        <f ca="1">SUM(F12:F13)</f>
        <v>1216879000</v>
      </c>
      <c r="H14" s="73"/>
      <c r="I14" s="73"/>
      <c r="J14" s="73"/>
      <c r="K14" s="76"/>
      <c r="L14" s="172"/>
      <c r="M14" s="172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86">
        <f t="shared" si="1"/>
        <v>0</v>
      </c>
    </row>
    <row r="15" spans="1:109" ht="18.75" customHeight="1" x14ac:dyDescent="0.35">
      <c r="A15" s="28"/>
      <c r="B15" s="132" t="s">
        <v>64</v>
      </c>
      <c r="C15" s="86">
        <v>554</v>
      </c>
      <c r="D15" s="87"/>
      <c r="E15" s="72" t="str">
        <f t="shared" si="0"/>
        <v>Potongan Pembelian Bahan Baku</v>
      </c>
      <c r="F15" s="75">
        <f ca="1">IF(TODAY()&gt;EXP,"0",SUMIF('Jurnal Umum'!J:J,$C15,'Jurnal Umum'!M:M)-SUMIF('Jurnal Umum'!J:J,$C15,'Jurnal Umum'!L:L))</f>
        <v>3106500</v>
      </c>
      <c r="G15" s="73"/>
      <c r="H15" s="73"/>
      <c r="I15" s="73"/>
      <c r="J15" s="73"/>
      <c r="K15" s="76"/>
      <c r="L15" s="172"/>
      <c r="M15" s="172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6"/>
      <c r="CL15" s="176"/>
      <c r="CM15" s="176"/>
      <c r="CN15" s="176"/>
      <c r="CO15" s="176"/>
      <c r="CP15" s="176"/>
      <c r="CQ15" s="176"/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86">
        <f t="shared" si="1"/>
        <v>0</v>
      </c>
    </row>
    <row r="16" spans="1:109" ht="18.75" customHeight="1" x14ac:dyDescent="0.35">
      <c r="A16" s="28"/>
      <c r="B16" s="132" t="s">
        <v>65</v>
      </c>
      <c r="C16" s="86">
        <v>555</v>
      </c>
      <c r="D16" s="87"/>
      <c r="E16" s="72" t="str">
        <f t="shared" si="0"/>
        <v>Retur Pembelian Bahan Baku</v>
      </c>
      <c r="F16" s="75">
        <f ca="1">IF(TODAY()&gt;EXP,"0",SUMIF('Jurnal Umum'!J:J,$C16,'Jurnal Umum'!M:M)-SUMIF('Jurnal Umum'!J:J,$C16,'Jurnal Umum'!L:L))</f>
        <v>0</v>
      </c>
      <c r="G16" s="73"/>
      <c r="H16" s="73"/>
      <c r="I16" s="73"/>
      <c r="J16" s="73"/>
      <c r="K16" s="76"/>
      <c r="L16" s="172"/>
      <c r="M16" s="172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6"/>
      <c r="CA16" s="176"/>
      <c r="CB16" s="176"/>
      <c r="CC16" s="176"/>
      <c r="CD16" s="176"/>
      <c r="CE16" s="176"/>
      <c r="CF16" s="176"/>
      <c r="CG16" s="176"/>
      <c r="CH16" s="176"/>
      <c r="CI16" s="176"/>
      <c r="CJ16" s="176"/>
      <c r="CK16" s="176"/>
      <c r="CL16" s="176"/>
      <c r="CM16" s="176"/>
      <c r="CN16" s="176"/>
      <c r="CO16" s="176"/>
      <c r="CP16" s="176"/>
      <c r="CQ16" s="176"/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86">
        <f t="shared" si="1"/>
        <v>0</v>
      </c>
    </row>
    <row r="17" spans="1:108" ht="18.75" customHeight="1" x14ac:dyDescent="0.35">
      <c r="A17" s="28"/>
      <c r="B17" s="82" t="s">
        <v>71</v>
      </c>
      <c r="C17" s="86"/>
      <c r="D17" s="87"/>
      <c r="E17" s="137" t="s">
        <v>71</v>
      </c>
      <c r="F17" s="79"/>
      <c r="G17" s="75">
        <f ca="1">SUM(F15:F16)</f>
        <v>3106500</v>
      </c>
      <c r="H17" s="73"/>
      <c r="I17" s="73"/>
      <c r="J17" s="73"/>
      <c r="K17" s="76"/>
      <c r="L17" s="172"/>
      <c r="M17" s="172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86">
        <f t="shared" si="1"/>
        <v>0</v>
      </c>
    </row>
    <row r="18" spans="1:108" ht="18.75" customHeight="1" x14ac:dyDescent="0.35">
      <c r="A18" s="28"/>
      <c r="B18" s="82" t="s">
        <v>77</v>
      </c>
      <c r="C18" s="86"/>
      <c r="D18" s="87"/>
      <c r="E18" s="137" t="s">
        <v>77</v>
      </c>
      <c r="F18" s="73"/>
      <c r="G18" s="79"/>
      <c r="H18" s="75">
        <f ca="1">G14-G17</f>
        <v>1213772500</v>
      </c>
      <c r="I18" s="73"/>
      <c r="J18" s="73"/>
      <c r="K18" s="76"/>
      <c r="L18" s="172"/>
      <c r="M18" s="172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Y18" s="176"/>
      <c r="AZ18" s="176"/>
      <c r="BA18" s="176"/>
      <c r="BB18" s="176"/>
      <c r="BC18" s="176"/>
      <c r="BD18" s="176"/>
      <c r="BE18" s="176"/>
      <c r="BF18" s="176"/>
      <c r="BG18" s="176"/>
      <c r="BH18" s="176"/>
      <c r="BI18" s="176"/>
      <c r="BJ18" s="176"/>
      <c r="BK18" s="176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  <c r="BV18" s="176"/>
      <c r="BW18" s="176"/>
      <c r="BX18" s="176"/>
      <c r="BY18" s="176"/>
      <c r="BZ18" s="176"/>
      <c r="CA18" s="176"/>
      <c r="CB18" s="176"/>
      <c r="CC18" s="176"/>
      <c r="CD18" s="176"/>
      <c r="CE18" s="176"/>
      <c r="CF18" s="176"/>
      <c r="CG18" s="176"/>
      <c r="CH18" s="176"/>
      <c r="CI18" s="176"/>
      <c r="CJ18" s="176"/>
      <c r="CK18" s="176"/>
      <c r="CL18" s="176"/>
      <c r="CM18" s="176"/>
      <c r="CN18" s="176"/>
      <c r="CO18" s="176"/>
      <c r="CP18" s="176"/>
      <c r="CQ18" s="176"/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86">
        <f t="shared" si="1"/>
        <v>0</v>
      </c>
    </row>
    <row r="19" spans="1:108" ht="18.75" customHeight="1" x14ac:dyDescent="0.35">
      <c r="A19" s="28"/>
      <c r="B19" s="82" t="s">
        <v>78</v>
      </c>
      <c r="C19" s="86"/>
      <c r="D19" s="87"/>
      <c r="E19" s="137" t="s">
        <v>78</v>
      </c>
      <c r="F19" s="73"/>
      <c r="G19" s="73"/>
      <c r="H19" s="79"/>
      <c r="I19" s="75">
        <f ca="1">H11+H18</f>
        <v>1455397500</v>
      </c>
      <c r="J19" s="73"/>
      <c r="K19" s="76"/>
      <c r="L19" s="172"/>
      <c r="M19" s="172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86">
        <f t="shared" si="1"/>
        <v>0</v>
      </c>
    </row>
    <row r="20" spans="1:108" ht="18.75" customHeight="1" x14ac:dyDescent="0.35">
      <c r="A20" s="28"/>
      <c r="B20" s="133" t="s">
        <v>146</v>
      </c>
      <c r="C20" s="86">
        <v>153</v>
      </c>
      <c r="D20" s="87">
        <v>558</v>
      </c>
      <c r="E20" s="72" t="str">
        <f t="shared" si="0"/>
        <v>Persediaan Bahan Baku</v>
      </c>
      <c r="F20" s="73"/>
      <c r="G20" s="73"/>
      <c r="H20" s="73"/>
      <c r="I20" s="90">
        <v>112000000</v>
      </c>
      <c r="J20" s="73"/>
      <c r="K20" s="76"/>
      <c r="L20" s="172"/>
      <c r="M20" s="172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  <c r="CM20" s="176"/>
      <c r="CN20" s="176"/>
      <c r="CO20" s="176"/>
      <c r="CP20" s="176"/>
      <c r="CQ20" s="176"/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86">
        <f t="shared" si="1"/>
        <v>112000000</v>
      </c>
    </row>
    <row r="21" spans="1:108" ht="18.75" customHeight="1" x14ac:dyDescent="0.35">
      <c r="A21" s="28"/>
      <c r="B21" s="132" t="s">
        <v>58</v>
      </c>
      <c r="C21" s="86">
        <v>532</v>
      </c>
      <c r="D21" s="87">
        <v>559</v>
      </c>
      <c r="E21" s="72" t="str">
        <f t="shared" si="0"/>
        <v>Pemakaian Bahan Baku</v>
      </c>
      <c r="F21" s="73"/>
      <c r="G21" s="73"/>
      <c r="H21" s="73"/>
      <c r="I21" s="73"/>
      <c r="J21" s="75">
        <f ca="1">I19-I20</f>
        <v>1343397500</v>
      </c>
      <c r="K21" s="76"/>
      <c r="L21" s="172"/>
      <c r="M21" s="172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6"/>
      <c r="CA21" s="176"/>
      <c r="CB21" s="176"/>
      <c r="CC21" s="176"/>
      <c r="CD21" s="176"/>
      <c r="CE21" s="176"/>
      <c r="CF21" s="176"/>
      <c r="CG21" s="176"/>
      <c r="CH21" s="176"/>
      <c r="CI21" s="176"/>
      <c r="CJ21" s="176"/>
      <c r="CK21" s="176"/>
      <c r="CL21" s="176"/>
      <c r="CM21" s="176"/>
      <c r="CN21" s="176"/>
      <c r="CO21" s="176"/>
      <c r="CP21" s="176"/>
      <c r="CQ21" s="176"/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86">
        <f t="shared" ca="1" si="1"/>
        <v>1343397500</v>
      </c>
    </row>
    <row r="22" spans="1:108" ht="18.75" customHeight="1" x14ac:dyDescent="0.35">
      <c r="A22" s="28"/>
      <c r="B22" s="132" t="s">
        <v>84</v>
      </c>
      <c r="C22" s="86"/>
      <c r="D22" s="87"/>
      <c r="E22" s="72" t="str">
        <f t="shared" si="0"/>
        <v/>
      </c>
      <c r="F22" s="73"/>
      <c r="G22" s="73"/>
      <c r="H22" s="73"/>
      <c r="I22" s="73"/>
      <c r="J22" s="73"/>
      <c r="K22" s="76"/>
      <c r="L22" s="172"/>
      <c r="M22" s="172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6"/>
      <c r="BY22" s="176"/>
      <c r="BZ22" s="176"/>
      <c r="CA22" s="176"/>
      <c r="CB22" s="176"/>
      <c r="CC22" s="176"/>
      <c r="CD22" s="176"/>
      <c r="CE22" s="176"/>
      <c r="CF22" s="176"/>
      <c r="CG22" s="176"/>
      <c r="CH22" s="176"/>
      <c r="CI22" s="176"/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86">
        <f t="shared" si="1"/>
        <v>0</v>
      </c>
    </row>
    <row r="23" spans="1:108" ht="18.75" customHeight="1" x14ac:dyDescent="0.35">
      <c r="A23" s="28"/>
      <c r="B23" s="82" t="s">
        <v>70</v>
      </c>
      <c r="C23" s="86">
        <v>560</v>
      </c>
      <c r="D23" s="87"/>
      <c r="E23" s="71" t="str">
        <f t="shared" si="0"/>
        <v>BIAYA TENAGA KERJA LANGSUNG</v>
      </c>
      <c r="F23" s="73"/>
      <c r="G23" s="73"/>
      <c r="H23" s="73"/>
      <c r="I23" s="73"/>
      <c r="J23" s="73"/>
      <c r="K23" s="76"/>
      <c r="L23" s="172"/>
      <c r="M23" s="172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176"/>
      <c r="BN23" s="176"/>
      <c r="BO23" s="176"/>
      <c r="BP23" s="176"/>
      <c r="BQ23" s="176"/>
      <c r="BR23" s="176"/>
      <c r="BS23" s="176"/>
      <c r="BT23" s="176"/>
      <c r="BU23" s="176"/>
      <c r="BV23" s="176"/>
      <c r="BW23" s="176"/>
      <c r="BX23" s="176"/>
      <c r="BY23" s="176"/>
      <c r="BZ23" s="176"/>
      <c r="CA23" s="176"/>
      <c r="CB23" s="176"/>
      <c r="CC23" s="176"/>
      <c r="CD23" s="176"/>
      <c r="CE23" s="176"/>
      <c r="CF23" s="176"/>
      <c r="CG23" s="176"/>
      <c r="CH23" s="176"/>
      <c r="CI23" s="176"/>
      <c r="CJ23" s="176"/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86">
        <f t="shared" si="1"/>
        <v>0</v>
      </c>
    </row>
    <row r="24" spans="1:108" ht="18.75" customHeight="1" x14ac:dyDescent="0.35">
      <c r="A24" s="28"/>
      <c r="B24" s="132" t="s">
        <v>66</v>
      </c>
      <c r="C24" s="86">
        <v>561</v>
      </c>
      <c r="D24" s="87"/>
      <c r="E24" s="72" t="str">
        <f t="shared" si="0"/>
        <v>Upah langsung</v>
      </c>
      <c r="F24" s="73"/>
      <c r="G24" s="73"/>
      <c r="H24" s="73"/>
      <c r="I24" s="73"/>
      <c r="J24" s="77">
        <f ca="1">IF(TODAY()&gt;EXP,"0",SUMIF('Jurnal Umum'!J:J,$C24,'Jurnal Umum'!L:L)-SUMIF('Jurnal Umum'!J:J,$C24,'Jurnal Umum'!M:M))</f>
        <v>407564000</v>
      </c>
      <c r="K24" s="76"/>
      <c r="L24" s="172"/>
      <c r="M24" s="172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6"/>
      <c r="BN24" s="176"/>
      <c r="BO24" s="176"/>
      <c r="BP24" s="176"/>
      <c r="BQ24" s="176"/>
      <c r="BR24" s="176"/>
      <c r="BS24" s="176"/>
      <c r="BT24" s="176"/>
      <c r="BU24" s="176"/>
      <c r="BV24" s="176"/>
      <c r="BW24" s="176"/>
      <c r="BX24" s="176"/>
      <c r="BY24" s="176"/>
      <c r="BZ24" s="176"/>
      <c r="CA24" s="176"/>
      <c r="CB24" s="176"/>
      <c r="CC24" s="176"/>
      <c r="CD24" s="176"/>
      <c r="CE24" s="176"/>
      <c r="CF24" s="176"/>
      <c r="CG24" s="176"/>
      <c r="CH24" s="176"/>
      <c r="CI24" s="176"/>
      <c r="CJ24" s="176"/>
      <c r="CK24" s="176"/>
      <c r="CL24" s="176"/>
      <c r="CM24" s="176"/>
      <c r="CN24" s="176"/>
      <c r="CO24" s="176"/>
      <c r="CP24" s="176"/>
      <c r="CQ24" s="176"/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86">
        <f t="shared" si="1"/>
        <v>0</v>
      </c>
    </row>
    <row r="25" spans="1:108" ht="18.75" customHeight="1" x14ac:dyDescent="0.35">
      <c r="A25" s="28"/>
      <c r="B25" s="132"/>
      <c r="C25" s="86"/>
      <c r="D25" s="87"/>
      <c r="E25" s="72"/>
      <c r="F25" s="73"/>
      <c r="G25" s="73"/>
      <c r="H25" s="73"/>
      <c r="I25" s="73"/>
      <c r="J25" s="75"/>
      <c r="K25" s="76"/>
      <c r="L25" s="172"/>
      <c r="M25" s="172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6"/>
      <c r="BN25" s="176"/>
      <c r="BO25" s="176"/>
      <c r="BP25" s="176"/>
      <c r="BQ25" s="176"/>
      <c r="BR25" s="176"/>
      <c r="BS25" s="176"/>
      <c r="BT25" s="176"/>
      <c r="BU25" s="176"/>
      <c r="BV25" s="176"/>
      <c r="BW25" s="176"/>
      <c r="BX25" s="176"/>
      <c r="BY25" s="176"/>
      <c r="BZ25" s="176"/>
      <c r="CA25" s="176"/>
      <c r="CB25" s="176"/>
      <c r="CC25" s="176"/>
      <c r="CD25" s="176"/>
      <c r="CE25" s="176"/>
      <c r="CF25" s="176"/>
      <c r="CG25" s="176"/>
      <c r="CH25" s="176"/>
      <c r="CI25" s="176"/>
      <c r="CJ25" s="176"/>
      <c r="CK25" s="176"/>
      <c r="CL25" s="176"/>
      <c r="CM25" s="176"/>
      <c r="CN25" s="176"/>
      <c r="CO25" s="176"/>
      <c r="CP25" s="176"/>
      <c r="CQ25" s="176"/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86">
        <f t="shared" si="1"/>
        <v>0</v>
      </c>
    </row>
    <row r="26" spans="1:108" ht="18.75" customHeight="1" x14ac:dyDescent="0.35">
      <c r="A26" s="28"/>
      <c r="B26" s="82" t="s">
        <v>72</v>
      </c>
      <c r="C26" s="86"/>
      <c r="D26" s="87"/>
      <c r="E26" s="137" t="s">
        <v>72</v>
      </c>
      <c r="F26" s="73"/>
      <c r="G26" s="73"/>
      <c r="H26" s="73"/>
      <c r="I26" s="73"/>
      <c r="J26" s="75">
        <f ca="1">J8+J21+J24</f>
        <v>1881086500</v>
      </c>
      <c r="K26" s="76"/>
      <c r="L26" s="172"/>
      <c r="M26" s="172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6"/>
      <c r="BN26" s="176"/>
      <c r="BO26" s="176"/>
      <c r="BP26" s="176"/>
      <c r="BQ26" s="176"/>
      <c r="BR26" s="176"/>
      <c r="BS26" s="176"/>
      <c r="BT26" s="176"/>
      <c r="BU26" s="176"/>
      <c r="BV26" s="176"/>
      <c r="BW26" s="176"/>
      <c r="BX26" s="176"/>
      <c r="BY26" s="176"/>
      <c r="BZ26" s="176"/>
      <c r="CA26" s="176"/>
      <c r="CB26" s="176"/>
      <c r="CC26" s="176"/>
      <c r="CD26" s="176"/>
      <c r="CE26" s="176"/>
      <c r="CF26" s="176"/>
      <c r="CG26" s="176"/>
      <c r="CH26" s="176"/>
      <c r="CI26" s="176"/>
      <c r="CJ26" s="176"/>
      <c r="CK26" s="176"/>
      <c r="CL26" s="176"/>
      <c r="CM26" s="176"/>
      <c r="CN26" s="176"/>
      <c r="CO26" s="176"/>
      <c r="CP26" s="176"/>
      <c r="CQ26" s="176"/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86">
        <f t="shared" si="1"/>
        <v>0</v>
      </c>
    </row>
    <row r="27" spans="1:108" ht="18.75" customHeight="1" x14ac:dyDescent="0.35">
      <c r="A27" s="28"/>
      <c r="B27" s="132"/>
      <c r="C27" s="86"/>
      <c r="D27" s="87"/>
      <c r="E27" s="72"/>
      <c r="F27" s="73"/>
      <c r="G27" s="73"/>
      <c r="H27" s="73"/>
      <c r="I27" s="73"/>
      <c r="J27" s="73"/>
      <c r="K27" s="76"/>
      <c r="L27" s="172"/>
      <c r="M27" s="172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86">
        <f t="shared" si="1"/>
        <v>0</v>
      </c>
    </row>
    <row r="28" spans="1:108" ht="18.75" customHeight="1" x14ac:dyDescent="0.35">
      <c r="A28" s="28"/>
      <c r="B28" s="82" t="s">
        <v>67</v>
      </c>
      <c r="C28" s="86">
        <v>600</v>
      </c>
      <c r="D28" s="87"/>
      <c r="E28" s="71" t="str">
        <f t="shared" si="0"/>
        <v>BIAYA OVERHEAD PRODUKSI</v>
      </c>
      <c r="F28" s="73"/>
      <c r="G28" s="73"/>
      <c r="H28" s="73"/>
      <c r="I28" s="73"/>
      <c r="J28" s="73"/>
      <c r="K28" s="76"/>
      <c r="L28" s="172"/>
      <c r="M28" s="172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6"/>
      <c r="CE28" s="176"/>
      <c r="CF28" s="176"/>
      <c r="CG28" s="176"/>
      <c r="CH28" s="176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86">
        <f t="shared" si="1"/>
        <v>0</v>
      </c>
    </row>
    <row r="29" spans="1:108" ht="18.75" customHeight="1" x14ac:dyDescent="0.35">
      <c r="A29" s="28"/>
      <c r="B29" s="134" t="s">
        <v>86</v>
      </c>
      <c r="C29" s="86">
        <v>601</v>
      </c>
      <c r="D29" s="87"/>
      <c r="E29" s="72" t="str">
        <f t="shared" si="0"/>
        <v>Gaji Karyawan</v>
      </c>
      <c r="F29" s="75">
        <f ca="1">IF(TODAY()&gt;EXP,"0",SUMIF('Jurnal Umum'!J:J,$C29,'Jurnal Umum'!L:L)-SUMIF('Jurnal Umum'!J:J,$C29,'Jurnal Umum'!M:M))</f>
        <v>223241500</v>
      </c>
      <c r="G29" s="75"/>
      <c r="H29" s="73"/>
      <c r="I29" s="73"/>
      <c r="J29" s="73"/>
      <c r="K29" s="76"/>
      <c r="L29" s="172"/>
      <c r="M29" s="172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176"/>
      <c r="BX29" s="176"/>
      <c r="BY29" s="176"/>
      <c r="BZ29" s="176"/>
      <c r="CA29" s="176"/>
      <c r="CB29" s="176"/>
      <c r="CC29" s="176"/>
      <c r="CD29" s="176"/>
      <c r="CE29" s="176"/>
      <c r="CF29" s="176"/>
      <c r="CG29" s="176"/>
      <c r="CH29" s="176"/>
      <c r="CI29" s="176"/>
      <c r="CJ29" s="176"/>
      <c r="CK29" s="176"/>
      <c r="CL29" s="176"/>
      <c r="CM29" s="176"/>
      <c r="CN29" s="176"/>
      <c r="CO29" s="176"/>
      <c r="CP29" s="176"/>
      <c r="CQ29" s="176"/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86">
        <f t="shared" si="1"/>
        <v>0</v>
      </c>
    </row>
    <row r="30" spans="1:108" ht="18.75" customHeight="1" x14ac:dyDescent="0.35">
      <c r="A30" s="28"/>
      <c r="B30" s="134" t="s">
        <v>87</v>
      </c>
      <c r="C30" s="86">
        <v>612</v>
      </c>
      <c r="D30" s="87"/>
      <c r="E30" s="72" t="str">
        <f t="shared" si="0"/>
        <v>Biaya Listrik dan Gas</v>
      </c>
      <c r="F30" s="75">
        <f ca="1">IF(TODAY()&gt;EXP,"0",SUMIF('Jurnal Umum'!J:J,$C30,'Jurnal Umum'!L:L)-SUMIF('Jurnal Umum'!J:J,$C30,'Jurnal Umum'!M:M))</f>
        <v>12840931</v>
      </c>
      <c r="G30" s="75"/>
      <c r="H30" s="73"/>
      <c r="I30" s="73"/>
      <c r="J30" s="73"/>
      <c r="K30" s="76"/>
      <c r="L30" s="172"/>
      <c r="M30" s="172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86">
        <f t="shared" si="1"/>
        <v>0</v>
      </c>
    </row>
    <row r="31" spans="1:108" ht="18.75" customHeight="1" x14ac:dyDescent="0.35">
      <c r="A31" s="28"/>
      <c r="B31" s="134" t="s">
        <v>88</v>
      </c>
      <c r="C31" s="86">
        <v>613</v>
      </c>
      <c r="D31" s="87"/>
      <c r="E31" s="72" t="str">
        <f t="shared" si="0"/>
        <v>Biaya Alat Tulis Kantor</v>
      </c>
      <c r="F31" s="75">
        <f ca="1">IF(TODAY()&gt;EXP,"0",SUMIF('Jurnal Umum'!J:J,$C31,'Jurnal Umum'!L:L)-SUMIF('Jurnal Umum'!J:J,$C31,'Jurnal Umum'!M:M))</f>
        <v>690000</v>
      </c>
      <c r="G31" s="75"/>
      <c r="H31" s="73"/>
      <c r="I31" s="73"/>
      <c r="J31" s="73"/>
      <c r="K31" s="76"/>
      <c r="L31" s="172"/>
      <c r="M31" s="172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6"/>
      <c r="CG31" s="176"/>
      <c r="CH31" s="176"/>
      <c r="CI31" s="176"/>
      <c r="CJ31" s="176"/>
      <c r="CK31" s="176"/>
      <c r="CL31" s="176"/>
      <c r="CM31" s="176"/>
      <c r="CN31" s="176"/>
      <c r="CO31" s="176"/>
      <c r="CP31" s="176"/>
      <c r="CQ31" s="176"/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86">
        <f t="shared" si="1"/>
        <v>0</v>
      </c>
    </row>
    <row r="32" spans="1:108" ht="18.75" customHeight="1" x14ac:dyDescent="0.35">
      <c r="A32" s="28"/>
      <c r="B32" s="134" t="s">
        <v>89</v>
      </c>
      <c r="C32" s="86">
        <v>615</v>
      </c>
      <c r="D32" s="87"/>
      <c r="E32" s="72" t="str">
        <f t="shared" si="0"/>
        <v>Biaya Sewa Gedung Pabrik</v>
      </c>
      <c r="F32" s="75">
        <f ca="1">IF(TODAY()&gt;EXP,"0",SUMIF('Jurnal Umum'!J:J,$C32,'Jurnal Umum'!L:L)-SUMIF('Jurnal Umum'!J:J,$C32,'Jurnal Umum'!M:M))</f>
        <v>0</v>
      </c>
      <c r="G32" s="75"/>
      <c r="H32" s="73"/>
      <c r="I32" s="73"/>
      <c r="J32" s="73"/>
      <c r="K32" s="76"/>
      <c r="L32" s="172"/>
      <c r="M32" s="172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176"/>
      <c r="BN32" s="176"/>
      <c r="BO32" s="176"/>
      <c r="BP32" s="176"/>
      <c r="BQ32" s="176"/>
      <c r="BR32" s="176"/>
      <c r="BS32" s="176"/>
      <c r="BT32" s="176"/>
      <c r="BU32" s="176"/>
      <c r="BV32" s="176"/>
      <c r="BW32" s="176"/>
      <c r="BX32" s="176"/>
      <c r="BY32" s="176"/>
      <c r="BZ32" s="176"/>
      <c r="CA32" s="176"/>
      <c r="CB32" s="176"/>
      <c r="CC32" s="176"/>
      <c r="CD32" s="176"/>
      <c r="CE32" s="176"/>
      <c r="CF32" s="176"/>
      <c r="CG32" s="176"/>
      <c r="CH32" s="176"/>
      <c r="CI32" s="176"/>
      <c r="CJ32" s="176"/>
      <c r="CK32" s="176"/>
      <c r="CL32" s="176"/>
      <c r="CM32" s="176"/>
      <c r="CN32" s="176"/>
      <c r="CO32" s="176"/>
      <c r="CP32" s="176"/>
      <c r="CQ32" s="176"/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86">
        <f t="shared" si="1"/>
        <v>0</v>
      </c>
    </row>
    <row r="33" spans="1:108" ht="18.75" customHeight="1" x14ac:dyDescent="0.35">
      <c r="A33" s="28"/>
      <c r="B33" s="134" t="s">
        <v>90</v>
      </c>
      <c r="C33" s="86">
        <v>616</v>
      </c>
      <c r="D33" s="87"/>
      <c r="E33" s="72" t="str">
        <f t="shared" si="0"/>
        <v>Biaya Peralatan dan Mesin Perlengkapan</v>
      </c>
      <c r="F33" s="75">
        <f ca="1">IF(TODAY()&gt;EXP,"0",SUMIF('Jurnal Umum'!J:J,$C33,'Jurnal Umum'!L:L)-SUMIF('Jurnal Umum'!J:J,$C33,'Jurnal Umum'!M:M))</f>
        <v>550000</v>
      </c>
      <c r="G33" s="75"/>
      <c r="H33" s="73"/>
      <c r="I33" s="73"/>
      <c r="J33" s="73"/>
      <c r="K33" s="76"/>
      <c r="L33" s="172"/>
      <c r="M33" s="172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6"/>
      <c r="BM33" s="176"/>
      <c r="BN33" s="176"/>
      <c r="BO33" s="176"/>
      <c r="BP33" s="176"/>
      <c r="BQ33" s="176"/>
      <c r="BR33" s="176"/>
      <c r="BS33" s="176"/>
      <c r="BT33" s="176"/>
      <c r="BU33" s="176"/>
      <c r="BV33" s="176"/>
      <c r="BW33" s="176"/>
      <c r="BX33" s="176"/>
      <c r="BY33" s="176"/>
      <c r="BZ33" s="176"/>
      <c r="CA33" s="176"/>
      <c r="CB33" s="176"/>
      <c r="CC33" s="176"/>
      <c r="CD33" s="176"/>
      <c r="CE33" s="176"/>
      <c r="CF33" s="176"/>
      <c r="CG33" s="176"/>
      <c r="CH33" s="176"/>
      <c r="CI33" s="176"/>
      <c r="CJ33" s="176"/>
      <c r="CK33" s="176"/>
      <c r="CL33" s="176"/>
      <c r="CM33" s="176"/>
      <c r="CN33" s="176"/>
      <c r="CO33" s="176"/>
      <c r="CP33" s="176"/>
      <c r="CQ33" s="176"/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86">
        <f t="shared" si="1"/>
        <v>0</v>
      </c>
    </row>
    <row r="34" spans="1:108" ht="18.75" customHeight="1" x14ac:dyDescent="0.35">
      <c r="A34" s="28"/>
      <c r="B34" s="134" t="s">
        <v>91</v>
      </c>
      <c r="C34" s="86">
        <v>617</v>
      </c>
      <c r="D34" s="87"/>
      <c r="E34" s="72" t="str">
        <f t="shared" si="0"/>
        <v>Biaya Perjalanan Dinas</v>
      </c>
      <c r="F34" s="75">
        <f ca="1">IF(TODAY()&gt;EXP,"0",SUMIF('Jurnal Umum'!J:J,$C34,'Jurnal Umum'!L:L)-SUMIF('Jurnal Umum'!J:J,$C34,'Jurnal Umum'!M:M))</f>
        <v>0</v>
      </c>
      <c r="G34" s="75"/>
      <c r="H34" s="73"/>
      <c r="I34" s="73"/>
      <c r="J34" s="73"/>
      <c r="K34" s="76"/>
      <c r="L34" s="172"/>
      <c r="M34" s="172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6"/>
      <c r="CA34" s="176"/>
      <c r="CB34" s="176"/>
      <c r="CC34" s="176"/>
      <c r="CD34" s="176"/>
      <c r="CE34" s="176"/>
      <c r="CF34" s="176"/>
      <c r="CG34" s="176"/>
      <c r="CH34" s="176"/>
      <c r="CI34" s="176"/>
      <c r="CJ34" s="176"/>
      <c r="CK34" s="176"/>
      <c r="CL34" s="176"/>
      <c r="CM34" s="176"/>
      <c r="CN34" s="176"/>
      <c r="CO34" s="176"/>
      <c r="CP34" s="176"/>
      <c r="CQ34" s="176"/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86">
        <f t="shared" si="1"/>
        <v>0</v>
      </c>
    </row>
    <row r="35" spans="1:108" ht="18.75" customHeight="1" x14ac:dyDescent="0.35">
      <c r="A35" s="28"/>
      <c r="B35" s="134" t="s">
        <v>92</v>
      </c>
      <c r="C35" s="86">
        <v>618</v>
      </c>
      <c r="D35" s="87"/>
      <c r="E35" s="72" t="str">
        <f t="shared" si="0"/>
        <v>Biaya Kendaraan</v>
      </c>
      <c r="F35" s="75">
        <f ca="1">IF(TODAY()&gt;EXP,"0",SUMIF('Jurnal Umum'!J:J,$C35,'Jurnal Umum'!L:L)-SUMIF('Jurnal Umum'!J:J,$C35,'Jurnal Umum'!M:M))</f>
        <v>65000</v>
      </c>
      <c r="G35" s="75"/>
      <c r="H35" s="73"/>
      <c r="I35" s="73"/>
      <c r="J35" s="73"/>
      <c r="K35" s="76"/>
      <c r="L35" s="172"/>
      <c r="M35" s="172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6"/>
      <c r="BX35" s="176"/>
      <c r="BY35" s="176"/>
      <c r="BZ35" s="176"/>
      <c r="CA35" s="176"/>
      <c r="CB35" s="176"/>
      <c r="CC35" s="176"/>
      <c r="CD35" s="176"/>
      <c r="CE35" s="176"/>
      <c r="CF35" s="176"/>
      <c r="CG35" s="176"/>
      <c r="CH35" s="176"/>
      <c r="CI35" s="176"/>
      <c r="CJ35" s="176"/>
      <c r="CK35" s="176"/>
      <c r="CL35" s="176"/>
      <c r="CM35" s="176"/>
      <c r="CN35" s="176"/>
      <c r="CO35" s="176"/>
      <c r="CP35" s="176"/>
      <c r="CQ35" s="176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86">
        <f t="shared" si="1"/>
        <v>0</v>
      </c>
    </row>
    <row r="36" spans="1:108" ht="18.75" customHeight="1" x14ac:dyDescent="0.35">
      <c r="A36" s="28"/>
      <c r="B36" s="134" t="s">
        <v>93</v>
      </c>
      <c r="C36" s="86">
        <v>619</v>
      </c>
      <c r="D36" s="87"/>
      <c r="E36" s="72" t="str">
        <f t="shared" si="0"/>
        <v>Biaya Transportasi</v>
      </c>
      <c r="F36" s="75">
        <f ca="1">IF(TODAY()&gt;EXP,"0",SUMIF('Jurnal Umum'!J:J,$C36,'Jurnal Umum'!L:L)-SUMIF('Jurnal Umum'!J:J,$C36,'Jurnal Umum'!M:M))</f>
        <v>1593500</v>
      </c>
      <c r="G36" s="75"/>
      <c r="H36" s="73"/>
      <c r="I36" s="73"/>
      <c r="J36" s="73"/>
      <c r="K36" s="76"/>
      <c r="L36" s="172"/>
      <c r="M36" s="172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  <c r="CM36" s="176"/>
      <c r="CN36" s="176"/>
      <c r="CO36" s="176"/>
      <c r="CP36" s="176"/>
      <c r="CQ36" s="176"/>
      <c r="CR36" s="176"/>
      <c r="CS36" s="176"/>
      <c r="CT36" s="176"/>
      <c r="CU36" s="176"/>
      <c r="CV36" s="176"/>
      <c r="CW36" s="176"/>
      <c r="CX36" s="176"/>
      <c r="CY36" s="176"/>
      <c r="CZ36" s="176"/>
      <c r="DA36" s="176"/>
      <c r="DB36" s="176"/>
      <c r="DC36" s="176"/>
      <c r="DD36" s="186">
        <f t="shared" si="1"/>
        <v>0</v>
      </c>
    </row>
    <row r="37" spans="1:108" ht="18.75" customHeight="1" x14ac:dyDescent="0.35">
      <c r="A37" s="28"/>
      <c r="B37" s="134" t="s">
        <v>94</v>
      </c>
      <c r="C37" s="86">
        <v>620</v>
      </c>
      <c r="D37" s="87"/>
      <c r="E37" s="72" t="str">
        <f t="shared" si="0"/>
        <v>Biaya Bahan Penolong</v>
      </c>
      <c r="F37" s="75">
        <f ca="1">IF(TODAY()&gt;EXP,"0",SUMIF('Jurnal Umum'!J:J,$C37,'Jurnal Umum'!L:L)-SUMIF('Jurnal Umum'!J:J,$C37,'Jurnal Umum'!M:M))</f>
        <v>359714000</v>
      </c>
      <c r="G37" s="75"/>
      <c r="H37" s="73"/>
      <c r="I37" s="73"/>
      <c r="J37" s="73"/>
      <c r="K37" s="76"/>
      <c r="L37" s="172"/>
      <c r="M37" s="172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6"/>
      <c r="BQ37" s="176"/>
      <c r="BR37" s="176"/>
      <c r="BS37" s="176"/>
      <c r="BT37" s="176"/>
      <c r="BU37" s="176"/>
      <c r="BV37" s="176"/>
      <c r="BW37" s="176"/>
      <c r="BX37" s="176"/>
      <c r="BY37" s="176"/>
      <c r="BZ37" s="176"/>
      <c r="CA37" s="176"/>
      <c r="CB37" s="176"/>
      <c r="CC37" s="176"/>
      <c r="CD37" s="176"/>
      <c r="CE37" s="176"/>
      <c r="CF37" s="176"/>
      <c r="CG37" s="176"/>
      <c r="CH37" s="176"/>
      <c r="CI37" s="176"/>
      <c r="CJ37" s="176"/>
      <c r="CK37" s="176"/>
      <c r="CL37" s="176"/>
      <c r="CM37" s="176"/>
      <c r="CN37" s="176"/>
      <c r="CO37" s="176"/>
      <c r="CP37" s="176"/>
      <c r="CQ37" s="176"/>
      <c r="CR37" s="176"/>
      <c r="CS37" s="176"/>
      <c r="CT37" s="176"/>
      <c r="CU37" s="176"/>
      <c r="CV37" s="176"/>
      <c r="CW37" s="176"/>
      <c r="CX37" s="176"/>
      <c r="CY37" s="176"/>
      <c r="CZ37" s="176"/>
      <c r="DA37" s="176"/>
      <c r="DB37" s="176"/>
      <c r="DC37" s="176"/>
      <c r="DD37" s="186">
        <f t="shared" si="1"/>
        <v>0</v>
      </c>
    </row>
    <row r="38" spans="1:108" ht="18.75" customHeight="1" x14ac:dyDescent="0.35">
      <c r="A38" s="28"/>
      <c r="B38" s="134" t="s">
        <v>95</v>
      </c>
      <c r="C38" s="86">
        <v>652</v>
      </c>
      <c r="D38" s="87"/>
      <c r="E38" s="72" t="str">
        <f t="shared" si="0"/>
        <v>Beban Penyusutan Bangunan Pabrik</v>
      </c>
      <c r="F38" s="75">
        <f ca="1">IF(TODAY()&gt;EXP,"0",SUMIF('Jurnal Umum'!J:J,$C38,'Jurnal Umum'!L:L)-SUMIF('Jurnal Umum'!J:J,$C38,'Jurnal Umum'!M:M))</f>
        <v>3750000</v>
      </c>
      <c r="G38" s="75"/>
      <c r="H38" s="73"/>
      <c r="I38" s="73"/>
      <c r="J38" s="73"/>
      <c r="K38" s="76"/>
      <c r="L38" s="172"/>
      <c r="M38" s="172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6"/>
      <c r="CE38" s="176"/>
      <c r="CF38" s="176"/>
      <c r="CG38" s="176"/>
      <c r="CH38" s="176"/>
      <c r="CI38" s="176"/>
      <c r="CJ38" s="176"/>
      <c r="CK38" s="176"/>
      <c r="CL38" s="176"/>
      <c r="CM38" s="176"/>
      <c r="CN38" s="176"/>
      <c r="CO38" s="176"/>
      <c r="CP38" s="176"/>
      <c r="CQ38" s="176"/>
      <c r="CR38" s="176"/>
      <c r="CS38" s="176"/>
      <c r="CT38" s="176"/>
      <c r="CU38" s="176"/>
      <c r="CV38" s="176"/>
      <c r="CW38" s="176"/>
      <c r="CX38" s="176"/>
      <c r="CY38" s="176"/>
      <c r="CZ38" s="176"/>
      <c r="DA38" s="176"/>
      <c r="DB38" s="176"/>
      <c r="DC38" s="176"/>
      <c r="DD38" s="186">
        <f t="shared" si="1"/>
        <v>0</v>
      </c>
    </row>
    <row r="39" spans="1:108" ht="18.75" customHeight="1" x14ac:dyDescent="0.35">
      <c r="A39" s="28"/>
      <c r="B39" s="134" t="s">
        <v>96</v>
      </c>
      <c r="C39" s="86">
        <v>653</v>
      </c>
      <c r="D39" s="87"/>
      <c r="E39" s="72" t="str">
        <f t="shared" si="0"/>
        <v>Beban Penyusutan Kendaraan Pabrik</v>
      </c>
      <c r="F39" s="75">
        <f ca="1">IF(TODAY()&gt;EXP,"0",SUMIF('Jurnal Umum'!J:J,$C39,'Jurnal Umum'!L:L)-SUMIF('Jurnal Umum'!J:J,$C39,'Jurnal Umum'!M:M))</f>
        <v>11343333.333333334</v>
      </c>
      <c r="G39" s="75"/>
      <c r="H39" s="73"/>
      <c r="I39" s="73"/>
      <c r="J39" s="73"/>
      <c r="K39" s="76"/>
      <c r="L39" s="172"/>
      <c r="M39" s="172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  <c r="BV39" s="176"/>
      <c r="BW39" s="176"/>
      <c r="BX39" s="176"/>
      <c r="BY39" s="176"/>
      <c r="BZ39" s="176"/>
      <c r="CA39" s="176"/>
      <c r="CB39" s="176"/>
      <c r="CC39" s="176"/>
      <c r="CD39" s="176"/>
      <c r="CE39" s="176"/>
      <c r="CF39" s="176"/>
      <c r="CG39" s="176"/>
      <c r="CH39" s="176"/>
      <c r="CI39" s="176"/>
      <c r="CJ39" s="176"/>
      <c r="CK39" s="176"/>
      <c r="CL39" s="176"/>
      <c r="CM39" s="176"/>
      <c r="CN39" s="176"/>
      <c r="CO39" s="176"/>
      <c r="CP39" s="176"/>
      <c r="CQ39" s="176"/>
      <c r="CR39" s="176"/>
      <c r="CS39" s="176"/>
      <c r="CT39" s="176"/>
      <c r="CU39" s="176"/>
      <c r="CV39" s="176"/>
      <c r="CW39" s="176"/>
      <c r="CX39" s="176"/>
      <c r="CY39" s="176"/>
      <c r="CZ39" s="176"/>
      <c r="DA39" s="176"/>
      <c r="DB39" s="176"/>
      <c r="DC39" s="176"/>
      <c r="DD39" s="186">
        <f t="shared" si="1"/>
        <v>0</v>
      </c>
    </row>
    <row r="40" spans="1:108" ht="18.75" customHeight="1" x14ac:dyDescent="0.35">
      <c r="A40" s="28"/>
      <c r="B40" s="134" t="s">
        <v>97</v>
      </c>
      <c r="C40" s="86">
        <v>654</v>
      </c>
      <c r="D40" s="87"/>
      <c r="E40" s="72" t="str">
        <f t="shared" ref="E40" si="2">IF(C40="","",VLOOKUP(C40,DA,2,FALSE))</f>
        <v>Beban Penyusutan Inventaris Pabrik</v>
      </c>
      <c r="F40" s="75">
        <f ca="1">IF(TODAY()&gt;EXP,"0",SUMIF('Jurnal Umum'!J:J,$C40,'Jurnal Umum'!L:L)-SUMIF('Jurnal Umum'!J:J,$C40,'Jurnal Umum'!M:M))</f>
        <v>15223333.333333336</v>
      </c>
      <c r="G40" s="75"/>
      <c r="H40" s="73"/>
      <c r="I40" s="73"/>
      <c r="J40" s="73"/>
      <c r="K40" s="76"/>
      <c r="L40" s="172"/>
      <c r="M40" s="172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6"/>
      <c r="BQ40" s="176"/>
      <c r="BR40" s="176"/>
      <c r="BS40" s="176"/>
      <c r="BT40" s="176"/>
      <c r="BU40" s="176"/>
      <c r="BV40" s="176"/>
      <c r="BW40" s="176"/>
      <c r="BX40" s="176"/>
      <c r="BY40" s="176"/>
      <c r="BZ40" s="176"/>
      <c r="CA40" s="176"/>
      <c r="CB40" s="176"/>
      <c r="CC40" s="176"/>
      <c r="CD40" s="176"/>
      <c r="CE40" s="176"/>
      <c r="CF40" s="176"/>
      <c r="CG40" s="176"/>
      <c r="CH40" s="176"/>
      <c r="CI40" s="176"/>
      <c r="CJ40" s="176"/>
      <c r="CK40" s="176"/>
      <c r="CL40" s="176"/>
      <c r="CM40" s="176"/>
      <c r="CN40" s="176"/>
      <c r="CO40" s="176"/>
      <c r="CP40" s="176"/>
      <c r="CQ40" s="176"/>
      <c r="CR40" s="176"/>
      <c r="CS40" s="176"/>
      <c r="CT40" s="176"/>
      <c r="CU40" s="176"/>
      <c r="CV40" s="176"/>
      <c r="CW40" s="176"/>
      <c r="CX40" s="176"/>
      <c r="CY40" s="176"/>
      <c r="CZ40" s="176"/>
      <c r="DA40" s="176"/>
      <c r="DB40" s="176"/>
      <c r="DC40" s="176"/>
      <c r="DD40" s="186">
        <f t="shared" si="1"/>
        <v>0</v>
      </c>
    </row>
    <row r="41" spans="1:108" ht="18.75" customHeight="1" x14ac:dyDescent="0.35">
      <c r="A41" s="28"/>
      <c r="B41" s="134" t="s">
        <v>98</v>
      </c>
      <c r="C41" s="86"/>
      <c r="D41" s="87"/>
      <c r="E41" s="72" t="str">
        <f t="shared" ref="E41" si="3">IF(C41="","",VLOOKUP(C41,DA,2,FALSE))</f>
        <v/>
      </c>
      <c r="F41" s="75">
        <f ca="1">IF(TODAY()&gt;EXP,"0",SUMIF('Jurnal Umum'!J:J,$C41,'Jurnal Umum'!L:L)-SUMIF('Jurnal Umum'!J:J,$C41,'Jurnal Umum'!M:M))</f>
        <v>0</v>
      </c>
      <c r="G41" s="75"/>
      <c r="H41" s="73"/>
      <c r="I41" s="73"/>
      <c r="J41" s="73"/>
      <c r="K41" s="76"/>
      <c r="L41" s="172"/>
      <c r="M41" s="172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6"/>
      <c r="AX41" s="176"/>
      <c r="AY41" s="176"/>
      <c r="AZ41" s="176"/>
      <c r="BA41" s="176"/>
      <c r="BB41" s="176"/>
      <c r="BC41" s="176"/>
      <c r="BD41" s="176"/>
      <c r="BE41" s="176"/>
      <c r="BF41" s="176"/>
      <c r="BG41" s="176"/>
      <c r="BH41" s="176"/>
      <c r="BI41" s="176"/>
      <c r="BJ41" s="176"/>
      <c r="BK41" s="176"/>
      <c r="BL41" s="176"/>
      <c r="BM41" s="176"/>
      <c r="BN41" s="176"/>
      <c r="BO41" s="176"/>
      <c r="BP41" s="176"/>
      <c r="BQ41" s="176"/>
      <c r="BR41" s="176"/>
      <c r="BS41" s="176"/>
      <c r="BT41" s="176"/>
      <c r="BU41" s="176"/>
      <c r="BV41" s="176"/>
      <c r="BW41" s="176"/>
      <c r="BX41" s="176"/>
      <c r="BY41" s="176"/>
      <c r="BZ41" s="176"/>
      <c r="CA41" s="176"/>
      <c r="CB41" s="176"/>
      <c r="CC41" s="176"/>
      <c r="CD41" s="176"/>
      <c r="CE41" s="176"/>
      <c r="CF41" s="176"/>
      <c r="CG41" s="176"/>
      <c r="CH41" s="176"/>
      <c r="CI41" s="176"/>
      <c r="CJ41" s="176"/>
      <c r="CK41" s="176"/>
      <c r="CL41" s="176"/>
      <c r="CM41" s="176"/>
      <c r="CN41" s="176"/>
      <c r="CO41" s="176"/>
      <c r="CP41" s="176"/>
      <c r="CQ41" s="176"/>
      <c r="CR41" s="176"/>
      <c r="CS41" s="176"/>
      <c r="CT41" s="176"/>
      <c r="CU41" s="176"/>
      <c r="CV41" s="176"/>
      <c r="CW41" s="176"/>
      <c r="CX41" s="176"/>
      <c r="CY41" s="176"/>
      <c r="CZ41" s="176"/>
      <c r="DA41" s="176"/>
      <c r="DB41" s="176"/>
      <c r="DC41" s="176"/>
      <c r="DD41" s="186">
        <f t="shared" si="1"/>
        <v>0</v>
      </c>
    </row>
    <row r="42" spans="1:108" ht="18.75" customHeight="1" x14ac:dyDescent="0.35">
      <c r="A42" s="28"/>
      <c r="B42" s="134" t="s">
        <v>99</v>
      </c>
      <c r="C42" s="86"/>
      <c r="D42" s="87"/>
      <c r="E42" s="72" t="str">
        <f t="shared" ref="E42:E78" si="4">IF(C42="","",VLOOKUP(C42,DA,2,FALSE))</f>
        <v/>
      </c>
      <c r="F42" s="75">
        <f ca="1">IF(TODAY()&gt;EXP,"0",SUMIF('Jurnal Umum'!J:J,$C42,'Jurnal Umum'!L:L)-SUMIF('Jurnal Umum'!J:J,$C42,'Jurnal Umum'!M:M))</f>
        <v>0</v>
      </c>
      <c r="G42" s="75"/>
      <c r="H42" s="73"/>
      <c r="I42" s="73"/>
      <c r="J42" s="73"/>
      <c r="K42" s="76"/>
      <c r="L42" s="172"/>
      <c r="M42" s="172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76"/>
      <c r="BP42" s="176"/>
      <c r="BQ42" s="176"/>
      <c r="BR42" s="176"/>
      <c r="BS42" s="176"/>
      <c r="BT42" s="176"/>
      <c r="BU42" s="176"/>
      <c r="BV42" s="176"/>
      <c r="BW42" s="176"/>
      <c r="BX42" s="176"/>
      <c r="BY42" s="176"/>
      <c r="BZ42" s="176"/>
      <c r="CA42" s="176"/>
      <c r="CB42" s="176"/>
      <c r="CC42" s="176"/>
      <c r="CD42" s="176"/>
      <c r="CE42" s="176"/>
      <c r="CF42" s="176"/>
      <c r="CG42" s="176"/>
      <c r="CH42" s="176"/>
      <c r="CI42" s="176"/>
      <c r="CJ42" s="176"/>
      <c r="CK42" s="176"/>
      <c r="CL42" s="176"/>
      <c r="CM42" s="176"/>
      <c r="CN42" s="176"/>
      <c r="CO42" s="176"/>
      <c r="CP42" s="176"/>
      <c r="CQ42" s="176"/>
      <c r="CR42" s="176"/>
      <c r="CS42" s="176"/>
      <c r="CT42" s="176"/>
      <c r="CU42" s="176"/>
      <c r="CV42" s="176"/>
      <c r="CW42" s="176"/>
      <c r="CX42" s="176"/>
      <c r="CY42" s="176"/>
      <c r="CZ42" s="176"/>
      <c r="DA42" s="176"/>
      <c r="DB42" s="176"/>
      <c r="DC42" s="176"/>
      <c r="DD42" s="186">
        <f t="shared" si="1"/>
        <v>0</v>
      </c>
    </row>
    <row r="43" spans="1:108" ht="18.75" customHeight="1" x14ac:dyDescent="0.35">
      <c r="A43" s="28"/>
      <c r="B43" s="134" t="s">
        <v>100</v>
      </c>
      <c r="C43" s="86"/>
      <c r="D43" s="87"/>
      <c r="E43" s="72" t="str">
        <f t="shared" si="4"/>
        <v/>
      </c>
      <c r="F43" s="75">
        <f ca="1">IF(TODAY()&gt;EXP,"0",SUMIF('Jurnal Umum'!J:J,$C43,'Jurnal Umum'!L:L)-SUMIF('Jurnal Umum'!J:J,$C43,'Jurnal Umum'!M:M))</f>
        <v>0</v>
      </c>
      <c r="G43" s="75"/>
      <c r="H43" s="73"/>
      <c r="I43" s="73"/>
      <c r="J43" s="73"/>
      <c r="K43" s="76"/>
      <c r="L43" s="172"/>
      <c r="M43" s="172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6"/>
      <c r="BN43" s="176"/>
      <c r="BO43" s="176"/>
      <c r="BP43" s="176"/>
      <c r="BQ43" s="176"/>
      <c r="BR43" s="176"/>
      <c r="BS43" s="176"/>
      <c r="BT43" s="176"/>
      <c r="BU43" s="176"/>
      <c r="BV43" s="176"/>
      <c r="BW43" s="176"/>
      <c r="BX43" s="176"/>
      <c r="BY43" s="176"/>
      <c r="BZ43" s="176"/>
      <c r="CA43" s="176"/>
      <c r="CB43" s="176"/>
      <c r="CC43" s="176"/>
      <c r="CD43" s="176"/>
      <c r="CE43" s="176"/>
      <c r="CF43" s="176"/>
      <c r="CG43" s="176"/>
      <c r="CH43" s="176"/>
      <c r="CI43" s="176"/>
      <c r="CJ43" s="176"/>
      <c r="CK43" s="176"/>
      <c r="CL43" s="176"/>
      <c r="CM43" s="176"/>
      <c r="CN43" s="176"/>
      <c r="CO43" s="176"/>
      <c r="CP43" s="176"/>
      <c r="CQ43" s="176"/>
      <c r="CR43" s="176"/>
      <c r="CS43" s="176"/>
      <c r="CT43" s="176"/>
      <c r="CU43" s="176"/>
      <c r="CV43" s="176"/>
      <c r="CW43" s="176"/>
      <c r="CX43" s="176"/>
      <c r="CY43" s="176"/>
      <c r="CZ43" s="176"/>
      <c r="DA43" s="176"/>
      <c r="DB43" s="176"/>
      <c r="DC43" s="176"/>
      <c r="DD43" s="186">
        <f t="shared" si="1"/>
        <v>0</v>
      </c>
    </row>
    <row r="44" spans="1:108" ht="18.75" customHeight="1" x14ac:dyDescent="0.35">
      <c r="A44" s="28"/>
      <c r="B44" s="134" t="s">
        <v>101</v>
      </c>
      <c r="C44" s="86"/>
      <c r="D44" s="87"/>
      <c r="E44" s="72" t="str">
        <f t="shared" si="4"/>
        <v/>
      </c>
      <c r="F44" s="75">
        <f ca="1">IF(TODAY()&gt;EXP,"0",SUMIF('Jurnal Umum'!J:J,$C44,'Jurnal Umum'!L:L)-SUMIF('Jurnal Umum'!J:J,$C44,'Jurnal Umum'!M:M))</f>
        <v>0</v>
      </c>
      <c r="G44" s="75"/>
      <c r="H44" s="73"/>
      <c r="I44" s="73"/>
      <c r="J44" s="73"/>
      <c r="K44" s="76"/>
      <c r="L44" s="172"/>
      <c r="M44" s="172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  <c r="BC44" s="176"/>
      <c r="BD44" s="176"/>
      <c r="BE44" s="176"/>
      <c r="BF44" s="176"/>
      <c r="BG44" s="176"/>
      <c r="BH44" s="176"/>
      <c r="BI44" s="176"/>
      <c r="BJ44" s="176"/>
      <c r="BK44" s="176"/>
      <c r="BL44" s="176"/>
      <c r="BM44" s="176"/>
      <c r="BN44" s="176"/>
      <c r="BO44" s="176"/>
      <c r="BP44" s="176"/>
      <c r="BQ44" s="176"/>
      <c r="BR44" s="176"/>
      <c r="BS44" s="176"/>
      <c r="BT44" s="176"/>
      <c r="BU44" s="176"/>
      <c r="BV44" s="176"/>
      <c r="BW44" s="176"/>
      <c r="BX44" s="176"/>
      <c r="BY44" s="176"/>
      <c r="BZ44" s="176"/>
      <c r="CA44" s="176"/>
      <c r="CB44" s="176"/>
      <c r="CC44" s="176"/>
      <c r="CD44" s="176"/>
      <c r="CE44" s="176"/>
      <c r="CF44" s="176"/>
      <c r="CG44" s="176"/>
      <c r="CH44" s="176"/>
      <c r="CI44" s="176"/>
      <c r="CJ44" s="176"/>
      <c r="CK44" s="176"/>
      <c r="CL44" s="176"/>
      <c r="CM44" s="176"/>
      <c r="CN44" s="176"/>
      <c r="CO44" s="176"/>
      <c r="CP44" s="176"/>
      <c r="CQ44" s="176"/>
      <c r="CR44" s="176"/>
      <c r="CS44" s="176"/>
      <c r="CT44" s="176"/>
      <c r="CU44" s="176"/>
      <c r="CV44" s="176"/>
      <c r="CW44" s="176"/>
      <c r="CX44" s="176"/>
      <c r="CY44" s="176"/>
      <c r="CZ44" s="176"/>
      <c r="DA44" s="176"/>
      <c r="DB44" s="176"/>
      <c r="DC44" s="176"/>
      <c r="DD44" s="186">
        <f t="shared" si="1"/>
        <v>0</v>
      </c>
    </row>
    <row r="45" spans="1:108" ht="18.75" customHeight="1" x14ac:dyDescent="0.35">
      <c r="A45" s="28"/>
      <c r="B45" s="134" t="s">
        <v>102</v>
      </c>
      <c r="C45" s="86"/>
      <c r="D45" s="87"/>
      <c r="E45" s="72" t="str">
        <f t="shared" si="4"/>
        <v/>
      </c>
      <c r="F45" s="75">
        <f ca="1">IF(TODAY()&gt;EXP,"0",SUMIF('Jurnal Umum'!J:J,$C45,'Jurnal Umum'!L:L)-SUMIF('Jurnal Umum'!J:J,$C45,'Jurnal Umum'!M:M))</f>
        <v>0</v>
      </c>
      <c r="G45" s="75"/>
      <c r="H45" s="73"/>
      <c r="I45" s="73"/>
      <c r="J45" s="73"/>
      <c r="K45" s="76"/>
      <c r="L45" s="172"/>
      <c r="M45" s="172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6"/>
      <c r="BL45" s="176"/>
      <c r="BM45" s="176"/>
      <c r="BN45" s="176"/>
      <c r="BO45" s="176"/>
      <c r="BP45" s="176"/>
      <c r="BQ45" s="176"/>
      <c r="BR45" s="176"/>
      <c r="BS45" s="176"/>
      <c r="BT45" s="176"/>
      <c r="BU45" s="176"/>
      <c r="BV45" s="176"/>
      <c r="BW45" s="176"/>
      <c r="BX45" s="176"/>
      <c r="BY45" s="176"/>
      <c r="BZ45" s="176"/>
      <c r="CA45" s="176"/>
      <c r="CB45" s="176"/>
      <c r="CC45" s="176"/>
      <c r="CD45" s="176"/>
      <c r="CE45" s="176"/>
      <c r="CF45" s="176"/>
      <c r="CG45" s="176"/>
      <c r="CH45" s="176"/>
      <c r="CI45" s="176"/>
      <c r="CJ45" s="176"/>
      <c r="CK45" s="176"/>
      <c r="CL45" s="176"/>
      <c r="CM45" s="176"/>
      <c r="CN45" s="176"/>
      <c r="CO45" s="176"/>
      <c r="CP45" s="176"/>
      <c r="CQ45" s="176"/>
      <c r="CR45" s="176"/>
      <c r="CS45" s="176"/>
      <c r="CT45" s="176"/>
      <c r="CU45" s="176"/>
      <c r="CV45" s="176"/>
      <c r="CW45" s="176"/>
      <c r="CX45" s="176"/>
      <c r="CY45" s="176"/>
      <c r="CZ45" s="176"/>
      <c r="DA45" s="176"/>
      <c r="DB45" s="176"/>
      <c r="DC45" s="176"/>
      <c r="DD45" s="186">
        <f t="shared" si="1"/>
        <v>0</v>
      </c>
    </row>
    <row r="46" spans="1:108" ht="18.75" customHeight="1" x14ac:dyDescent="0.35">
      <c r="A46" s="28"/>
      <c r="B46" s="134" t="s">
        <v>103</v>
      </c>
      <c r="C46" s="86"/>
      <c r="D46" s="87"/>
      <c r="E46" s="72" t="str">
        <f t="shared" si="4"/>
        <v/>
      </c>
      <c r="F46" s="75">
        <f ca="1">IF(TODAY()&gt;EXP,"0",SUMIF('Jurnal Umum'!J:J,$C46,'Jurnal Umum'!L:L)-SUMIF('Jurnal Umum'!J:J,$C46,'Jurnal Umum'!M:M))</f>
        <v>0</v>
      </c>
      <c r="G46" s="75"/>
      <c r="H46" s="73"/>
      <c r="I46" s="73"/>
      <c r="J46" s="73"/>
      <c r="K46" s="76"/>
      <c r="L46" s="172"/>
      <c r="M46" s="172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V46" s="176"/>
      <c r="BW46" s="176"/>
      <c r="BX46" s="176"/>
      <c r="BY46" s="176"/>
      <c r="BZ46" s="176"/>
      <c r="CA46" s="176"/>
      <c r="CB46" s="176"/>
      <c r="CC46" s="176"/>
      <c r="CD46" s="176"/>
      <c r="CE46" s="176"/>
      <c r="CF46" s="176"/>
      <c r="CG46" s="176"/>
      <c r="CH46" s="176"/>
      <c r="CI46" s="176"/>
      <c r="CJ46" s="176"/>
      <c r="CK46" s="176"/>
      <c r="CL46" s="176"/>
      <c r="CM46" s="176"/>
      <c r="CN46" s="176"/>
      <c r="CO46" s="176"/>
      <c r="CP46" s="176"/>
      <c r="CQ46" s="176"/>
      <c r="CR46" s="176"/>
      <c r="CS46" s="176"/>
      <c r="CT46" s="176"/>
      <c r="CU46" s="176"/>
      <c r="CV46" s="176"/>
      <c r="CW46" s="176"/>
      <c r="CX46" s="176"/>
      <c r="CY46" s="176"/>
      <c r="CZ46" s="176"/>
      <c r="DA46" s="176"/>
      <c r="DB46" s="176"/>
      <c r="DC46" s="176"/>
      <c r="DD46" s="186">
        <f t="shared" si="1"/>
        <v>0</v>
      </c>
    </row>
    <row r="47" spans="1:108" ht="18.75" customHeight="1" x14ac:dyDescent="0.35">
      <c r="A47" s="28"/>
      <c r="B47" s="134" t="s">
        <v>104</v>
      </c>
      <c r="C47" s="86"/>
      <c r="D47" s="87"/>
      <c r="E47" s="72" t="str">
        <f t="shared" si="4"/>
        <v/>
      </c>
      <c r="F47" s="75">
        <f ca="1">IF(TODAY()&gt;EXP,"0",SUMIF('Jurnal Umum'!J:J,$C47,'Jurnal Umum'!L:L)-SUMIF('Jurnal Umum'!J:J,$C47,'Jurnal Umum'!M:M))</f>
        <v>0</v>
      </c>
      <c r="G47" s="75"/>
      <c r="H47" s="73"/>
      <c r="I47" s="73"/>
      <c r="J47" s="73"/>
      <c r="K47" s="76"/>
      <c r="L47" s="172"/>
      <c r="M47" s="172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76"/>
      <c r="BN47" s="176"/>
      <c r="BO47" s="176"/>
      <c r="BP47" s="176"/>
      <c r="BQ47" s="176"/>
      <c r="BR47" s="176"/>
      <c r="BS47" s="176"/>
      <c r="BT47" s="176"/>
      <c r="BU47" s="176"/>
      <c r="BV47" s="176"/>
      <c r="BW47" s="176"/>
      <c r="BX47" s="176"/>
      <c r="BY47" s="176"/>
      <c r="BZ47" s="176"/>
      <c r="CA47" s="176"/>
      <c r="CB47" s="176"/>
      <c r="CC47" s="176"/>
      <c r="CD47" s="176"/>
      <c r="CE47" s="176"/>
      <c r="CF47" s="176"/>
      <c r="CG47" s="176"/>
      <c r="CH47" s="176"/>
      <c r="CI47" s="176"/>
      <c r="CJ47" s="176"/>
      <c r="CK47" s="176"/>
      <c r="CL47" s="176"/>
      <c r="CM47" s="176"/>
      <c r="CN47" s="176"/>
      <c r="CO47" s="176"/>
      <c r="CP47" s="176"/>
      <c r="CQ47" s="176"/>
      <c r="CR47" s="176"/>
      <c r="CS47" s="176"/>
      <c r="CT47" s="176"/>
      <c r="CU47" s="176"/>
      <c r="CV47" s="176"/>
      <c r="CW47" s="176"/>
      <c r="CX47" s="176"/>
      <c r="CY47" s="176"/>
      <c r="CZ47" s="176"/>
      <c r="DA47" s="176"/>
      <c r="DB47" s="176"/>
      <c r="DC47" s="176"/>
      <c r="DD47" s="186">
        <f t="shared" si="1"/>
        <v>0</v>
      </c>
    </row>
    <row r="48" spans="1:108" ht="18.75" customHeight="1" x14ac:dyDescent="0.35">
      <c r="A48" s="28"/>
      <c r="B48" s="134" t="s">
        <v>105</v>
      </c>
      <c r="C48" s="86"/>
      <c r="D48" s="87"/>
      <c r="E48" s="72" t="str">
        <f t="shared" si="4"/>
        <v/>
      </c>
      <c r="F48" s="75">
        <f ca="1">IF(TODAY()&gt;EXP,"0",SUMIF('Jurnal Umum'!J:J,$C48,'Jurnal Umum'!L:L)-SUMIF('Jurnal Umum'!J:J,$C48,'Jurnal Umum'!M:M))</f>
        <v>0</v>
      </c>
      <c r="G48" s="75"/>
      <c r="H48" s="73"/>
      <c r="I48" s="73"/>
      <c r="J48" s="73"/>
      <c r="K48" s="76"/>
      <c r="L48" s="172"/>
      <c r="M48" s="172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6"/>
      <c r="BN48" s="176"/>
      <c r="BO48" s="176"/>
      <c r="BP48" s="176"/>
      <c r="BQ48" s="176"/>
      <c r="BR48" s="176"/>
      <c r="BS48" s="176"/>
      <c r="BT48" s="176"/>
      <c r="BU48" s="176"/>
      <c r="BV48" s="176"/>
      <c r="BW48" s="176"/>
      <c r="BX48" s="176"/>
      <c r="BY48" s="176"/>
      <c r="BZ48" s="176"/>
      <c r="CA48" s="176"/>
      <c r="CB48" s="176"/>
      <c r="CC48" s="176"/>
      <c r="CD48" s="176"/>
      <c r="CE48" s="176"/>
      <c r="CF48" s="176"/>
      <c r="CG48" s="176"/>
      <c r="CH48" s="176"/>
      <c r="CI48" s="176"/>
      <c r="CJ48" s="176"/>
      <c r="CK48" s="176"/>
      <c r="CL48" s="176"/>
      <c r="CM48" s="176"/>
      <c r="CN48" s="176"/>
      <c r="CO48" s="176"/>
      <c r="CP48" s="176"/>
      <c r="CQ48" s="176"/>
      <c r="CR48" s="176"/>
      <c r="CS48" s="176"/>
      <c r="CT48" s="176"/>
      <c r="CU48" s="176"/>
      <c r="CV48" s="176"/>
      <c r="CW48" s="176"/>
      <c r="CX48" s="176"/>
      <c r="CY48" s="176"/>
      <c r="CZ48" s="176"/>
      <c r="DA48" s="176"/>
      <c r="DB48" s="176"/>
      <c r="DC48" s="176"/>
      <c r="DD48" s="186">
        <f t="shared" si="1"/>
        <v>0</v>
      </c>
    </row>
    <row r="49" spans="1:108" ht="18.75" customHeight="1" x14ac:dyDescent="0.35">
      <c r="A49" s="28"/>
      <c r="B49" s="134" t="s">
        <v>106</v>
      </c>
      <c r="C49" s="86"/>
      <c r="D49" s="87"/>
      <c r="E49" s="72" t="str">
        <f t="shared" si="4"/>
        <v/>
      </c>
      <c r="F49" s="75">
        <f ca="1">IF(TODAY()&gt;EXP,"0",SUMIF('Jurnal Umum'!J:J,$C49,'Jurnal Umum'!L:L)-SUMIF('Jurnal Umum'!J:J,$C49,'Jurnal Umum'!M:M))</f>
        <v>0</v>
      </c>
      <c r="G49" s="75"/>
      <c r="H49" s="73"/>
      <c r="I49" s="73"/>
      <c r="J49" s="73"/>
      <c r="K49" s="76"/>
      <c r="L49" s="172"/>
      <c r="M49" s="172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76"/>
      <c r="BN49" s="176"/>
      <c r="BO49" s="176"/>
      <c r="BP49" s="176"/>
      <c r="BQ49" s="176"/>
      <c r="BR49" s="176"/>
      <c r="BS49" s="176"/>
      <c r="BT49" s="176"/>
      <c r="BU49" s="176"/>
      <c r="BV49" s="176"/>
      <c r="BW49" s="176"/>
      <c r="BX49" s="176"/>
      <c r="BY49" s="176"/>
      <c r="BZ49" s="176"/>
      <c r="CA49" s="176"/>
      <c r="CB49" s="176"/>
      <c r="CC49" s="176"/>
      <c r="CD49" s="176"/>
      <c r="CE49" s="176"/>
      <c r="CF49" s="176"/>
      <c r="CG49" s="176"/>
      <c r="CH49" s="176"/>
      <c r="CI49" s="176"/>
      <c r="CJ49" s="176"/>
      <c r="CK49" s="176"/>
      <c r="CL49" s="176"/>
      <c r="CM49" s="176"/>
      <c r="CN49" s="176"/>
      <c r="CO49" s="176"/>
      <c r="CP49" s="176"/>
      <c r="CQ49" s="176"/>
      <c r="CR49" s="176"/>
      <c r="CS49" s="176"/>
      <c r="CT49" s="176"/>
      <c r="CU49" s="176"/>
      <c r="CV49" s="176"/>
      <c r="CW49" s="176"/>
      <c r="CX49" s="176"/>
      <c r="CY49" s="176"/>
      <c r="CZ49" s="176"/>
      <c r="DA49" s="176"/>
      <c r="DB49" s="176"/>
      <c r="DC49" s="176"/>
      <c r="DD49" s="186">
        <f t="shared" si="1"/>
        <v>0</v>
      </c>
    </row>
    <row r="50" spans="1:108" ht="18.75" customHeight="1" x14ac:dyDescent="0.35">
      <c r="A50" s="28"/>
      <c r="B50" s="134" t="s">
        <v>107</v>
      </c>
      <c r="C50" s="86"/>
      <c r="D50" s="87"/>
      <c r="E50" s="72" t="str">
        <f t="shared" si="4"/>
        <v/>
      </c>
      <c r="F50" s="75">
        <f ca="1">IF(TODAY()&gt;EXP,"0",SUMIF('Jurnal Umum'!J:J,$C50,'Jurnal Umum'!L:L)-SUMIF('Jurnal Umum'!J:J,$C50,'Jurnal Umum'!M:M))</f>
        <v>0</v>
      </c>
      <c r="G50" s="75"/>
      <c r="H50" s="73"/>
      <c r="I50" s="73"/>
      <c r="J50" s="73"/>
      <c r="K50" s="76"/>
      <c r="L50" s="172"/>
      <c r="M50" s="172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6"/>
      <c r="BN50" s="176"/>
      <c r="BO50" s="176"/>
      <c r="BP50" s="176"/>
      <c r="BQ50" s="176"/>
      <c r="BR50" s="176"/>
      <c r="BS50" s="176"/>
      <c r="BT50" s="176"/>
      <c r="BU50" s="176"/>
      <c r="BV50" s="176"/>
      <c r="BW50" s="176"/>
      <c r="BX50" s="176"/>
      <c r="BY50" s="176"/>
      <c r="BZ50" s="176"/>
      <c r="CA50" s="176"/>
      <c r="CB50" s="176"/>
      <c r="CC50" s="176"/>
      <c r="CD50" s="176"/>
      <c r="CE50" s="176"/>
      <c r="CF50" s="176"/>
      <c r="CG50" s="176"/>
      <c r="CH50" s="176"/>
      <c r="CI50" s="176"/>
      <c r="CJ50" s="176"/>
      <c r="CK50" s="176"/>
      <c r="CL50" s="176"/>
      <c r="CM50" s="176"/>
      <c r="CN50" s="176"/>
      <c r="CO50" s="176"/>
      <c r="CP50" s="176"/>
      <c r="CQ50" s="176"/>
      <c r="CR50" s="176"/>
      <c r="CS50" s="176"/>
      <c r="CT50" s="176"/>
      <c r="CU50" s="176"/>
      <c r="CV50" s="176"/>
      <c r="CW50" s="176"/>
      <c r="CX50" s="176"/>
      <c r="CY50" s="176"/>
      <c r="CZ50" s="176"/>
      <c r="DA50" s="176"/>
      <c r="DB50" s="176"/>
      <c r="DC50" s="176"/>
      <c r="DD50" s="186">
        <f t="shared" si="1"/>
        <v>0</v>
      </c>
    </row>
    <row r="51" spans="1:108" ht="18.75" customHeight="1" x14ac:dyDescent="0.35">
      <c r="A51" s="28"/>
      <c r="B51" s="134" t="s">
        <v>108</v>
      </c>
      <c r="C51" s="86"/>
      <c r="D51" s="87"/>
      <c r="E51" s="72" t="str">
        <f t="shared" si="4"/>
        <v/>
      </c>
      <c r="F51" s="75">
        <f ca="1">IF(TODAY()&gt;EXP,"0",SUMIF('Jurnal Umum'!J:J,$C51,'Jurnal Umum'!L:L)-SUMIF('Jurnal Umum'!J:J,$C51,'Jurnal Umum'!M:M))</f>
        <v>0</v>
      </c>
      <c r="G51" s="75"/>
      <c r="H51" s="73"/>
      <c r="I51" s="73"/>
      <c r="J51" s="73"/>
      <c r="K51" s="76"/>
      <c r="L51" s="172"/>
      <c r="M51" s="172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6"/>
      <c r="BR51" s="176"/>
      <c r="BS51" s="176"/>
      <c r="BT51" s="176"/>
      <c r="BU51" s="176"/>
      <c r="BV51" s="176"/>
      <c r="BW51" s="176"/>
      <c r="BX51" s="176"/>
      <c r="BY51" s="176"/>
      <c r="BZ51" s="176"/>
      <c r="CA51" s="176"/>
      <c r="CB51" s="176"/>
      <c r="CC51" s="176"/>
      <c r="CD51" s="176"/>
      <c r="CE51" s="176"/>
      <c r="CF51" s="176"/>
      <c r="CG51" s="176"/>
      <c r="CH51" s="176"/>
      <c r="CI51" s="176"/>
      <c r="CJ51" s="176"/>
      <c r="CK51" s="176"/>
      <c r="CL51" s="176"/>
      <c r="CM51" s="176"/>
      <c r="CN51" s="176"/>
      <c r="CO51" s="176"/>
      <c r="CP51" s="176"/>
      <c r="CQ51" s="176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86">
        <f t="shared" si="1"/>
        <v>0</v>
      </c>
    </row>
    <row r="52" spans="1:108" ht="18.75" customHeight="1" x14ac:dyDescent="0.35">
      <c r="A52" s="28"/>
      <c r="B52" s="134" t="s">
        <v>109</v>
      </c>
      <c r="C52" s="86"/>
      <c r="D52" s="87"/>
      <c r="E52" s="72" t="str">
        <f t="shared" si="4"/>
        <v/>
      </c>
      <c r="F52" s="75">
        <f ca="1">IF(TODAY()&gt;EXP,"0",SUMIF('Jurnal Umum'!J:J,$C52,'Jurnal Umum'!L:L)-SUMIF('Jurnal Umum'!J:J,$C52,'Jurnal Umum'!M:M))</f>
        <v>0</v>
      </c>
      <c r="G52" s="75"/>
      <c r="H52" s="73"/>
      <c r="I52" s="73"/>
      <c r="J52" s="73"/>
      <c r="K52" s="76"/>
      <c r="L52" s="172"/>
      <c r="M52" s="172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6"/>
      <c r="BR52" s="176"/>
      <c r="BS52" s="176"/>
      <c r="BT52" s="176"/>
      <c r="BU52" s="176"/>
      <c r="BV52" s="176"/>
      <c r="BW52" s="176"/>
      <c r="BX52" s="176"/>
      <c r="BY52" s="176"/>
      <c r="BZ52" s="176"/>
      <c r="CA52" s="176"/>
      <c r="CB52" s="176"/>
      <c r="CC52" s="176"/>
      <c r="CD52" s="176"/>
      <c r="CE52" s="176"/>
      <c r="CF52" s="176"/>
      <c r="CG52" s="176"/>
      <c r="CH52" s="176"/>
      <c r="CI52" s="176"/>
      <c r="CJ52" s="176"/>
      <c r="CK52" s="176"/>
      <c r="CL52" s="176"/>
      <c r="CM52" s="176"/>
      <c r="CN52" s="176"/>
      <c r="CO52" s="176"/>
      <c r="CP52" s="176"/>
      <c r="CQ52" s="176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86">
        <f t="shared" si="1"/>
        <v>0</v>
      </c>
    </row>
    <row r="53" spans="1:108" ht="18.75" customHeight="1" x14ac:dyDescent="0.35">
      <c r="A53" s="28"/>
      <c r="B53" s="134" t="s">
        <v>110</v>
      </c>
      <c r="C53" s="86"/>
      <c r="D53" s="87"/>
      <c r="E53" s="72" t="str">
        <f t="shared" si="4"/>
        <v/>
      </c>
      <c r="F53" s="75">
        <f ca="1">IF(TODAY()&gt;EXP,"0",SUMIF('Jurnal Umum'!J:J,$C53,'Jurnal Umum'!L:L)-SUMIF('Jurnal Umum'!J:J,$C53,'Jurnal Umum'!M:M))</f>
        <v>0</v>
      </c>
      <c r="G53" s="75"/>
      <c r="H53" s="73"/>
      <c r="I53" s="73"/>
      <c r="J53" s="73"/>
      <c r="K53" s="76"/>
      <c r="L53" s="172"/>
      <c r="M53" s="172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6"/>
      <c r="BM53" s="176"/>
      <c r="BN53" s="176"/>
      <c r="BO53" s="176"/>
      <c r="BP53" s="176"/>
      <c r="BQ53" s="176"/>
      <c r="BR53" s="176"/>
      <c r="BS53" s="176"/>
      <c r="BT53" s="176"/>
      <c r="BU53" s="176"/>
      <c r="BV53" s="176"/>
      <c r="BW53" s="176"/>
      <c r="BX53" s="176"/>
      <c r="BY53" s="176"/>
      <c r="BZ53" s="176"/>
      <c r="CA53" s="176"/>
      <c r="CB53" s="176"/>
      <c r="CC53" s="176"/>
      <c r="CD53" s="176"/>
      <c r="CE53" s="176"/>
      <c r="CF53" s="176"/>
      <c r="CG53" s="176"/>
      <c r="CH53" s="176"/>
      <c r="CI53" s="176"/>
      <c r="CJ53" s="176"/>
      <c r="CK53" s="176"/>
      <c r="CL53" s="176"/>
      <c r="CM53" s="176"/>
      <c r="CN53" s="176"/>
      <c r="CO53" s="176"/>
      <c r="CP53" s="176"/>
      <c r="CQ53" s="176"/>
      <c r="CR53" s="176"/>
      <c r="CS53" s="176"/>
      <c r="CT53" s="176"/>
      <c r="CU53" s="176"/>
      <c r="CV53" s="176"/>
      <c r="CW53" s="176"/>
      <c r="CX53" s="176"/>
      <c r="CY53" s="176"/>
      <c r="CZ53" s="176"/>
      <c r="DA53" s="176"/>
      <c r="DB53" s="176"/>
      <c r="DC53" s="176"/>
      <c r="DD53" s="186">
        <f t="shared" si="1"/>
        <v>0</v>
      </c>
    </row>
    <row r="54" spans="1:108" ht="18.75" customHeight="1" x14ac:dyDescent="0.35">
      <c r="A54" s="28"/>
      <c r="B54" s="134" t="s">
        <v>111</v>
      </c>
      <c r="C54" s="86"/>
      <c r="D54" s="87"/>
      <c r="E54" s="72" t="str">
        <f t="shared" si="4"/>
        <v/>
      </c>
      <c r="F54" s="75">
        <f ca="1">IF(TODAY()&gt;EXP,"0",SUMIF('Jurnal Umum'!J:J,$C54,'Jurnal Umum'!L:L)-SUMIF('Jurnal Umum'!J:J,$C54,'Jurnal Umum'!M:M))</f>
        <v>0</v>
      </c>
      <c r="G54" s="75"/>
      <c r="H54" s="73"/>
      <c r="I54" s="73"/>
      <c r="J54" s="73"/>
      <c r="K54" s="76"/>
      <c r="L54" s="172"/>
      <c r="M54" s="172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  <c r="AU54" s="176"/>
      <c r="AV54" s="176"/>
      <c r="AW54" s="176"/>
      <c r="AX54" s="176"/>
      <c r="AY54" s="176"/>
      <c r="AZ54" s="176"/>
      <c r="BA54" s="176"/>
      <c r="BB54" s="176"/>
      <c r="BC54" s="176"/>
      <c r="BD54" s="176"/>
      <c r="BE54" s="176"/>
      <c r="BF54" s="176"/>
      <c r="BG54" s="176"/>
      <c r="BH54" s="176"/>
      <c r="BI54" s="176"/>
      <c r="BJ54" s="176"/>
      <c r="BK54" s="176"/>
      <c r="BL54" s="176"/>
      <c r="BM54" s="176"/>
      <c r="BN54" s="176"/>
      <c r="BO54" s="176"/>
      <c r="BP54" s="176"/>
      <c r="BQ54" s="176"/>
      <c r="BR54" s="176"/>
      <c r="BS54" s="176"/>
      <c r="BT54" s="176"/>
      <c r="BU54" s="176"/>
      <c r="BV54" s="176"/>
      <c r="BW54" s="176"/>
      <c r="BX54" s="176"/>
      <c r="BY54" s="176"/>
      <c r="BZ54" s="176"/>
      <c r="CA54" s="176"/>
      <c r="CB54" s="176"/>
      <c r="CC54" s="176"/>
      <c r="CD54" s="176"/>
      <c r="CE54" s="176"/>
      <c r="CF54" s="176"/>
      <c r="CG54" s="176"/>
      <c r="CH54" s="176"/>
      <c r="CI54" s="176"/>
      <c r="CJ54" s="176"/>
      <c r="CK54" s="176"/>
      <c r="CL54" s="176"/>
      <c r="CM54" s="176"/>
      <c r="CN54" s="176"/>
      <c r="CO54" s="176"/>
      <c r="CP54" s="176"/>
      <c r="CQ54" s="176"/>
      <c r="CR54" s="176"/>
      <c r="CS54" s="176"/>
      <c r="CT54" s="176"/>
      <c r="CU54" s="176"/>
      <c r="CV54" s="176"/>
      <c r="CW54" s="176"/>
      <c r="CX54" s="176"/>
      <c r="CY54" s="176"/>
      <c r="CZ54" s="176"/>
      <c r="DA54" s="176"/>
      <c r="DB54" s="176"/>
      <c r="DC54" s="176"/>
      <c r="DD54" s="186">
        <f t="shared" si="1"/>
        <v>0</v>
      </c>
    </row>
    <row r="55" spans="1:108" ht="18.75" customHeight="1" x14ac:dyDescent="0.35">
      <c r="A55" s="28"/>
      <c r="B55" s="134" t="s">
        <v>112</v>
      </c>
      <c r="C55" s="86"/>
      <c r="D55" s="87"/>
      <c r="E55" s="72" t="str">
        <f t="shared" si="4"/>
        <v/>
      </c>
      <c r="F55" s="75">
        <f ca="1">IF(TODAY()&gt;EXP,"0",SUMIF('Jurnal Umum'!J:J,$C55,'Jurnal Umum'!L:L)-SUMIF('Jurnal Umum'!J:J,$C55,'Jurnal Umum'!M:M))</f>
        <v>0</v>
      </c>
      <c r="G55" s="75"/>
      <c r="H55" s="73"/>
      <c r="I55" s="73"/>
      <c r="J55" s="73"/>
      <c r="K55" s="76"/>
      <c r="L55" s="172"/>
      <c r="M55" s="172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6"/>
      <c r="AX55" s="176"/>
      <c r="AY55" s="176"/>
      <c r="AZ55" s="176"/>
      <c r="BA55" s="176"/>
      <c r="BB55" s="176"/>
      <c r="BC55" s="176"/>
      <c r="BD55" s="176"/>
      <c r="BE55" s="176"/>
      <c r="BF55" s="176"/>
      <c r="BG55" s="176"/>
      <c r="BH55" s="176"/>
      <c r="BI55" s="176"/>
      <c r="BJ55" s="176"/>
      <c r="BK55" s="176"/>
      <c r="BL55" s="176"/>
      <c r="BM55" s="176"/>
      <c r="BN55" s="176"/>
      <c r="BO55" s="176"/>
      <c r="BP55" s="176"/>
      <c r="BQ55" s="176"/>
      <c r="BR55" s="176"/>
      <c r="BS55" s="176"/>
      <c r="BT55" s="176"/>
      <c r="BU55" s="176"/>
      <c r="BV55" s="176"/>
      <c r="BW55" s="176"/>
      <c r="BX55" s="176"/>
      <c r="BY55" s="176"/>
      <c r="BZ55" s="176"/>
      <c r="CA55" s="176"/>
      <c r="CB55" s="176"/>
      <c r="CC55" s="176"/>
      <c r="CD55" s="176"/>
      <c r="CE55" s="176"/>
      <c r="CF55" s="176"/>
      <c r="CG55" s="176"/>
      <c r="CH55" s="176"/>
      <c r="CI55" s="176"/>
      <c r="CJ55" s="176"/>
      <c r="CK55" s="176"/>
      <c r="CL55" s="176"/>
      <c r="CM55" s="176"/>
      <c r="CN55" s="176"/>
      <c r="CO55" s="176"/>
      <c r="CP55" s="176"/>
      <c r="CQ55" s="176"/>
      <c r="CR55" s="176"/>
      <c r="CS55" s="176"/>
      <c r="CT55" s="176"/>
      <c r="CU55" s="176"/>
      <c r="CV55" s="176"/>
      <c r="CW55" s="176"/>
      <c r="CX55" s="176"/>
      <c r="CY55" s="176"/>
      <c r="CZ55" s="176"/>
      <c r="DA55" s="176"/>
      <c r="DB55" s="176"/>
      <c r="DC55" s="176"/>
      <c r="DD55" s="186">
        <f t="shared" si="1"/>
        <v>0</v>
      </c>
    </row>
    <row r="56" spans="1:108" ht="18.75" customHeight="1" x14ac:dyDescent="0.35">
      <c r="A56" s="28"/>
      <c r="B56" s="134" t="s">
        <v>113</v>
      </c>
      <c r="C56" s="86"/>
      <c r="D56" s="87"/>
      <c r="E56" s="72" t="str">
        <f t="shared" si="4"/>
        <v/>
      </c>
      <c r="F56" s="75">
        <f ca="1">IF(TODAY()&gt;EXP,"0",SUMIF('Jurnal Umum'!J:J,$C56,'Jurnal Umum'!L:L)-SUMIF('Jurnal Umum'!J:J,$C56,'Jurnal Umum'!M:M))</f>
        <v>0</v>
      </c>
      <c r="G56" s="75"/>
      <c r="H56" s="73"/>
      <c r="I56" s="73"/>
      <c r="J56" s="73"/>
      <c r="K56" s="76"/>
      <c r="L56" s="172"/>
      <c r="M56" s="172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6"/>
      <c r="BE56" s="176"/>
      <c r="BF56" s="176"/>
      <c r="BG56" s="176"/>
      <c r="BH56" s="176"/>
      <c r="BI56" s="176"/>
      <c r="BJ56" s="176"/>
      <c r="BK56" s="176"/>
      <c r="BL56" s="176"/>
      <c r="BM56" s="176"/>
      <c r="BN56" s="176"/>
      <c r="BO56" s="176"/>
      <c r="BP56" s="176"/>
      <c r="BQ56" s="176"/>
      <c r="BR56" s="176"/>
      <c r="BS56" s="176"/>
      <c r="BT56" s="176"/>
      <c r="BU56" s="176"/>
      <c r="BV56" s="176"/>
      <c r="BW56" s="176"/>
      <c r="BX56" s="176"/>
      <c r="BY56" s="176"/>
      <c r="BZ56" s="176"/>
      <c r="CA56" s="176"/>
      <c r="CB56" s="176"/>
      <c r="CC56" s="176"/>
      <c r="CD56" s="176"/>
      <c r="CE56" s="176"/>
      <c r="CF56" s="176"/>
      <c r="CG56" s="176"/>
      <c r="CH56" s="176"/>
      <c r="CI56" s="176"/>
      <c r="CJ56" s="176"/>
      <c r="CK56" s="176"/>
      <c r="CL56" s="176"/>
      <c r="CM56" s="176"/>
      <c r="CN56" s="176"/>
      <c r="CO56" s="176"/>
      <c r="CP56" s="176"/>
      <c r="CQ56" s="176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86">
        <f t="shared" si="1"/>
        <v>0</v>
      </c>
    </row>
    <row r="57" spans="1:108" ht="18.75" customHeight="1" x14ac:dyDescent="0.35">
      <c r="A57" s="28"/>
      <c r="B57" s="134" t="s">
        <v>114</v>
      </c>
      <c r="C57" s="86"/>
      <c r="D57" s="87"/>
      <c r="E57" s="72" t="str">
        <f t="shared" si="4"/>
        <v/>
      </c>
      <c r="F57" s="75">
        <f ca="1">IF(TODAY()&gt;EXP,"0",SUMIF('Jurnal Umum'!J:J,$C57,'Jurnal Umum'!L:L)-SUMIF('Jurnal Umum'!J:J,$C57,'Jurnal Umum'!M:M))</f>
        <v>0</v>
      </c>
      <c r="G57" s="75"/>
      <c r="H57" s="73"/>
      <c r="I57" s="73"/>
      <c r="J57" s="73"/>
      <c r="K57" s="76"/>
      <c r="L57" s="172"/>
      <c r="M57" s="172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6"/>
      <c r="BO57" s="176"/>
      <c r="BP57" s="176"/>
      <c r="BQ57" s="176"/>
      <c r="BR57" s="176"/>
      <c r="BS57" s="176"/>
      <c r="BT57" s="176"/>
      <c r="BU57" s="176"/>
      <c r="BV57" s="176"/>
      <c r="BW57" s="176"/>
      <c r="BX57" s="176"/>
      <c r="BY57" s="176"/>
      <c r="BZ57" s="176"/>
      <c r="CA57" s="176"/>
      <c r="CB57" s="176"/>
      <c r="CC57" s="176"/>
      <c r="CD57" s="176"/>
      <c r="CE57" s="176"/>
      <c r="CF57" s="176"/>
      <c r="CG57" s="176"/>
      <c r="CH57" s="176"/>
      <c r="CI57" s="176"/>
      <c r="CJ57" s="176"/>
      <c r="CK57" s="176"/>
      <c r="CL57" s="176"/>
      <c r="CM57" s="176"/>
      <c r="CN57" s="176"/>
      <c r="CO57" s="176"/>
      <c r="CP57" s="176"/>
      <c r="CQ57" s="176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86">
        <f t="shared" si="1"/>
        <v>0</v>
      </c>
    </row>
    <row r="58" spans="1:108" ht="18.75" customHeight="1" x14ac:dyDescent="0.35">
      <c r="A58" s="28"/>
      <c r="B58" s="134" t="s">
        <v>115</v>
      </c>
      <c r="C58" s="86"/>
      <c r="D58" s="87"/>
      <c r="E58" s="72" t="str">
        <f t="shared" si="4"/>
        <v/>
      </c>
      <c r="F58" s="75">
        <f ca="1">IF(TODAY()&gt;EXP,"0",SUMIF('Jurnal Umum'!J:J,$C58,'Jurnal Umum'!L:L)-SUMIF('Jurnal Umum'!J:J,$C58,'Jurnal Umum'!M:M))</f>
        <v>0</v>
      </c>
      <c r="G58" s="75"/>
      <c r="H58" s="73"/>
      <c r="I58" s="73"/>
      <c r="J58" s="73"/>
      <c r="K58" s="76"/>
      <c r="L58" s="172"/>
      <c r="M58" s="172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6"/>
      <c r="BN58" s="176"/>
      <c r="BO58" s="176"/>
      <c r="BP58" s="176"/>
      <c r="BQ58" s="176"/>
      <c r="BR58" s="176"/>
      <c r="BS58" s="176"/>
      <c r="BT58" s="176"/>
      <c r="BU58" s="176"/>
      <c r="BV58" s="176"/>
      <c r="BW58" s="176"/>
      <c r="BX58" s="176"/>
      <c r="BY58" s="176"/>
      <c r="BZ58" s="176"/>
      <c r="CA58" s="176"/>
      <c r="CB58" s="176"/>
      <c r="CC58" s="176"/>
      <c r="CD58" s="176"/>
      <c r="CE58" s="176"/>
      <c r="CF58" s="176"/>
      <c r="CG58" s="176"/>
      <c r="CH58" s="176"/>
      <c r="CI58" s="176"/>
      <c r="CJ58" s="176"/>
      <c r="CK58" s="176"/>
      <c r="CL58" s="176"/>
      <c r="CM58" s="176"/>
      <c r="CN58" s="176"/>
      <c r="CO58" s="176"/>
      <c r="CP58" s="176"/>
      <c r="CQ58" s="176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86">
        <f t="shared" si="1"/>
        <v>0</v>
      </c>
    </row>
    <row r="59" spans="1:108" ht="18.75" customHeight="1" x14ac:dyDescent="0.35">
      <c r="A59" s="28"/>
      <c r="B59" s="134" t="s">
        <v>116</v>
      </c>
      <c r="C59" s="86"/>
      <c r="D59" s="87"/>
      <c r="E59" s="72" t="str">
        <f t="shared" si="4"/>
        <v/>
      </c>
      <c r="F59" s="75">
        <f ca="1">IF(TODAY()&gt;EXP,"0",SUMIF('Jurnal Umum'!J:J,$C59,'Jurnal Umum'!L:L)-SUMIF('Jurnal Umum'!J:J,$C59,'Jurnal Umum'!M:M))</f>
        <v>0</v>
      </c>
      <c r="G59" s="75"/>
      <c r="H59" s="73"/>
      <c r="I59" s="73"/>
      <c r="J59" s="73"/>
      <c r="K59" s="76"/>
      <c r="L59" s="172"/>
      <c r="M59" s="172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6"/>
      <c r="BR59" s="176"/>
      <c r="BS59" s="176"/>
      <c r="BT59" s="176"/>
      <c r="BU59" s="176"/>
      <c r="BV59" s="176"/>
      <c r="BW59" s="176"/>
      <c r="BX59" s="176"/>
      <c r="BY59" s="176"/>
      <c r="BZ59" s="176"/>
      <c r="CA59" s="176"/>
      <c r="CB59" s="176"/>
      <c r="CC59" s="176"/>
      <c r="CD59" s="176"/>
      <c r="CE59" s="176"/>
      <c r="CF59" s="176"/>
      <c r="CG59" s="176"/>
      <c r="CH59" s="176"/>
      <c r="CI59" s="176"/>
      <c r="CJ59" s="176"/>
      <c r="CK59" s="176"/>
      <c r="CL59" s="176"/>
      <c r="CM59" s="176"/>
      <c r="CN59" s="176"/>
      <c r="CO59" s="176"/>
      <c r="CP59" s="176"/>
      <c r="CQ59" s="176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86">
        <f t="shared" si="1"/>
        <v>0</v>
      </c>
    </row>
    <row r="60" spans="1:108" ht="18.75" customHeight="1" x14ac:dyDescent="0.35">
      <c r="A60" s="28"/>
      <c r="B60" s="134" t="s">
        <v>117</v>
      </c>
      <c r="C60" s="86"/>
      <c r="D60" s="87"/>
      <c r="E60" s="72" t="str">
        <f t="shared" si="4"/>
        <v/>
      </c>
      <c r="F60" s="75">
        <f ca="1">IF(TODAY()&gt;EXP,"0",SUMIF('Jurnal Umum'!J:J,$C60,'Jurnal Umum'!L:L)-SUMIF('Jurnal Umum'!J:J,$C60,'Jurnal Umum'!M:M))</f>
        <v>0</v>
      </c>
      <c r="G60" s="75"/>
      <c r="H60" s="73"/>
      <c r="I60" s="73"/>
      <c r="J60" s="73"/>
      <c r="K60" s="76"/>
      <c r="L60" s="172"/>
      <c r="M60" s="172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  <c r="BD60" s="176"/>
      <c r="BE60" s="176"/>
      <c r="BF60" s="176"/>
      <c r="BG60" s="176"/>
      <c r="BH60" s="176"/>
      <c r="BI60" s="176"/>
      <c r="BJ60" s="176"/>
      <c r="BK60" s="176"/>
      <c r="BL60" s="176"/>
      <c r="BM60" s="176"/>
      <c r="BN60" s="176"/>
      <c r="BO60" s="176"/>
      <c r="BP60" s="176"/>
      <c r="BQ60" s="176"/>
      <c r="BR60" s="176"/>
      <c r="BS60" s="176"/>
      <c r="BT60" s="176"/>
      <c r="BU60" s="176"/>
      <c r="BV60" s="176"/>
      <c r="BW60" s="176"/>
      <c r="BX60" s="176"/>
      <c r="BY60" s="176"/>
      <c r="BZ60" s="176"/>
      <c r="CA60" s="176"/>
      <c r="CB60" s="176"/>
      <c r="CC60" s="176"/>
      <c r="CD60" s="176"/>
      <c r="CE60" s="176"/>
      <c r="CF60" s="176"/>
      <c r="CG60" s="176"/>
      <c r="CH60" s="176"/>
      <c r="CI60" s="176"/>
      <c r="CJ60" s="176"/>
      <c r="CK60" s="176"/>
      <c r="CL60" s="176"/>
      <c r="CM60" s="176"/>
      <c r="CN60" s="176"/>
      <c r="CO60" s="176"/>
      <c r="CP60" s="176"/>
      <c r="CQ60" s="176"/>
      <c r="CR60" s="176"/>
      <c r="CS60" s="176"/>
      <c r="CT60" s="176"/>
      <c r="CU60" s="176"/>
      <c r="CV60" s="176"/>
      <c r="CW60" s="176"/>
      <c r="CX60" s="176"/>
      <c r="CY60" s="176"/>
      <c r="CZ60" s="176"/>
      <c r="DA60" s="176"/>
      <c r="DB60" s="176"/>
      <c r="DC60" s="176"/>
      <c r="DD60" s="186">
        <f t="shared" si="1"/>
        <v>0</v>
      </c>
    </row>
    <row r="61" spans="1:108" ht="18.75" customHeight="1" x14ac:dyDescent="0.35">
      <c r="A61" s="28"/>
      <c r="B61" s="134" t="s">
        <v>118</v>
      </c>
      <c r="C61" s="86"/>
      <c r="D61" s="87"/>
      <c r="E61" s="72" t="str">
        <f t="shared" si="4"/>
        <v/>
      </c>
      <c r="F61" s="75">
        <f ca="1">IF(TODAY()&gt;EXP,"0",SUMIF('Jurnal Umum'!J:J,$C61,'Jurnal Umum'!L:L)-SUMIF('Jurnal Umum'!J:J,$C61,'Jurnal Umum'!M:M))</f>
        <v>0</v>
      </c>
      <c r="G61" s="75"/>
      <c r="H61" s="73"/>
      <c r="I61" s="73"/>
      <c r="J61" s="73"/>
      <c r="K61" s="76"/>
      <c r="L61" s="172"/>
      <c r="M61" s="172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76"/>
      <c r="BB61" s="176"/>
      <c r="BC61" s="176"/>
      <c r="BD61" s="176"/>
      <c r="BE61" s="176"/>
      <c r="BF61" s="176"/>
      <c r="BG61" s="176"/>
      <c r="BH61" s="176"/>
      <c r="BI61" s="176"/>
      <c r="BJ61" s="176"/>
      <c r="BK61" s="176"/>
      <c r="BL61" s="176"/>
      <c r="BM61" s="176"/>
      <c r="BN61" s="176"/>
      <c r="BO61" s="176"/>
      <c r="BP61" s="176"/>
      <c r="BQ61" s="176"/>
      <c r="BR61" s="176"/>
      <c r="BS61" s="176"/>
      <c r="BT61" s="176"/>
      <c r="BU61" s="176"/>
      <c r="BV61" s="176"/>
      <c r="BW61" s="176"/>
      <c r="BX61" s="176"/>
      <c r="BY61" s="176"/>
      <c r="BZ61" s="176"/>
      <c r="CA61" s="176"/>
      <c r="CB61" s="176"/>
      <c r="CC61" s="176"/>
      <c r="CD61" s="176"/>
      <c r="CE61" s="176"/>
      <c r="CF61" s="176"/>
      <c r="CG61" s="176"/>
      <c r="CH61" s="176"/>
      <c r="CI61" s="176"/>
      <c r="CJ61" s="176"/>
      <c r="CK61" s="176"/>
      <c r="CL61" s="176"/>
      <c r="CM61" s="176"/>
      <c r="CN61" s="176"/>
      <c r="CO61" s="176"/>
      <c r="CP61" s="176"/>
      <c r="CQ61" s="176"/>
      <c r="CR61" s="176"/>
      <c r="CS61" s="176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  <c r="DD61" s="186">
        <f t="shared" si="1"/>
        <v>0</v>
      </c>
    </row>
    <row r="62" spans="1:108" ht="18.75" customHeight="1" x14ac:dyDescent="0.35">
      <c r="A62" s="28"/>
      <c r="B62" s="134" t="s">
        <v>119</v>
      </c>
      <c r="C62" s="86"/>
      <c r="D62" s="87"/>
      <c r="E62" s="72" t="str">
        <f t="shared" si="4"/>
        <v/>
      </c>
      <c r="F62" s="75">
        <f ca="1">IF(TODAY()&gt;EXP,"0",SUMIF('Jurnal Umum'!J:J,$C62,'Jurnal Umum'!L:L)-SUMIF('Jurnal Umum'!J:J,$C62,'Jurnal Umum'!M:M))</f>
        <v>0</v>
      </c>
      <c r="G62" s="75"/>
      <c r="H62" s="73"/>
      <c r="I62" s="73"/>
      <c r="J62" s="73"/>
      <c r="K62" s="76"/>
      <c r="L62" s="172"/>
      <c r="M62" s="172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6"/>
      <c r="BN62" s="176"/>
      <c r="BO62" s="176"/>
      <c r="BP62" s="176"/>
      <c r="BQ62" s="176"/>
      <c r="BR62" s="176"/>
      <c r="BS62" s="176"/>
      <c r="BT62" s="176"/>
      <c r="BU62" s="176"/>
      <c r="BV62" s="176"/>
      <c r="BW62" s="176"/>
      <c r="BX62" s="176"/>
      <c r="BY62" s="176"/>
      <c r="BZ62" s="176"/>
      <c r="CA62" s="176"/>
      <c r="CB62" s="176"/>
      <c r="CC62" s="176"/>
      <c r="CD62" s="176"/>
      <c r="CE62" s="176"/>
      <c r="CF62" s="176"/>
      <c r="CG62" s="176"/>
      <c r="CH62" s="176"/>
      <c r="CI62" s="176"/>
      <c r="CJ62" s="176"/>
      <c r="CK62" s="176"/>
      <c r="CL62" s="176"/>
      <c r="CM62" s="176"/>
      <c r="CN62" s="176"/>
      <c r="CO62" s="176"/>
      <c r="CP62" s="176"/>
      <c r="CQ62" s="176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86">
        <f t="shared" si="1"/>
        <v>0</v>
      </c>
    </row>
    <row r="63" spans="1:108" ht="18.75" customHeight="1" x14ac:dyDescent="0.35">
      <c r="A63" s="28"/>
      <c r="B63" s="134" t="s">
        <v>120</v>
      </c>
      <c r="C63" s="86"/>
      <c r="D63" s="87"/>
      <c r="E63" s="72" t="str">
        <f t="shared" si="4"/>
        <v/>
      </c>
      <c r="F63" s="75">
        <f ca="1">IF(TODAY()&gt;EXP,"0",SUMIF('Jurnal Umum'!J:J,$C63,'Jurnal Umum'!L:L)-SUMIF('Jurnal Umum'!J:J,$C63,'Jurnal Umum'!M:M))</f>
        <v>0</v>
      </c>
      <c r="G63" s="75"/>
      <c r="H63" s="73"/>
      <c r="I63" s="73"/>
      <c r="J63" s="73"/>
      <c r="K63" s="76"/>
      <c r="L63" s="172"/>
      <c r="M63" s="172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6"/>
      <c r="BN63" s="176"/>
      <c r="BO63" s="176"/>
      <c r="BP63" s="176"/>
      <c r="BQ63" s="176"/>
      <c r="BR63" s="176"/>
      <c r="BS63" s="176"/>
      <c r="BT63" s="176"/>
      <c r="BU63" s="176"/>
      <c r="BV63" s="176"/>
      <c r="BW63" s="176"/>
      <c r="BX63" s="176"/>
      <c r="BY63" s="176"/>
      <c r="BZ63" s="176"/>
      <c r="CA63" s="176"/>
      <c r="CB63" s="176"/>
      <c r="CC63" s="176"/>
      <c r="CD63" s="176"/>
      <c r="CE63" s="176"/>
      <c r="CF63" s="176"/>
      <c r="CG63" s="176"/>
      <c r="CH63" s="176"/>
      <c r="CI63" s="176"/>
      <c r="CJ63" s="176"/>
      <c r="CK63" s="176"/>
      <c r="CL63" s="176"/>
      <c r="CM63" s="176"/>
      <c r="CN63" s="176"/>
      <c r="CO63" s="176"/>
      <c r="CP63" s="176"/>
      <c r="CQ63" s="176"/>
      <c r="CR63" s="176"/>
      <c r="CS63" s="176"/>
      <c r="CT63" s="176"/>
      <c r="CU63" s="176"/>
      <c r="CV63" s="176"/>
      <c r="CW63" s="176"/>
      <c r="CX63" s="176"/>
      <c r="CY63" s="176"/>
      <c r="CZ63" s="176"/>
      <c r="DA63" s="176"/>
      <c r="DB63" s="176"/>
      <c r="DC63" s="176"/>
      <c r="DD63" s="186">
        <f t="shared" si="1"/>
        <v>0</v>
      </c>
    </row>
    <row r="64" spans="1:108" ht="18.75" customHeight="1" x14ac:dyDescent="0.35">
      <c r="A64" s="28"/>
      <c r="B64" s="134" t="s">
        <v>121</v>
      </c>
      <c r="C64" s="86"/>
      <c r="D64" s="87"/>
      <c r="E64" s="72" t="str">
        <f t="shared" si="4"/>
        <v/>
      </c>
      <c r="F64" s="75">
        <f ca="1">IF(TODAY()&gt;EXP,"0",SUMIF('Jurnal Umum'!J:J,$C64,'Jurnal Umum'!L:L)-SUMIF('Jurnal Umum'!J:J,$C64,'Jurnal Umum'!M:M))</f>
        <v>0</v>
      </c>
      <c r="G64" s="75"/>
      <c r="H64" s="73"/>
      <c r="I64" s="73"/>
      <c r="J64" s="73"/>
      <c r="K64" s="76"/>
      <c r="L64" s="172"/>
      <c r="M64" s="172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6"/>
      <c r="BN64" s="176"/>
      <c r="BO64" s="176"/>
      <c r="BP64" s="176"/>
      <c r="BQ64" s="176"/>
      <c r="BR64" s="176"/>
      <c r="BS64" s="176"/>
      <c r="BT64" s="176"/>
      <c r="BU64" s="176"/>
      <c r="BV64" s="176"/>
      <c r="BW64" s="176"/>
      <c r="BX64" s="176"/>
      <c r="BY64" s="176"/>
      <c r="BZ64" s="176"/>
      <c r="CA64" s="176"/>
      <c r="CB64" s="176"/>
      <c r="CC64" s="176"/>
      <c r="CD64" s="176"/>
      <c r="CE64" s="176"/>
      <c r="CF64" s="176"/>
      <c r="CG64" s="176"/>
      <c r="CH64" s="176"/>
      <c r="CI64" s="176"/>
      <c r="CJ64" s="176"/>
      <c r="CK64" s="176"/>
      <c r="CL64" s="176"/>
      <c r="CM64" s="176"/>
      <c r="CN64" s="176"/>
      <c r="CO64" s="176"/>
      <c r="CP64" s="176"/>
      <c r="CQ64" s="176"/>
      <c r="CR64" s="176"/>
      <c r="CS64" s="176"/>
      <c r="CT64" s="176"/>
      <c r="CU64" s="176"/>
      <c r="CV64" s="176"/>
      <c r="CW64" s="176"/>
      <c r="CX64" s="176"/>
      <c r="CY64" s="176"/>
      <c r="CZ64" s="176"/>
      <c r="DA64" s="176"/>
      <c r="DB64" s="176"/>
      <c r="DC64" s="176"/>
      <c r="DD64" s="186">
        <f t="shared" si="1"/>
        <v>0</v>
      </c>
    </row>
    <row r="65" spans="1:108" ht="18.75" customHeight="1" x14ac:dyDescent="0.35">
      <c r="A65" s="28"/>
      <c r="B65" s="134" t="s">
        <v>122</v>
      </c>
      <c r="C65" s="86"/>
      <c r="D65" s="87"/>
      <c r="E65" s="72" t="str">
        <f t="shared" si="4"/>
        <v/>
      </c>
      <c r="F65" s="75">
        <f ca="1">IF(TODAY()&gt;EXP,"0",SUMIF('Jurnal Umum'!J:J,$C65,'Jurnal Umum'!L:L)-SUMIF('Jurnal Umum'!J:J,$C65,'Jurnal Umum'!M:M))</f>
        <v>0</v>
      </c>
      <c r="G65" s="75"/>
      <c r="H65" s="73"/>
      <c r="I65" s="73"/>
      <c r="J65" s="73"/>
      <c r="K65" s="76"/>
      <c r="L65" s="172"/>
      <c r="M65" s="172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  <c r="BD65" s="176"/>
      <c r="BE65" s="176"/>
      <c r="BF65" s="176"/>
      <c r="BG65" s="176"/>
      <c r="BH65" s="176"/>
      <c r="BI65" s="176"/>
      <c r="BJ65" s="176"/>
      <c r="BK65" s="176"/>
      <c r="BL65" s="176"/>
      <c r="BM65" s="176"/>
      <c r="BN65" s="176"/>
      <c r="BO65" s="176"/>
      <c r="BP65" s="176"/>
      <c r="BQ65" s="176"/>
      <c r="BR65" s="176"/>
      <c r="BS65" s="176"/>
      <c r="BT65" s="176"/>
      <c r="BU65" s="176"/>
      <c r="BV65" s="176"/>
      <c r="BW65" s="176"/>
      <c r="BX65" s="176"/>
      <c r="BY65" s="176"/>
      <c r="BZ65" s="176"/>
      <c r="CA65" s="176"/>
      <c r="CB65" s="176"/>
      <c r="CC65" s="176"/>
      <c r="CD65" s="176"/>
      <c r="CE65" s="176"/>
      <c r="CF65" s="176"/>
      <c r="CG65" s="176"/>
      <c r="CH65" s="176"/>
      <c r="CI65" s="176"/>
      <c r="CJ65" s="176"/>
      <c r="CK65" s="176"/>
      <c r="CL65" s="176"/>
      <c r="CM65" s="176"/>
      <c r="CN65" s="176"/>
      <c r="CO65" s="176"/>
      <c r="CP65" s="176"/>
      <c r="CQ65" s="176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86">
        <f t="shared" si="1"/>
        <v>0</v>
      </c>
    </row>
    <row r="66" spans="1:108" ht="18.75" customHeight="1" x14ac:dyDescent="0.35">
      <c r="A66" s="28"/>
      <c r="B66" s="134" t="s">
        <v>123</v>
      </c>
      <c r="C66" s="86"/>
      <c r="D66" s="87"/>
      <c r="E66" s="72" t="str">
        <f t="shared" si="4"/>
        <v/>
      </c>
      <c r="F66" s="75">
        <f ca="1">IF(TODAY()&gt;EXP,"0",SUMIF('Jurnal Umum'!J:J,$C66,'Jurnal Umum'!L:L)-SUMIF('Jurnal Umum'!J:J,$C66,'Jurnal Umum'!M:M))</f>
        <v>0</v>
      </c>
      <c r="G66" s="75"/>
      <c r="H66" s="73"/>
      <c r="I66" s="73"/>
      <c r="J66" s="73"/>
      <c r="K66" s="76"/>
      <c r="L66" s="172"/>
      <c r="M66" s="172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76"/>
      <c r="BN66" s="176"/>
      <c r="BO66" s="176"/>
      <c r="BP66" s="176"/>
      <c r="BQ66" s="176"/>
      <c r="BR66" s="176"/>
      <c r="BS66" s="176"/>
      <c r="BT66" s="176"/>
      <c r="BU66" s="176"/>
      <c r="BV66" s="176"/>
      <c r="BW66" s="176"/>
      <c r="BX66" s="176"/>
      <c r="BY66" s="176"/>
      <c r="BZ66" s="176"/>
      <c r="CA66" s="176"/>
      <c r="CB66" s="176"/>
      <c r="CC66" s="176"/>
      <c r="CD66" s="176"/>
      <c r="CE66" s="176"/>
      <c r="CF66" s="176"/>
      <c r="CG66" s="176"/>
      <c r="CH66" s="176"/>
      <c r="CI66" s="176"/>
      <c r="CJ66" s="176"/>
      <c r="CK66" s="176"/>
      <c r="CL66" s="176"/>
      <c r="CM66" s="176"/>
      <c r="CN66" s="176"/>
      <c r="CO66" s="176"/>
      <c r="CP66" s="176"/>
      <c r="CQ66" s="176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86">
        <f t="shared" si="1"/>
        <v>0</v>
      </c>
    </row>
    <row r="67" spans="1:108" ht="18.75" customHeight="1" x14ac:dyDescent="0.35">
      <c r="A67" s="28"/>
      <c r="B67" s="134" t="s">
        <v>124</v>
      </c>
      <c r="C67" s="86"/>
      <c r="D67" s="87"/>
      <c r="E67" s="72" t="str">
        <f t="shared" si="4"/>
        <v/>
      </c>
      <c r="F67" s="75">
        <f ca="1">IF(TODAY()&gt;EXP,"0",SUMIF('Jurnal Umum'!J:J,$C67,'Jurnal Umum'!L:L)-SUMIF('Jurnal Umum'!J:J,$C67,'Jurnal Umum'!M:M))</f>
        <v>0</v>
      </c>
      <c r="G67" s="75"/>
      <c r="H67" s="73"/>
      <c r="I67" s="73"/>
      <c r="J67" s="73"/>
      <c r="K67" s="76"/>
      <c r="L67" s="172"/>
      <c r="M67" s="172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176"/>
      <c r="BN67" s="176"/>
      <c r="BO67" s="176"/>
      <c r="BP67" s="176"/>
      <c r="BQ67" s="176"/>
      <c r="BR67" s="176"/>
      <c r="BS67" s="176"/>
      <c r="BT67" s="176"/>
      <c r="BU67" s="176"/>
      <c r="BV67" s="176"/>
      <c r="BW67" s="176"/>
      <c r="BX67" s="176"/>
      <c r="BY67" s="176"/>
      <c r="BZ67" s="176"/>
      <c r="CA67" s="176"/>
      <c r="CB67" s="176"/>
      <c r="CC67" s="176"/>
      <c r="CD67" s="176"/>
      <c r="CE67" s="176"/>
      <c r="CF67" s="176"/>
      <c r="CG67" s="176"/>
      <c r="CH67" s="176"/>
      <c r="CI67" s="176"/>
      <c r="CJ67" s="176"/>
      <c r="CK67" s="176"/>
      <c r="CL67" s="176"/>
      <c r="CM67" s="176"/>
      <c r="CN67" s="176"/>
      <c r="CO67" s="176"/>
      <c r="CP67" s="176"/>
      <c r="CQ67" s="176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86">
        <f t="shared" si="1"/>
        <v>0</v>
      </c>
    </row>
    <row r="68" spans="1:108" ht="18.75" customHeight="1" x14ac:dyDescent="0.35">
      <c r="A68" s="28"/>
      <c r="B68" s="134" t="s">
        <v>125</v>
      </c>
      <c r="C68" s="86"/>
      <c r="D68" s="87"/>
      <c r="E68" s="72" t="str">
        <f t="shared" si="4"/>
        <v/>
      </c>
      <c r="F68" s="75">
        <f ca="1">IF(TODAY()&gt;EXP,"0",SUMIF('Jurnal Umum'!J:J,$C68,'Jurnal Umum'!L:L)-SUMIF('Jurnal Umum'!J:J,$C68,'Jurnal Umum'!M:M))</f>
        <v>0</v>
      </c>
      <c r="G68" s="75"/>
      <c r="H68" s="73"/>
      <c r="I68" s="73"/>
      <c r="J68" s="73"/>
      <c r="K68" s="76"/>
      <c r="L68" s="172"/>
      <c r="M68" s="172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6"/>
      <c r="AX68" s="176"/>
      <c r="AY68" s="176"/>
      <c r="AZ68" s="176"/>
      <c r="BA68" s="176"/>
      <c r="BB68" s="176"/>
      <c r="BC68" s="176"/>
      <c r="BD68" s="176"/>
      <c r="BE68" s="176"/>
      <c r="BF68" s="176"/>
      <c r="BG68" s="176"/>
      <c r="BH68" s="176"/>
      <c r="BI68" s="176"/>
      <c r="BJ68" s="176"/>
      <c r="BK68" s="176"/>
      <c r="BL68" s="176"/>
      <c r="BM68" s="176"/>
      <c r="BN68" s="176"/>
      <c r="BO68" s="176"/>
      <c r="BP68" s="176"/>
      <c r="BQ68" s="176"/>
      <c r="BR68" s="176"/>
      <c r="BS68" s="176"/>
      <c r="BT68" s="176"/>
      <c r="BU68" s="176"/>
      <c r="BV68" s="176"/>
      <c r="BW68" s="176"/>
      <c r="BX68" s="176"/>
      <c r="BY68" s="176"/>
      <c r="BZ68" s="176"/>
      <c r="CA68" s="176"/>
      <c r="CB68" s="176"/>
      <c r="CC68" s="176"/>
      <c r="CD68" s="176"/>
      <c r="CE68" s="176"/>
      <c r="CF68" s="176"/>
      <c r="CG68" s="176"/>
      <c r="CH68" s="176"/>
      <c r="CI68" s="176"/>
      <c r="CJ68" s="176"/>
      <c r="CK68" s="176"/>
      <c r="CL68" s="176"/>
      <c r="CM68" s="176"/>
      <c r="CN68" s="176"/>
      <c r="CO68" s="176"/>
      <c r="CP68" s="176"/>
      <c r="CQ68" s="176"/>
      <c r="CR68" s="176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86">
        <f t="shared" si="1"/>
        <v>0</v>
      </c>
    </row>
    <row r="69" spans="1:108" ht="18.75" customHeight="1" x14ac:dyDescent="0.35">
      <c r="A69" s="28"/>
      <c r="B69" s="134" t="s">
        <v>126</v>
      </c>
      <c r="C69" s="86"/>
      <c r="D69" s="87"/>
      <c r="E69" s="72" t="str">
        <f t="shared" si="4"/>
        <v/>
      </c>
      <c r="F69" s="75">
        <f ca="1">IF(TODAY()&gt;EXP,"0",SUMIF('Jurnal Umum'!J:J,$C69,'Jurnal Umum'!L:L)-SUMIF('Jurnal Umum'!J:J,$C69,'Jurnal Umum'!M:M))</f>
        <v>0</v>
      </c>
      <c r="G69" s="75"/>
      <c r="H69" s="73"/>
      <c r="I69" s="73"/>
      <c r="J69" s="73"/>
      <c r="K69" s="76"/>
      <c r="L69" s="172"/>
      <c r="M69" s="172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6"/>
      <c r="AA69" s="176"/>
      <c r="AB69" s="176"/>
      <c r="AC69" s="176"/>
      <c r="AD69" s="176"/>
      <c r="AE69" s="176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6"/>
      <c r="AX69" s="176"/>
      <c r="AY69" s="176"/>
      <c r="AZ69" s="176"/>
      <c r="BA69" s="176"/>
      <c r="BB69" s="176"/>
      <c r="BC69" s="176"/>
      <c r="BD69" s="176"/>
      <c r="BE69" s="176"/>
      <c r="BF69" s="176"/>
      <c r="BG69" s="176"/>
      <c r="BH69" s="176"/>
      <c r="BI69" s="176"/>
      <c r="BJ69" s="176"/>
      <c r="BK69" s="176"/>
      <c r="BL69" s="176"/>
      <c r="BM69" s="176"/>
      <c r="BN69" s="176"/>
      <c r="BO69" s="176"/>
      <c r="BP69" s="176"/>
      <c r="BQ69" s="176"/>
      <c r="BR69" s="176"/>
      <c r="BS69" s="176"/>
      <c r="BT69" s="176"/>
      <c r="BU69" s="176"/>
      <c r="BV69" s="176"/>
      <c r="BW69" s="176"/>
      <c r="BX69" s="176"/>
      <c r="BY69" s="176"/>
      <c r="BZ69" s="176"/>
      <c r="CA69" s="176"/>
      <c r="CB69" s="176"/>
      <c r="CC69" s="176"/>
      <c r="CD69" s="176"/>
      <c r="CE69" s="176"/>
      <c r="CF69" s="176"/>
      <c r="CG69" s="176"/>
      <c r="CH69" s="176"/>
      <c r="CI69" s="176"/>
      <c r="CJ69" s="176"/>
      <c r="CK69" s="176"/>
      <c r="CL69" s="176"/>
      <c r="CM69" s="176"/>
      <c r="CN69" s="176"/>
      <c r="CO69" s="176"/>
      <c r="CP69" s="176"/>
      <c r="CQ69" s="176"/>
      <c r="CR69" s="176"/>
      <c r="CS69" s="176"/>
      <c r="CT69" s="176"/>
      <c r="CU69" s="176"/>
      <c r="CV69" s="176"/>
      <c r="CW69" s="176"/>
      <c r="CX69" s="176"/>
      <c r="CY69" s="176"/>
      <c r="CZ69" s="176"/>
      <c r="DA69" s="176"/>
      <c r="DB69" s="176"/>
      <c r="DC69" s="176"/>
      <c r="DD69" s="186">
        <f t="shared" si="1"/>
        <v>0</v>
      </c>
    </row>
    <row r="70" spans="1:108" ht="18.75" customHeight="1" x14ac:dyDescent="0.35">
      <c r="A70" s="28"/>
      <c r="B70" s="134" t="s">
        <v>127</v>
      </c>
      <c r="C70" s="86"/>
      <c r="D70" s="87"/>
      <c r="E70" s="72" t="str">
        <f t="shared" si="4"/>
        <v/>
      </c>
      <c r="F70" s="75">
        <f ca="1">IF(TODAY()&gt;EXP,"0",SUMIF('Jurnal Umum'!J:J,$C70,'Jurnal Umum'!L:L)-SUMIF('Jurnal Umum'!J:J,$C70,'Jurnal Umum'!M:M))</f>
        <v>0</v>
      </c>
      <c r="G70" s="75"/>
      <c r="H70" s="73"/>
      <c r="I70" s="73"/>
      <c r="J70" s="73"/>
      <c r="K70" s="76"/>
      <c r="L70" s="172"/>
      <c r="M70" s="172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6"/>
      <c r="AX70" s="176"/>
      <c r="AY70" s="176"/>
      <c r="AZ70" s="176"/>
      <c r="BA70" s="176"/>
      <c r="BB70" s="176"/>
      <c r="BC70" s="176"/>
      <c r="BD70" s="176"/>
      <c r="BE70" s="176"/>
      <c r="BF70" s="176"/>
      <c r="BG70" s="176"/>
      <c r="BH70" s="176"/>
      <c r="BI70" s="176"/>
      <c r="BJ70" s="176"/>
      <c r="BK70" s="176"/>
      <c r="BL70" s="176"/>
      <c r="BM70" s="176"/>
      <c r="BN70" s="176"/>
      <c r="BO70" s="176"/>
      <c r="BP70" s="176"/>
      <c r="BQ70" s="176"/>
      <c r="BR70" s="176"/>
      <c r="BS70" s="176"/>
      <c r="BT70" s="176"/>
      <c r="BU70" s="176"/>
      <c r="BV70" s="176"/>
      <c r="BW70" s="176"/>
      <c r="BX70" s="176"/>
      <c r="BY70" s="176"/>
      <c r="BZ70" s="176"/>
      <c r="CA70" s="176"/>
      <c r="CB70" s="176"/>
      <c r="CC70" s="176"/>
      <c r="CD70" s="176"/>
      <c r="CE70" s="176"/>
      <c r="CF70" s="176"/>
      <c r="CG70" s="176"/>
      <c r="CH70" s="176"/>
      <c r="CI70" s="176"/>
      <c r="CJ70" s="176"/>
      <c r="CK70" s="176"/>
      <c r="CL70" s="176"/>
      <c r="CM70" s="176"/>
      <c r="CN70" s="176"/>
      <c r="CO70" s="176"/>
      <c r="CP70" s="176"/>
      <c r="CQ70" s="176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86">
        <f t="shared" si="1"/>
        <v>0</v>
      </c>
    </row>
    <row r="71" spans="1:108" ht="18.75" customHeight="1" x14ac:dyDescent="0.35">
      <c r="A71" s="28"/>
      <c r="B71" s="134" t="s">
        <v>128</v>
      </c>
      <c r="C71" s="86"/>
      <c r="D71" s="87"/>
      <c r="E71" s="72" t="str">
        <f t="shared" si="4"/>
        <v/>
      </c>
      <c r="F71" s="75">
        <f ca="1">IF(TODAY()&gt;EXP,"0",SUMIF('Jurnal Umum'!J:J,$C71,'Jurnal Umum'!L:L)-SUMIF('Jurnal Umum'!J:J,$C71,'Jurnal Umum'!M:M))</f>
        <v>0</v>
      </c>
      <c r="G71" s="75"/>
      <c r="H71" s="73"/>
      <c r="I71" s="73"/>
      <c r="J71" s="73"/>
      <c r="K71" s="76"/>
      <c r="L71" s="172"/>
      <c r="M71" s="172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6"/>
      <c r="AX71" s="176"/>
      <c r="AY71" s="176"/>
      <c r="AZ71" s="176"/>
      <c r="BA71" s="176"/>
      <c r="BB71" s="176"/>
      <c r="BC71" s="176"/>
      <c r="BD71" s="176"/>
      <c r="BE71" s="176"/>
      <c r="BF71" s="176"/>
      <c r="BG71" s="176"/>
      <c r="BH71" s="176"/>
      <c r="BI71" s="176"/>
      <c r="BJ71" s="176"/>
      <c r="BK71" s="176"/>
      <c r="BL71" s="176"/>
      <c r="BM71" s="176"/>
      <c r="BN71" s="176"/>
      <c r="BO71" s="176"/>
      <c r="BP71" s="176"/>
      <c r="BQ71" s="176"/>
      <c r="BR71" s="176"/>
      <c r="BS71" s="176"/>
      <c r="BT71" s="176"/>
      <c r="BU71" s="176"/>
      <c r="BV71" s="176"/>
      <c r="BW71" s="176"/>
      <c r="BX71" s="176"/>
      <c r="BY71" s="176"/>
      <c r="BZ71" s="176"/>
      <c r="CA71" s="176"/>
      <c r="CB71" s="176"/>
      <c r="CC71" s="176"/>
      <c r="CD71" s="176"/>
      <c r="CE71" s="176"/>
      <c r="CF71" s="176"/>
      <c r="CG71" s="176"/>
      <c r="CH71" s="176"/>
      <c r="CI71" s="176"/>
      <c r="CJ71" s="176"/>
      <c r="CK71" s="176"/>
      <c r="CL71" s="176"/>
      <c r="CM71" s="176"/>
      <c r="CN71" s="176"/>
      <c r="CO71" s="176"/>
      <c r="CP71" s="176"/>
      <c r="CQ71" s="176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86">
        <f t="shared" si="1"/>
        <v>0</v>
      </c>
    </row>
    <row r="72" spans="1:108" ht="18.75" customHeight="1" x14ac:dyDescent="0.35">
      <c r="A72" s="28"/>
      <c r="B72" s="134" t="s">
        <v>129</v>
      </c>
      <c r="C72" s="86"/>
      <c r="D72" s="87"/>
      <c r="E72" s="72" t="str">
        <f t="shared" si="4"/>
        <v/>
      </c>
      <c r="F72" s="75">
        <f ca="1">IF(TODAY()&gt;EXP,"0",SUMIF('Jurnal Umum'!J:J,$C72,'Jurnal Umum'!L:L)-SUMIF('Jurnal Umum'!J:J,$C72,'Jurnal Umum'!M:M))</f>
        <v>0</v>
      </c>
      <c r="G72" s="75"/>
      <c r="H72" s="73"/>
      <c r="I72" s="73"/>
      <c r="J72" s="73"/>
      <c r="K72" s="76"/>
      <c r="L72" s="172"/>
      <c r="M72" s="172"/>
      <c r="N72" s="176"/>
      <c r="O72" s="176"/>
      <c r="P72" s="176"/>
      <c r="Q72" s="176"/>
      <c r="R72" s="176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  <c r="AU72" s="176"/>
      <c r="AV72" s="176"/>
      <c r="AW72" s="176"/>
      <c r="AX72" s="176"/>
      <c r="AY72" s="176"/>
      <c r="AZ72" s="176"/>
      <c r="BA72" s="176"/>
      <c r="BB72" s="176"/>
      <c r="BC72" s="176"/>
      <c r="BD72" s="176"/>
      <c r="BE72" s="176"/>
      <c r="BF72" s="176"/>
      <c r="BG72" s="176"/>
      <c r="BH72" s="176"/>
      <c r="BI72" s="176"/>
      <c r="BJ72" s="176"/>
      <c r="BK72" s="176"/>
      <c r="BL72" s="176"/>
      <c r="BM72" s="176"/>
      <c r="BN72" s="176"/>
      <c r="BO72" s="176"/>
      <c r="BP72" s="176"/>
      <c r="BQ72" s="176"/>
      <c r="BR72" s="176"/>
      <c r="BS72" s="176"/>
      <c r="BT72" s="176"/>
      <c r="BU72" s="176"/>
      <c r="BV72" s="176"/>
      <c r="BW72" s="176"/>
      <c r="BX72" s="176"/>
      <c r="BY72" s="176"/>
      <c r="BZ72" s="176"/>
      <c r="CA72" s="176"/>
      <c r="CB72" s="176"/>
      <c r="CC72" s="176"/>
      <c r="CD72" s="176"/>
      <c r="CE72" s="176"/>
      <c r="CF72" s="176"/>
      <c r="CG72" s="176"/>
      <c r="CH72" s="176"/>
      <c r="CI72" s="176"/>
      <c r="CJ72" s="176"/>
      <c r="CK72" s="176"/>
      <c r="CL72" s="176"/>
      <c r="CM72" s="176"/>
      <c r="CN72" s="176"/>
      <c r="CO72" s="176"/>
      <c r="CP72" s="176"/>
      <c r="CQ72" s="176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86">
        <f t="shared" ref="DD72:DD95" si="5">IF(AND(C72&lt;&gt;"",D72&lt;&gt;""),SUM(F72:K72),0)</f>
        <v>0</v>
      </c>
    </row>
    <row r="73" spans="1:108" ht="18.75" customHeight="1" x14ac:dyDescent="0.35">
      <c r="A73" s="28"/>
      <c r="B73" s="134" t="s">
        <v>130</v>
      </c>
      <c r="C73" s="86"/>
      <c r="D73" s="87"/>
      <c r="E73" s="72" t="str">
        <f t="shared" si="4"/>
        <v/>
      </c>
      <c r="F73" s="75">
        <f ca="1">IF(TODAY()&gt;EXP,"0",SUMIF('Jurnal Umum'!J:J,$C73,'Jurnal Umum'!L:L)-SUMIF('Jurnal Umum'!J:J,$C73,'Jurnal Umum'!M:M))</f>
        <v>0</v>
      </c>
      <c r="G73" s="75"/>
      <c r="H73" s="73"/>
      <c r="I73" s="73"/>
      <c r="J73" s="73"/>
      <c r="K73" s="76"/>
      <c r="L73" s="172"/>
      <c r="M73" s="172"/>
      <c r="N73" s="176"/>
      <c r="O73" s="176"/>
      <c r="P73" s="176"/>
      <c r="Q73" s="176"/>
      <c r="R73" s="176"/>
      <c r="S73" s="176"/>
      <c r="T73" s="176"/>
      <c r="U73" s="176"/>
      <c r="V73" s="176"/>
      <c r="W73" s="176"/>
      <c r="X73" s="176"/>
      <c r="Y73" s="176"/>
      <c r="Z73" s="176"/>
      <c r="AA73" s="176"/>
      <c r="AB73" s="176"/>
      <c r="AC73" s="176"/>
      <c r="AD73" s="176"/>
      <c r="AE73" s="176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  <c r="AU73" s="176"/>
      <c r="AV73" s="176"/>
      <c r="AW73" s="176"/>
      <c r="AX73" s="176"/>
      <c r="AY73" s="176"/>
      <c r="AZ73" s="176"/>
      <c r="BA73" s="176"/>
      <c r="BB73" s="176"/>
      <c r="BC73" s="176"/>
      <c r="BD73" s="176"/>
      <c r="BE73" s="176"/>
      <c r="BF73" s="176"/>
      <c r="BG73" s="176"/>
      <c r="BH73" s="176"/>
      <c r="BI73" s="176"/>
      <c r="BJ73" s="176"/>
      <c r="BK73" s="176"/>
      <c r="BL73" s="176"/>
      <c r="BM73" s="176"/>
      <c r="BN73" s="176"/>
      <c r="BO73" s="176"/>
      <c r="BP73" s="176"/>
      <c r="BQ73" s="176"/>
      <c r="BR73" s="176"/>
      <c r="BS73" s="176"/>
      <c r="BT73" s="176"/>
      <c r="BU73" s="176"/>
      <c r="BV73" s="176"/>
      <c r="BW73" s="176"/>
      <c r="BX73" s="176"/>
      <c r="BY73" s="176"/>
      <c r="BZ73" s="176"/>
      <c r="CA73" s="176"/>
      <c r="CB73" s="176"/>
      <c r="CC73" s="176"/>
      <c r="CD73" s="176"/>
      <c r="CE73" s="176"/>
      <c r="CF73" s="176"/>
      <c r="CG73" s="176"/>
      <c r="CH73" s="176"/>
      <c r="CI73" s="176"/>
      <c r="CJ73" s="176"/>
      <c r="CK73" s="176"/>
      <c r="CL73" s="176"/>
      <c r="CM73" s="176"/>
      <c r="CN73" s="176"/>
      <c r="CO73" s="176"/>
      <c r="CP73" s="176"/>
      <c r="CQ73" s="176"/>
      <c r="CR73" s="176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86">
        <f t="shared" si="5"/>
        <v>0</v>
      </c>
    </row>
    <row r="74" spans="1:108" ht="18.75" customHeight="1" x14ac:dyDescent="0.35">
      <c r="A74" s="28"/>
      <c r="B74" s="134" t="s">
        <v>131</v>
      </c>
      <c r="C74" s="86"/>
      <c r="D74" s="87"/>
      <c r="E74" s="72" t="str">
        <f t="shared" si="4"/>
        <v/>
      </c>
      <c r="F74" s="75">
        <f ca="1">IF(TODAY()&gt;EXP,"0",SUMIF('Jurnal Umum'!J:J,$C74,'Jurnal Umum'!L:L)-SUMIF('Jurnal Umum'!J:J,$C74,'Jurnal Umum'!M:M))</f>
        <v>0</v>
      </c>
      <c r="G74" s="75"/>
      <c r="H74" s="73"/>
      <c r="I74" s="73"/>
      <c r="J74" s="73"/>
      <c r="K74" s="76"/>
      <c r="L74" s="172"/>
      <c r="M74" s="172"/>
      <c r="N74" s="176"/>
      <c r="O74" s="176"/>
      <c r="P74" s="176"/>
      <c r="Q74" s="176"/>
      <c r="R74" s="176"/>
      <c r="S74" s="176"/>
      <c r="T74" s="176"/>
      <c r="U74" s="176"/>
      <c r="V74" s="176"/>
      <c r="W74" s="176"/>
      <c r="X74" s="176"/>
      <c r="Y74" s="176"/>
      <c r="Z74" s="176"/>
      <c r="AA74" s="176"/>
      <c r="AB74" s="176"/>
      <c r="AC74" s="176"/>
      <c r="AD74" s="176"/>
      <c r="AE74" s="176"/>
      <c r="AF74" s="176"/>
      <c r="AG74" s="176"/>
      <c r="AH74" s="176"/>
      <c r="AI74" s="176"/>
      <c r="AJ74" s="176"/>
      <c r="AK74" s="176"/>
      <c r="AL74" s="176"/>
      <c r="AM74" s="176"/>
      <c r="AN74" s="176"/>
      <c r="AO74" s="176"/>
      <c r="AP74" s="176"/>
      <c r="AQ74" s="176"/>
      <c r="AR74" s="176"/>
      <c r="AS74" s="176"/>
      <c r="AT74" s="176"/>
      <c r="AU74" s="176"/>
      <c r="AV74" s="176"/>
      <c r="AW74" s="176"/>
      <c r="AX74" s="176"/>
      <c r="AY74" s="176"/>
      <c r="AZ74" s="176"/>
      <c r="BA74" s="176"/>
      <c r="BB74" s="176"/>
      <c r="BC74" s="176"/>
      <c r="BD74" s="176"/>
      <c r="BE74" s="176"/>
      <c r="BF74" s="176"/>
      <c r="BG74" s="176"/>
      <c r="BH74" s="176"/>
      <c r="BI74" s="176"/>
      <c r="BJ74" s="176"/>
      <c r="BK74" s="176"/>
      <c r="BL74" s="176"/>
      <c r="BM74" s="176"/>
      <c r="BN74" s="176"/>
      <c r="BO74" s="176"/>
      <c r="BP74" s="176"/>
      <c r="BQ74" s="176"/>
      <c r="BR74" s="176"/>
      <c r="BS74" s="176"/>
      <c r="BT74" s="176"/>
      <c r="BU74" s="176"/>
      <c r="BV74" s="176"/>
      <c r="BW74" s="176"/>
      <c r="BX74" s="176"/>
      <c r="BY74" s="176"/>
      <c r="BZ74" s="176"/>
      <c r="CA74" s="176"/>
      <c r="CB74" s="176"/>
      <c r="CC74" s="176"/>
      <c r="CD74" s="176"/>
      <c r="CE74" s="176"/>
      <c r="CF74" s="176"/>
      <c r="CG74" s="176"/>
      <c r="CH74" s="176"/>
      <c r="CI74" s="176"/>
      <c r="CJ74" s="176"/>
      <c r="CK74" s="176"/>
      <c r="CL74" s="176"/>
      <c r="CM74" s="176"/>
      <c r="CN74" s="176"/>
      <c r="CO74" s="176"/>
      <c r="CP74" s="176"/>
      <c r="CQ74" s="176"/>
      <c r="CR74" s="176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86">
        <f t="shared" si="5"/>
        <v>0</v>
      </c>
    </row>
    <row r="75" spans="1:108" ht="18.75" customHeight="1" x14ac:dyDescent="0.35">
      <c r="A75" s="28"/>
      <c r="B75" s="134" t="s">
        <v>132</v>
      </c>
      <c r="C75" s="86"/>
      <c r="D75" s="87"/>
      <c r="E75" s="72" t="str">
        <f t="shared" si="4"/>
        <v/>
      </c>
      <c r="F75" s="75">
        <f ca="1">IF(TODAY()&gt;EXP,"0",SUMIF('Jurnal Umum'!J:J,$C75,'Jurnal Umum'!L:L)-SUMIF('Jurnal Umum'!J:J,$C75,'Jurnal Umum'!M:M))</f>
        <v>0</v>
      </c>
      <c r="G75" s="75"/>
      <c r="H75" s="73"/>
      <c r="I75" s="73"/>
      <c r="J75" s="73"/>
      <c r="K75" s="76"/>
      <c r="L75" s="172"/>
      <c r="M75" s="172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6"/>
      <c r="AX75" s="176"/>
      <c r="AY75" s="176"/>
      <c r="AZ75" s="176"/>
      <c r="BA75" s="176"/>
      <c r="BB75" s="176"/>
      <c r="BC75" s="176"/>
      <c r="BD75" s="176"/>
      <c r="BE75" s="176"/>
      <c r="BF75" s="176"/>
      <c r="BG75" s="176"/>
      <c r="BH75" s="176"/>
      <c r="BI75" s="176"/>
      <c r="BJ75" s="176"/>
      <c r="BK75" s="176"/>
      <c r="BL75" s="176"/>
      <c r="BM75" s="176"/>
      <c r="BN75" s="176"/>
      <c r="BO75" s="176"/>
      <c r="BP75" s="176"/>
      <c r="BQ75" s="176"/>
      <c r="BR75" s="176"/>
      <c r="BS75" s="176"/>
      <c r="BT75" s="176"/>
      <c r="BU75" s="176"/>
      <c r="BV75" s="176"/>
      <c r="BW75" s="176"/>
      <c r="BX75" s="176"/>
      <c r="BY75" s="176"/>
      <c r="BZ75" s="176"/>
      <c r="CA75" s="176"/>
      <c r="CB75" s="176"/>
      <c r="CC75" s="176"/>
      <c r="CD75" s="176"/>
      <c r="CE75" s="176"/>
      <c r="CF75" s="176"/>
      <c r="CG75" s="176"/>
      <c r="CH75" s="176"/>
      <c r="CI75" s="176"/>
      <c r="CJ75" s="176"/>
      <c r="CK75" s="176"/>
      <c r="CL75" s="176"/>
      <c r="CM75" s="176"/>
      <c r="CN75" s="176"/>
      <c r="CO75" s="176"/>
      <c r="CP75" s="176"/>
      <c r="CQ75" s="176"/>
      <c r="CR75" s="176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86">
        <f t="shared" si="5"/>
        <v>0</v>
      </c>
    </row>
    <row r="76" spans="1:108" ht="18.75" customHeight="1" x14ac:dyDescent="0.35">
      <c r="A76" s="28"/>
      <c r="B76" s="134" t="s">
        <v>133</v>
      </c>
      <c r="C76" s="86"/>
      <c r="D76" s="87"/>
      <c r="E76" s="72" t="str">
        <f t="shared" si="4"/>
        <v/>
      </c>
      <c r="F76" s="75">
        <f ca="1">IF(TODAY()&gt;EXP,"0",SUMIF('Jurnal Umum'!J:J,$C76,'Jurnal Umum'!L:L)-SUMIF('Jurnal Umum'!J:J,$C76,'Jurnal Umum'!M:M))</f>
        <v>0</v>
      </c>
      <c r="G76" s="75"/>
      <c r="H76" s="73"/>
      <c r="I76" s="73"/>
      <c r="J76" s="73"/>
      <c r="K76" s="76"/>
      <c r="L76" s="172"/>
      <c r="M76" s="172"/>
      <c r="N76" s="176"/>
      <c r="O76" s="176"/>
      <c r="P76" s="176"/>
      <c r="Q76" s="176"/>
      <c r="R76" s="176"/>
      <c r="S76" s="176"/>
      <c r="T76" s="176"/>
      <c r="U76" s="176"/>
      <c r="V76" s="176"/>
      <c r="W76" s="176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6"/>
      <c r="AX76" s="176"/>
      <c r="AY76" s="176"/>
      <c r="AZ76" s="176"/>
      <c r="BA76" s="176"/>
      <c r="BB76" s="176"/>
      <c r="BC76" s="176"/>
      <c r="BD76" s="176"/>
      <c r="BE76" s="176"/>
      <c r="BF76" s="176"/>
      <c r="BG76" s="176"/>
      <c r="BH76" s="176"/>
      <c r="BI76" s="176"/>
      <c r="BJ76" s="176"/>
      <c r="BK76" s="176"/>
      <c r="BL76" s="176"/>
      <c r="BM76" s="176"/>
      <c r="BN76" s="176"/>
      <c r="BO76" s="176"/>
      <c r="BP76" s="176"/>
      <c r="BQ76" s="176"/>
      <c r="BR76" s="176"/>
      <c r="BS76" s="176"/>
      <c r="BT76" s="176"/>
      <c r="BU76" s="176"/>
      <c r="BV76" s="176"/>
      <c r="BW76" s="176"/>
      <c r="BX76" s="176"/>
      <c r="BY76" s="176"/>
      <c r="BZ76" s="176"/>
      <c r="CA76" s="176"/>
      <c r="CB76" s="176"/>
      <c r="CC76" s="176"/>
      <c r="CD76" s="176"/>
      <c r="CE76" s="176"/>
      <c r="CF76" s="176"/>
      <c r="CG76" s="176"/>
      <c r="CH76" s="176"/>
      <c r="CI76" s="176"/>
      <c r="CJ76" s="176"/>
      <c r="CK76" s="176"/>
      <c r="CL76" s="176"/>
      <c r="CM76" s="176"/>
      <c r="CN76" s="176"/>
      <c r="CO76" s="176"/>
      <c r="CP76" s="176"/>
      <c r="CQ76" s="176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86">
        <f t="shared" si="5"/>
        <v>0</v>
      </c>
    </row>
    <row r="77" spans="1:108" ht="18.75" customHeight="1" x14ac:dyDescent="0.35">
      <c r="A77" s="28"/>
      <c r="B77" s="134" t="s">
        <v>134</v>
      </c>
      <c r="C77" s="86"/>
      <c r="D77" s="87"/>
      <c r="E77" s="72" t="str">
        <f t="shared" si="4"/>
        <v/>
      </c>
      <c r="F77" s="75">
        <f ca="1">IF(TODAY()&gt;EXP,"0",SUMIF('Jurnal Umum'!J:J,$C77,'Jurnal Umum'!L:L)-SUMIF('Jurnal Umum'!J:J,$C77,'Jurnal Umum'!M:M))</f>
        <v>0</v>
      </c>
      <c r="G77" s="75"/>
      <c r="H77" s="73"/>
      <c r="I77" s="73"/>
      <c r="J77" s="73"/>
      <c r="K77" s="76"/>
      <c r="L77" s="172"/>
      <c r="M77" s="172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6"/>
      <c r="AX77" s="176"/>
      <c r="AY77" s="176"/>
      <c r="AZ77" s="176"/>
      <c r="BA77" s="176"/>
      <c r="BB77" s="176"/>
      <c r="BC77" s="176"/>
      <c r="BD77" s="176"/>
      <c r="BE77" s="176"/>
      <c r="BF77" s="176"/>
      <c r="BG77" s="176"/>
      <c r="BH77" s="176"/>
      <c r="BI77" s="176"/>
      <c r="BJ77" s="176"/>
      <c r="BK77" s="176"/>
      <c r="BL77" s="176"/>
      <c r="BM77" s="176"/>
      <c r="BN77" s="176"/>
      <c r="BO77" s="176"/>
      <c r="BP77" s="176"/>
      <c r="BQ77" s="176"/>
      <c r="BR77" s="176"/>
      <c r="BS77" s="176"/>
      <c r="BT77" s="176"/>
      <c r="BU77" s="176"/>
      <c r="BV77" s="176"/>
      <c r="BW77" s="176"/>
      <c r="BX77" s="176"/>
      <c r="BY77" s="176"/>
      <c r="BZ77" s="176"/>
      <c r="CA77" s="176"/>
      <c r="CB77" s="176"/>
      <c r="CC77" s="176"/>
      <c r="CD77" s="176"/>
      <c r="CE77" s="176"/>
      <c r="CF77" s="176"/>
      <c r="CG77" s="176"/>
      <c r="CH77" s="176"/>
      <c r="CI77" s="176"/>
      <c r="CJ77" s="176"/>
      <c r="CK77" s="176"/>
      <c r="CL77" s="176"/>
      <c r="CM77" s="176"/>
      <c r="CN77" s="176"/>
      <c r="CO77" s="176"/>
      <c r="CP77" s="176"/>
      <c r="CQ77" s="176"/>
      <c r="CR77" s="176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86">
        <f t="shared" si="5"/>
        <v>0</v>
      </c>
    </row>
    <row r="78" spans="1:108" ht="18.75" customHeight="1" x14ac:dyDescent="0.35">
      <c r="A78" s="28"/>
      <c r="B78" s="134" t="s">
        <v>135</v>
      </c>
      <c r="C78" s="86"/>
      <c r="D78" s="87"/>
      <c r="E78" s="72" t="str">
        <f t="shared" si="4"/>
        <v/>
      </c>
      <c r="F78" s="75">
        <f ca="1">IF(TODAY()&gt;EXP,"0",SUMIF('Jurnal Umum'!J:J,$C78,'Jurnal Umum'!L:L)-SUMIF('Jurnal Umum'!J:J,$C78,'Jurnal Umum'!M:M))</f>
        <v>0</v>
      </c>
      <c r="G78" s="75"/>
      <c r="H78" s="73"/>
      <c r="I78" s="73"/>
      <c r="J78" s="73"/>
      <c r="K78" s="76"/>
      <c r="L78" s="172"/>
      <c r="M78" s="172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6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176"/>
      <c r="BM78" s="176"/>
      <c r="BN78" s="176"/>
      <c r="BO78" s="176"/>
      <c r="BP78" s="176"/>
      <c r="BQ78" s="176"/>
      <c r="BR78" s="176"/>
      <c r="BS78" s="176"/>
      <c r="BT78" s="176"/>
      <c r="BU78" s="176"/>
      <c r="BV78" s="176"/>
      <c r="BW78" s="176"/>
      <c r="BX78" s="176"/>
      <c r="BY78" s="176"/>
      <c r="BZ78" s="176"/>
      <c r="CA78" s="176"/>
      <c r="CB78" s="176"/>
      <c r="CC78" s="176"/>
      <c r="CD78" s="176"/>
      <c r="CE78" s="176"/>
      <c r="CF78" s="176"/>
      <c r="CG78" s="176"/>
      <c r="CH78" s="176"/>
      <c r="CI78" s="176"/>
      <c r="CJ78" s="176"/>
      <c r="CK78" s="176"/>
      <c r="CL78" s="176"/>
      <c r="CM78" s="176"/>
      <c r="CN78" s="176"/>
      <c r="CO78" s="176"/>
      <c r="CP78" s="176"/>
      <c r="CQ78" s="176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86">
        <f t="shared" si="5"/>
        <v>0</v>
      </c>
    </row>
    <row r="79" spans="1:108" ht="18.75" customHeight="1" x14ac:dyDescent="0.35">
      <c r="A79" s="28"/>
      <c r="B79" s="134" t="s">
        <v>136</v>
      </c>
      <c r="C79" s="86"/>
      <c r="D79" s="87"/>
      <c r="E79" s="72" t="str">
        <f t="shared" ref="E79:E88" si="6">IF(C79="","",VLOOKUP(C79,DA,2,FALSE))</f>
        <v/>
      </c>
      <c r="F79" s="75">
        <f ca="1">IF(TODAY()&gt;EXP,"0",SUMIF('Jurnal Umum'!J:J,$C79,'Jurnal Umum'!L:L)-SUMIF('Jurnal Umum'!J:J,$C79,'Jurnal Umum'!M:M))</f>
        <v>0</v>
      </c>
      <c r="G79" s="75"/>
      <c r="H79" s="73"/>
      <c r="I79" s="73"/>
      <c r="J79" s="73"/>
      <c r="K79" s="76"/>
      <c r="L79" s="172"/>
      <c r="M79" s="172"/>
      <c r="N79" s="176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6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176"/>
      <c r="BM79" s="176"/>
      <c r="BN79" s="176"/>
      <c r="BO79" s="176"/>
      <c r="BP79" s="176"/>
      <c r="BQ79" s="176"/>
      <c r="BR79" s="176"/>
      <c r="BS79" s="176"/>
      <c r="BT79" s="176"/>
      <c r="BU79" s="176"/>
      <c r="BV79" s="176"/>
      <c r="BW79" s="176"/>
      <c r="BX79" s="176"/>
      <c r="BY79" s="176"/>
      <c r="BZ79" s="176"/>
      <c r="CA79" s="176"/>
      <c r="CB79" s="176"/>
      <c r="CC79" s="176"/>
      <c r="CD79" s="176"/>
      <c r="CE79" s="176"/>
      <c r="CF79" s="176"/>
      <c r="CG79" s="176"/>
      <c r="CH79" s="176"/>
      <c r="CI79" s="176"/>
      <c r="CJ79" s="176"/>
      <c r="CK79" s="176"/>
      <c r="CL79" s="176"/>
      <c r="CM79" s="176"/>
      <c r="CN79" s="176"/>
      <c r="CO79" s="176"/>
      <c r="CP79" s="176"/>
      <c r="CQ79" s="176"/>
      <c r="CR79" s="176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86">
        <f t="shared" si="5"/>
        <v>0</v>
      </c>
    </row>
    <row r="80" spans="1:108" ht="18.75" customHeight="1" x14ac:dyDescent="0.35">
      <c r="A80" s="28"/>
      <c r="B80" s="134" t="s">
        <v>137</v>
      </c>
      <c r="C80" s="86"/>
      <c r="D80" s="87"/>
      <c r="E80" s="72" t="str">
        <f t="shared" ref="E80:E87" si="7">IF(C80="","",VLOOKUP(C80,DA,2,FALSE))</f>
        <v/>
      </c>
      <c r="F80" s="75">
        <f ca="1">IF(TODAY()&gt;EXP,"0",SUMIF('Jurnal Umum'!J:J,$C80,'Jurnal Umum'!L:L)-SUMIF('Jurnal Umum'!J:J,$C80,'Jurnal Umum'!M:M))</f>
        <v>0</v>
      </c>
      <c r="G80" s="75"/>
      <c r="H80" s="73"/>
      <c r="I80" s="73"/>
      <c r="J80" s="73"/>
      <c r="K80" s="76"/>
      <c r="L80" s="172"/>
      <c r="M80" s="172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6"/>
      <c r="AX80" s="176"/>
      <c r="AY80" s="176"/>
      <c r="AZ80" s="176"/>
      <c r="BA80" s="176"/>
      <c r="BB80" s="176"/>
      <c r="BC80" s="176"/>
      <c r="BD80" s="176"/>
      <c r="BE80" s="176"/>
      <c r="BF80" s="176"/>
      <c r="BG80" s="176"/>
      <c r="BH80" s="176"/>
      <c r="BI80" s="176"/>
      <c r="BJ80" s="176"/>
      <c r="BK80" s="176"/>
      <c r="BL80" s="176"/>
      <c r="BM80" s="176"/>
      <c r="BN80" s="176"/>
      <c r="BO80" s="176"/>
      <c r="BP80" s="176"/>
      <c r="BQ80" s="176"/>
      <c r="BR80" s="176"/>
      <c r="BS80" s="176"/>
      <c r="BT80" s="176"/>
      <c r="BU80" s="176"/>
      <c r="BV80" s="176"/>
      <c r="BW80" s="176"/>
      <c r="BX80" s="176"/>
      <c r="BY80" s="176"/>
      <c r="BZ80" s="176"/>
      <c r="CA80" s="176"/>
      <c r="CB80" s="176"/>
      <c r="CC80" s="176"/>
      <c r="CD80" s="176"/>
      <c r="CE80" s="176"/>
      <c r="CF80" s="176"/>
      <c r="CG80" s="176"/>
      <c r="CH80" s="176"/>
      <c r="CI80" s="176"/>
      <c r="CJ80" s="176"/>
      <c r="CK80" s="176"/>
      <c r="CL80" s="176"/>
      <c r="CM80" s="176"/>
      <c r="CN80" s="176"/>
      <c r="CO80" s="176"/>
      <c r="CP80" s="176"/>
      <c r="CQ80" s="176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86">
        <f t="shared" si="5"/>
        <v>0</v>
      </c>
    </row>
    <row r="81" spans="1:108" ht="18.75" customHeight="1" x14ac:dyDescent="0.35">
      <c r="A81" s="28"/>
      <c r="B81" s="134" t="s">
        <v>138</v>
      </c>
      <c r="C81" s="86"/>
      <c r="D81" s="87"/>
      <c r="E81" s="72" t="str">
        <f t="shared" si="7"/>
        <v/>
      </c>
      <c r="F81" s="75">
        <f ca="1">IF(TODAY()&gt;EXP,"0",SUMIF('Jurnal Umum'!J:J,$C81,'Jurnal Umum'!L:L)-SUMIF('Jurnal Umum'!J:J,$C81,'Jurnal Umum'!M:M))</f>
        <v>0</v>
      </c>
      <c r="G81" s="75"/>
      <c r="H81" s="73"/>
      <c r="I81" s="73"/>
      <c r="J81" s="73"/>
      <c r="K81" s="76"/>
      <c r="L81" s="172"/>
      <c r="M81" s="172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6"/>
      <c r="AX81" s="176"/>
      <c r="AY81" s="176"/>
      <c r="AZ81" s="176"/>
      <c r="BA81" s="176"/>
      <c r="BB81" s="176"/>
      <c r="BC81" s="176"/>
      <c r="BD81" s="176"/>
      <c r="BE81" s="176"/>
      <c r="BF81" s="176"/>
      <c r="BG81" s="176"/>
      <c r="BH81" s="176"/>
      <c r="BI81" s="176"/>
      <c r="BJ81" s="176"/>
      <c r="BK81" s="176"/>
      <c r="BL81" s="176"/>
      <c r="BM81" s="176"/>
      <c r="BN81" s="176"/>
      <c r="BO81" s="176"/>
      <c r="BP81" s="176"/>
      <c r="BQ81" s="176"/>
      <c r="BR81" s="176"/>
      <c r="BS81" s="176"/>
      <c r="BT81" s="176"/>
      <c r="BU81" s="176"/>
      <c r="BV81" s="176"/>
      <c r="BW81" s="176"/>
      <c r="BX81" s="176"/>
      <c r="BY81" s="176"/>
      <c r="BZ81" s="176"/>
      <c r="CA81" s="176"/>
      <c r="CB81" s="176"/>
      <c r="CC81" s="176"/>
      <c r="CD81" s="176"/>
      <c r="CE81" s="176"/>
      <c r="CF81" s="176"/>
      <c r="CG81" s="176"/>
      <c r="CH81" s="176"/>
      <c r="CI81" s="176"/>
      <c r="CJ81" s="176"/>
      <c r="CK81" s="176"/>
      <c r="CL81" s="176"/>
      <c r="CM81" s="176"/>
      <c r="CN81" s="176"/>
      <c r="CO81" s="176"/>
      <c r="CP81" s="176"/>
      <c r="CQ81" s="176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86">
        <f t="shared" si="5"/>
        <v>0</v>
      </c>
    </row>
    <row r="82" spans="1:108" ht="18.75" customHeight="1" x14ac:dyDescent="0.35">
      <c r="A82" s="28"/>
      <c r="B82" s="134" t="s">
        <v>139</v>
      </c>
      <c r="C82" s="86"/>
      <c r="D82" s="87"/>
      <c r="E82" s="72" t="str">
        <f t="shared" si="7"/>
        <v/>
      </c>
      <c r="F82" s="75">
        <f ca="1">IF(TODAY()&gt;EXP,"0",SUMIF('Jurnal Umum'!J:J,$C82,'Jurnal Umum'!L:L)-SUMIF('Jurnal Umum'!J:J,$C82,'Jurnal Umum'!M:M))</f>
        <v>0</v>
      </c>
      <c r="G82" s="75"/>
      <c r="H82" s="73"/>
      <c r="I82" s="73"/>
      <c r="J82" s="73"/>
      <c r="K82" s="76"/>
      <c r="L82" s="172"/>
      <c r="M82" s="172"/>
      <c r="N82" s="176"/>
      <c r="O82" s="176"/>
      <c r="P82" s="176"/>
      <c r="Q82" s="176"/>
      <c r="R82" s="176"/>
      <c r="S82" s="176"/>
      <c r="T82" s="176"/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6"/>
      <c r="AX82" s="176"/>
      <c r="AY82" s="176"/>
      <c r="AZ82" s="176"/>
      <c r="BA82" s="176"/>
      <c r="BB82" s="176"/>
      <c r="BC82" s="176"/>
      <c r="BD82" s="176"/>
      <c r="BE82" s="176"/>
      <c r="BF82" s="176"/>
      <c r="BG82" s="176"/>
      <c r="BH82" s="176"/>
      <c r="BI82" s="176"/>
      <c r="BJ82" s="176"/>
      <c r="BK82" s="176"/>
      <c r="BL82" s="176"/>
      <c r="BM82" s="176"/>
      <c r="BN82" s="176"/>
      <c r="BO82" s="176"/>
      <c r="BP82" s="176"/>
      <c r="BQ82" s="176"/>
      <c r="BR82" s="176"/>
      <c r="BS82" s="176"/>
      <c r="BT82" s="176"/>
      <c r="BU82" s="176"/>
      <c r="BV82" s="176"/>
      <c r="BW82" s="176"/>
      <c r="BX82" s="176"/>
      <c r="BY82" s="176"/>
      <c r="BZ82" s="176"/>
      <c r="CA82" s="176"/>
      <c r="CB82" s="176"/>
      <c r="CC82" s="176"/>
      <c r="CD82" s="176"/>
      <c r="CE82" s="176"/>
      <c r="CF82" s="176"/>
      <c r="CG82" s="176"/>
      <c r="CH82" s="176"/>
      <c r="CI82" s="176"/>
      <c r="CJ82" s="176"/>
      <c r="CK82" s="176"/>
      <c r="CL82" s="176"/>
      <c r="CM82" s="176"/>
      <c r="CN82" s="176"/>
      <c r="CO82" s="176"/>
      <c r="CP82" s="176"/>
      <c r="CQ82" s="176"/>
      <c r="CR82" s="176"/>
      <c r="CS82" s="176"/>
      <c r="CT82" s="176"/>
      <c r="CU82" s="176"/>
      <c r="CV82" s="176"/>
      <c r="CW82" s="176"/>
      <c r="CX82" s="176"/>
      <c r="CY82" s="176"/>
      <c r="CZ82" s="176"/>
      <c r="DA82" s="176"/>
      <c r="DB82" s="176"/>
      <c r="DC82" s="176"/>
      <c r="DD82" s="186">
        <f t="shared" si="5"/>
        <v>0</v>
      </c>
    </row>
    <row r="83" spans="1:108" ht="18.75" customHeight="1" x14ac:dyDescent="0.35">
      <c r="A83" s="28"/>
      <c r="B83" s="134" t="s">
        <v>140</v>
      </c>
      <c r="C83" s="86"/>
      <c r="D83" s="87"/>
      <c r="E83" s="72" t="str">
        <f t="shared" si="7"/>
        <v/>
      </c>
      <c r="F83" s="75">
        <f ca="1">IF(TODAY()&gt;EXP,"0",SUMIF('Jurnal Umum'!J:J,$C83,'Jurnal Umum'!L:L)-SUMIF('Jurnal Umum'!J:J,$C83,'Jurnal Umum'!M:M))</f>
        <v>0</v>
      </c>
      <c r="G83" s="75"/>
      <c r="H83" s="73"/>
      <c r="I83" s="73"/>
      <c r="J83" s="73"/>
      <c r="K83" s="76"/>
      <c r="L83" s="172"/>
      <c r="M83" s="172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6"/>
      <c r="AX83" s="176"/>
      <c r="AY83" s="176"/>
      <c r="AZ83" s="176"/>
      <c r="BA83" s="176"/>
      <c r="BB83" s="176"/>
      <c r="BC83" s="176"/>
      <c r="BD83" s="176"/>
      <c r="BE83" s="176"/>
      <c r="BF83" s="176"/>
      <c r="BG83" s="176"/>
      <c r="BH83" s="176"/>
      <c r="BI83" s="176"/>
      <c r="BJ83" s="176"/>
      <c r="BK83" s="176"/>
      <c r="BL83" s="176"/>
      <c r="BM83" s="176"/>
      <c r="BN83" s="176"/>
      <c r="BO83" s="176"/>
      <c r="BP83" s="176"/>
      <c r="BQ83" s="176"/>
      <c r="BR83" s="176"/>
      <c r="BS83" s="176"/>
      <c r="BT83" s="176"/>
      <c r="BU83" s="176"/>
      <c r="BV83" s="176"/>
      <c r="BW83" s="176"/>
      <c r="BX83" s="176"/>
      <c r="BY83" s="176"/>
      <c r="BZ83" s="176"/>
      <c r="CA83" s="176"/>
      <c r="CB83" s="176"/>
      <c r="CC83" s="176"/>
      <c r="CD83" s="176"/>
      <c r="CE83" s="176"/>
      <c r="CF83" s="176"/>
      <c r="CG83" s="176"/>
      <c r="CH83" s="176"/>
      <c r="CI83" s="176"/>
      <c r="CJ83" s="176"/>
      <c r="CK83" s="176"/>
      <c r="CL83" s="176"/>
      <c r="CM83" s="176"/>
      <c r="CN83" s="176"/>
      <c r="CO83" s="176"/>
      <c r="CP83" s="176"/>
      <c r="CQ83" s="176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84"/>
    </row>
    <row r="84" spans="1:108" ht="18.75" customHeight="1" x14ac:dyDescent="0.35">
      <c r="A84" s="28"/>
      <c r="B84" s="134" t="s">
        <v>141</v>
      </c>
      <c r="C84" s="86"/>
      <c r="D84" s="87"/>
      <c r="E84" s="72" t="str">
        <f t="shared" si="7"/>
        <v/>
      </c>
      <c r="F84" s="75">
        <f ca="1">IF(TODAY()&gt;EXP,"0",SUMIF('Jurnal Umum'!J:J,$C84,'Jurnal Umum'!L:L)-SUMIF('Jurnal Umum'!J:J,$C84,'Jurnal Umum'!M:M))</f>
        <v>0</v>
      </c>
      <c r="G84" s="75"/>
      <c r="H84" s="73"/>
      <c r="I84" s="73"/>
      <c r="J84" s="73"/>
      <c r="K84" s="76"/>
      <c r="L84" s="172"/>
      <c r="M84" s="172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6"/>
      <c r="AX84" s="176"/>
      <c r="AY84" s="176"/>
      <c r="AZ84" s="176"/>
      <c r="BA84" s="176"/>
      <c r="BB84" s="176"/>
      <c r="BC84" s="176"/>
      <c r="BD84" s="176"/>
      <c r="BE84" s="176"/>
      <c r="BF84" s="176"/>
      <c r="BG84" s="176"/>
      <c r="BH84" s="176"/>
      <c r="BI84" s="176"/>
      <c r="BJ84" s="176"/>
      <c r="BK84" s="176"/>
      <c r="BL84" s="176"/>
      <c r="BM84" s="176"/>
      <c r="BN84" s="176"/>
      <c r="BO84" s="176"/>
      <c r="BP84" s="176"/>
      <c r="BQ84" s="176"/>
      <c r="BR84" s="176"/>
      <c r="BS84" s="176"/>
      <c r="BT84" s="176"/>
      <c r="BU84" s="176"/>
      <c r="BV84" s="176"/>
      <c r="BW84" s="176"/>
      <c r="BX84" s="176"/>
      <c r="BY84" s="176"/>
      <c r="BZ84" s="176"/>
      <c r="CA84" s="176"/>
      <c r="CB84" s="176"/>
      <c r="CC84" s="176"/>
      <c r="CD84" s="176"/>
      <c r="CE84" s="176"/>
      <c r="CF84" s="176"/>
      <c r="CG84" s="176"/>
      <c r="CH84" s="176"/>
      <c r="CI84" s="176"/>
      <c r="CJ84" s="176"/>
      <c r="CK84" s="176"/>
      <c r="CL84" s="176"/>
      <c r="CM84" s="176"/>
      <c r="CN84" s="176"/>
      <c r="CO84" s="176"/>
      <c r="CP84" s="176"/>
      <c r="CQ84" s="176"/>
      <c r="CR84" s="176"/>
      <c r="CS84" s="176"/>
      <c r="CT84" s="176"/>
      <c r="CU84" s="176"/>
      <c r="CV84" s="176"/>
      <c r="CW84" s="176"/>
      <c r="CX84" s="176"/>
      <c r="CY84" s="176"/>
      <c r="CZ84" s="176"/>
      <c r="DA84" s="176"/>
      <c r="DB84" s="176"/>
      <c r="DC84" s="176"/>
      <c r="DD84" s="42">
        <f t="shared" si="5"/>
        <v>0</v>
      </c>
    </row>
    <row r="85" spans="1:108" ht="18.75" customHeight="1" x14ac:dyDescent="0.35">
      <c r="A85" s="28"/>
      <c r="B85" s="134" t="s">
        <v>142</v>
      </c>
      <c r="C85" s="86"/>
      <c r="D85" s="87"/>
      <c r="E85" s="72" t="str">
        <f t="shared" si="7"/>
        <v/>
      </c>
      <c r="F85" s="75">
        <f ca="1">IF(TODAY()&gt;EXP,"0",SUMIF('Jurnal Umum'!J:J,$C85,'Jurnal Umum'!L:L)-SUMIF('Jurnal Umum'!J:J,$C85,'Jurnal Umum'!M:M))</f>
        <v>0</v>
      </c>
      <c r="G85" s="75"/>
      <c r="H85" s="73"/>
      <c r="I85" s="73"/>
      <c r="J85" s="73"/>
      <c r="K85" s="76"/>
      <c r="L85" s="172"/>
      <c r="M85" s="172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  <c r="AS85" s="176"/>
      <c r="AT85" s="176"/>
      <c r="AU85" s="176"/>
      <c r="AV85" s="176"/>
      <c r="AW85" s="176"/>
      <c r="AX85" s="176"/>
      <c r="AY85" s="176"/>
      <c r="AZ85" s="176"/>
      <c r="BA85" s="176"/>
      <c r="BB85" s="176"/>
      <c r="BC85" s="176"/>
      <c r="BD85" s="176"/>
      <c r="BE85" s="176"/>
      <c r="BF85" s="176"/>
      <c r="BG85" s="176"/>
      <c r="BH85" s="176"/>
      <c r="BI85" s="176"/>
      <c r="BJ85" s="176"/>
      <c r="BK85" s="176"/>
      <c r="BL85" s="176"/>
      <c r="BM85" s="176"/>
      <c r="BN85" s="176"/>
      <c r="BO85" s="176"/>
      <c r="BP85" s="176"/>
      <c r="BQ85" s="176"/>
      <c r="BR85" s="176"/>
      <c r="BS85" s="176"/>
      <c r="BT85" s="176"/>
      <c r="BU85" s="176"/>
      <c r="BV85" s="176"/>
      <c r="BW85" s="176"/>
      <c r="BX85" s="176"/>
      <c r="BY85" s="176"/>
      <c r="BZ85" s="176"/>
      <c r="CA85" s="176"/>
      <c r="CB85" s="176"/>
      <c r="CC85" s="176"/>
      <c r="CD85" s="176"/>
      <c r="CE85" s="176"/>
      <c r="CF85" s="176"/>
      <c r="CG85" s="176"/>
      <c r="CH85" s="176"/>
      <c r="CI85" s="176"/>
      <c r="CJ85" s="176"/>
      <c r="CK85" s="176"/>
      <c r="CL85" s="176"/>
      <c r="CM85" s="176"/>
      <c r="CN85" s="176"/>
      <c r="CO85" s="176"/>
      <c r="CP85" s="176"/>
      <c r="CQ85" s="176"/>
      <c r="CR85" s="176"/>
      <c r="CS85" s="176"/>
      <c r="CT85" s="176"/>
      <c r="CU85" s="176"/>
      <c r="CV85" s="176"/>
      <c r="CW85" s="176"/>
      <c r="CX85" s="176"/>
      <c r="CY85" s="176"/>
      <c r="CZ85" s="176"/>
      <c r="DA85" s="176"/>
      <c r="DB85" s="176"/>
      <c r="DC85" s="176"/>
      <c r="DD85" s="42">
        <f t="shared" si="5"/>
        <v>0</v>
      </c>
    </row>
    <row r="86" spans="1:108" ht="18.75" customHeight="1" x14ac:dyDescent="0.35">
      <c r="A86" s="28"/>
      <c r="B86" s="134" t="s">
        <v>143</v>
      </c>
      <c r="C86" s="86"/>
      <c r="D86" s="87"/>
      <c r="E86" s="72" t="str">
        <f t="shared" si="7"/>
        <v/>
      </c>
      <c r="F86" s="75">
        <f ca="1">IF(TODAY()&gt;EXP,"0",SUMIF('Jurnal Umum'!J:J,$C86,'Jurnal Umum'!L:L)-SUMIF('Jurnal Umum'!J:J,$C86,'Jurnal Umum'!M:M))</f>
        <v>0</v>
      </c>
      <c r="G86" s="75"/>
      <c r="H86" s="73"/>
      <c r="I86" s="73"/>
      <c r="J86" s="73"/>
      <c r="K86" s="76"/>
      <c r="L86" s="172"/>
      <c r="M86" s="172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6"/>
      <c r="AX86" s="176"/>
      <c r="AY86" s="176"/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76"/>
      <c r="BL86" s="176"/>
      <c r="BM86" s="176"/>
      <c r="BN86" s="176"/>
      <c r="BO86" s="176"/>
      <c r="BP86" s="176"/>
      <c r="BQ86" s="176"/>
      <c r="BR86" s="176"/>
      <c r="BS86" s="176"/>
      <c r="BT86" s="176"/>
      <c r="BU86" s="176"/>
      <c r="BV86" s="176"/>
      <c r="BW86" s="176"/>
      <c r="BX86" s="176"/>
      <c r="BY86" s="176"/>
      <c r="BZ86" s="176"/>
      <c r="CA86" s="176"/>
      <c r="CB86" s="176"/>
      <c r="CC86" s="176"/>
      <c r="CD86" s="176"/>
      <c r="CE86" s="176"/>
      <c r="CF86" s="176"/>
      <c r="CG86" s="176"/>
      <c r="CH86" s="176"/>
      <c r="CI86" s="176"/>
      <c r="CJ86" s="176"/>
      <c r="CK86" s="176"/>
      <c r="CL86" s="176"/>
      <c r="CM86" s="176"/>
      <c r="CN86" s="176"/>
      <c r="CO86" s="176"/>
      <c r="CP86" s="176"/>
      <c r="CQ86" s="176"/>
      <c r="CR86" s="176"/>
      <c r="CS86" s="176"/>
      <c r="CT86" s="176"/>
      <c r="CU86" s="176"/>
      <c r="CV86" s="176"/>
      <c r="CW86" s="176"/>
      <c r="CX86" s="176"/>
      <c r="CY86" s="176"/>
      <c r="CZ86" s="176"/>
      <c r="DA86" s="176"/>
      <c r="DB86" s="176"/>
      <c r="DC86" s="176"/>
      <c r="DD86" s="42">
        <f t="shared" si="5"/>
        <v>0</v>
      </c>
    </row>
    <row r="87" spans="1:108" ht="18.75" customHeight="1" x14ac:dyDescent="0.35">
      <c r="A87" s="28"/>
      <c r="B87" s="134" t="s">
        <v>144</v>
      </c>
      <c r="C87" s="86"/>
      <c r="D87" s="87"/>
      <c r="E87" s="72" t="str">
        <f t="shared" si="7"/>
        <v/>
      </c>
      <c r="F87" s="75">
        <f ca="1">IF(TODAY()&gt;EXP,"0",SUMIF('Jurnal Umum'!J:J,$C87,'Jurnal Umum'!L:L)-SUMIF('Jurnal Umum'!J:J,$C87,'Jurnal Umum'!M:M))</f>
        <v>0</v>
      </c>
      <c r="G87" s="75"/>
      <c r="H87" s="73"/>
      <c r="I87" s="73"/>
      <c r="J87" s="73"/>
      <c r="K87" s="76"/>
      <c r="L87" s="172"/>
      <c r="M87" s="172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76"/>
      <c r="Z87" s="176"/>
      <c r="AA87" s="176"/>
      <c r="AB87" s="176"/>
      <c r="AC87" s="176"/>
      <c r="AD87" s="176"/>
      <c r="AE87" s="176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  <c r="AP87" s="176"/>
      <c r="AQ87" s="176"/>
      <c r="AR87" s="176"/>
      <c r="AS87" s="176"/>
      <c r="AT87" s="176"/>
      <c r="AU87" s="176"/>
      <c r="AV87" s="176"/>
      <c r="AW87" s="176"/>
      <c r="AX87" s="176"/>
      <c r="AY87" s="176"/>
      <c r="AZ87" s="176"/>
      <c r="BA87" s="176"/>
      <c r="BB87" s="176"/>
      <c r="BC87" s="176"/>
      <c r="BD87" s="176"/>
      <c r="BE87" s="176"/>
      <c r="BF87" s="176"/>
      <c r="BG87" s="176"/>
      <c r="BH87" s="176"/>
      <c r="BI87" s="176"/>
      <c r="BJ87" s="176"/>
      <c r="BK87" s="176"/>
      <c r="BL87" s="176"/>
      <c r="BM87" s="176"/>
      <c r="BN87" s="176"/>
      <c r="BO87" s="176"/>
      <c r="BP87" s="176"/>
      <c r="BQ87" s="176"/>
      <c r="BR87" s="176"/>
      <c r="BS87" s="176"/>
      <c r="BT87" s="176"/>
      <c r="BU87" s="176"/>
      <c r="BV87" s="176"/>
      <c r="BW87" s="176"/>
      <c r="BX87" s="176"/>
      <c r="BY87" s="176"/>
      <c r="BZ87" s="176"/>
      <c r="CA87" s="176"/>
      <c r="CB87" s="176"/>
      <c r="CC87" s="176"/>
      <c r="CD87" s="176"/>
      <c r="CE87" s="176"/>
      <c r="CF87" s="176"/>
      <c r="CG87" s="176"/>
      <c r="CH87" s="176"/>
      <c r="CI87" s="176"/>
      <c r="CJ87" s="176"/>
      <c r="CK87" s="176"/>
      <c r="CL87" s="176"/>
      <c r="CM87" s="176"/>
      <c r="CN87" s="176"/>
      <c r="CO87" s="176"/>
      <c r="CP87" s="176"/>
      <c r="CQ87" s="176"/>
      <c r="CR87" s="176"/>
      <c r="CS87" s="176"/>
      <c r="CT87" s="176"/>
      <c r="CU87" s="176"/>
      <c r="CV87" s="176"/>
      <c r="CW87" s="176"/>
      <c r="CX87" s="176"/>
      <c r="CY87" s="176"/>
      <c r="CZ87" s="176"/>
      <c r="DA87" s="176"/>
      <c r="DB87" s="176"/>
      <c r="DC87" s="176"/>
      <c r="DD87" s="42">
        <f t="shared" si="5"/>
        <v>0</v>
      </c>
    </row>
    <row r="88" spans="1:108" ht="18.75" customHeight="1" x14ac:dyDescent="0.35">
      <c r="A88" s="28"/>
      <c r="B88" s="134" t="s">
        <v>145</v>
      </c>
      <c r="C88" s="86"/>
      <c r="D88" s="87"/>
      <c r="E88" s="72" t="str">
        <f t="shared" si="6"/>
        <v/>
      </c>
      <c r="F88" s="75">
        <f ca="1">IF(TODAY()&gt;EXP,"0",SUMIF('Jurnal Umum'!J:J,$C88,'Jurnal Umum'!L:L)-SUMIF('Jurnal Umum'!J:J,$C88,'Jurnal Umum'!M:M))</f>
        <v>0</v>
      </c>
      <c r="G88" s="75"/>
      <c r="H88" s="73"/>
      <c r="I88" s="73"/>
      <c r="J88" s="73"/>
      <c r="K88" s="76"/>
      <c r="L88" s="172"/>
      <c r="M88" s="172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6"/>
      <c r="AX88" s="176"/>
      <c r="AY88" s="176"/>
      <c r="AZ88" s="176"/>
      <c r="BA88" s="176"/>
      <c r="BB88" s="176"/>
      <c r="BC88" s="176"/>
      <c r="BD88" s="176"/>
      <c r="BE88" s="176"/>
      <c r="BF88" s="176"/>
      <c r="BG88" s="176"/>
      <c r="BH88" s="176"/>
      <c r="BI88" s="176"/>
      <c r="BJ88" s="176"/>
      <c r="BK88" s="176"/>
      <c r="BL88" s="176"/>
      <c r="BM88" s="176"/>
      <c r="BN88" s="176"/>
      <c r="BO88" s="176"/>
      <c r="BP88" s="176"/>
      <c r="BQ88" s="176"/>
      <c r="BR88" s="176"/>
      <c r="BS88" s="176"/>
      <c r="BT88" s="176"/>
      <c r="BU88" s="176"/>
      <c r="BV88" s="176"/>
      <c r="BW88" s="176"/>
      <c r="BX88" s="176"/>
      <c r="BY88" s="176"/>
      <c r="BZ88" s="176"/>
      <c r="CA88" s="176"/>
      <c r="CB88" s="176"/>
      <c r="CC88" s="176"/>
      <c r="CD88" s="176"/>
      <c r="CE88" s="176"/>
      <c r="CF88" s="176"/>
      <c r="CG88" s="176"/>
      <c r="CH88" s="176"/>
      <c r="CI88" s="176"/>
      <c r="CJ88" s="176"/>
      <c r="CK88" s="176"/>
      <c r="CL88" s="176"/>
      <c r="CM88" s="176"/>
      <c r="CN88" s="176"/>
      <c r="CO88" s="176"/>
      <c r="CP88" s="176"/>
      <c r="CQ88" s="176"/>
      <c r="CR88" s="176"/>
      <c r="CS88" s="176"/>
      <c r="CT88" s="176"/>
      <c r="CU88" s="176"/>
      <c r="CV88" s="176"/>
      <c r="CW88" s="176"/>
      <c r="CX88" s="176"/>
      <c r="CY88" s="176"/>
      <c r="CZ88" s="176"/>
      <c r="DA88" s="176"/>
      <c r="DB88" s="176"/>
      <c r="DC88" s="176"/>
      <c r="DD88" s="42">
        <f t="shared" si="5"/>
        <v>0</v>
      </c>
    </row>
    <row r="89" spans="1:108" ht="18.75" customHeight="1" x14ac:dyDescent="0.35">
      <c r="A89" s="28"/>
      <c r="B89" s="132" t="s">
        <v>68</v>
      </c>
      <c r="C89" s="86">
        <v>535</v>
      </c>
      <c r="D89" s="87">
        <v>699</v>
      </c>
      <c r="E89" s="71" t="str">
        <f t="shared" si="0"/>
        <v>Biaya Overhead Produksi</v>
      </c>
      <c r="F89" s="79"/>
      <c r="G89" s="75"/>
      <c r="H89" s="73"/>
      <c r="I89" s="73"/>
      <c r="J89" s="77">
        <f ca="1">SUM(F28:F88)</f>
        <v>629011597.66666675</v>
      </c>
      <c r="K89" s="76"/>
      <c r="L89" s="172"/>
      <c r="M89" s="172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6"/>
      <c r="AX89" s="176"/>
      <c r="AY89" s="176"/>
      <c r="AZ89" s="176"/>
      <c r="BA89" s="176"/>
      <c r="BB89" s="176"/>
      <c r="BC89" s="176"/>
      <c r="BD89" s="176"/>
      <c r="BE89" s="176"/>
      <c r="BF89" s="176"/>
      <c r="BG89" s="176"/>
      <c r="BH89" s="176"/>
      <c r="BI89" s="176"/>
      <c r="BJ89" s="176"/>
      <c r="BK89" s="176"/>
      <c r="BL89" s="176"/>
      <c r="BM89" s="176"/>
      <c r="BN89" s="176"/>
      <c r="BO89" s="176"/>
      <c r="BP89" s="176"/>
      <c r="BQ89" s="176"/>
      <c r="BR89" s="176"/>
      <c r="BS89" s="176"/>
      <c r="BT89" s="176"/>
      <c r="BU89" s="176"/>
      <c r="BV89" s="176"/>
      <c r="BW89" s="176"/>
      <c r="BX89" s="176"/>
      <c r="BY89" s="176"/>
      <c r="BZ89" s="176"/>
      <c r="CA89" s="176"/>
      <c r="CB89" s="176"/>
      <c r="CC89" s="176"/>
      <c r="CD89" s="176"/>
      <c r="CE89" s="176"/>
      <c r="CF89" s="176"/>
      <c r="CG89" s="176"/>
      <c r="CH89" s="176"/>
      <c r="CI89" s="176"/>
      <c r="CJ89" s="176"/>
      <c r="CK89" s="176"/>
      <c r="CL89" s="176"/>
      <c r="CM89" s="176"/>
      <c r="CN89" s="176"/>
      <c r="CO89" s="176"/>
      <c r="CP89" s="176"/>
      <c r="CQ89" s="176"/>
      <c r="CR89" s="176"/>
      <c r="CS89" s="176"/>
      <c r="CT89" s="176"/>
      <c r="CU89" s="176"/>
      <c r="CV89" s="176"/>
      <c r="CW89" s="176"/>
      <c r="CX89" s="176"/>
      <c r="CY89" s="176"/>
      <c r="CZ89" s="176"/>
      <c r="DA89" s="176"/>
      <c r="DB89" s="176"/>
      <c r="DC89" s="176"/>
      <c r="DD89" s="42">
        <f t="shared" ca="1" si="5"/>
        <v>629011597.66666675</v>
      </c>
    </row>
    <row r="90" spans="1:108" ht="18.75" customHeight="1" x14ac:dyDescent="0.35">
      <c r="A90" s="28"/>
      <c r="B90" s="132"/>
      <c r="C90" s="86"/>
      <c r="D90" s="87"/>
      <c r="E90" s="71"/>
      <c r="F90" s="73"/>
      <c r="G90" s="75"/>
      <c r="H90" s="73"/>
      <c r="I90" s="73"/>
      <c r="J90" s="75"/>
      <c r="K90" s="76"/>
      <c r="L90" s="172"/>
      <c r="M90" s="172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  <c r="AU90" s="176"/>
      <c r="AV90" s="176"/>
      <c r="AW90" s="176"/>
      <c r="AX90" s="176"/>
      <c r="AY90" s="176"/>
      <c r="AZ90" s="176"/>
      <c r="BA90" s="176"/>
      <c r="BB90" s="176"/>
      <c r="BC90" s="176"/>
      <c r="BD90" s="176"/>
      <c r="BE90" s="176"/>
      <c r="BF90" s="176"/>
      <c r="BG90" s="176"/>
      <c r="BH90" s="176"/>
      <c r="BI90" s="176"/>
      <c r="BJ90" s="176"/>
      <c r="BK90" s="176"/>
      <c r="BL90" s="176"/>
      <c r="BM90" s="176"/>
      <c r="BN90" s="176"/>
      <c r="BO90" s="176"/>
      <c r="BP90" s="176"/>
      <c r="BQ90" s="176"/>
      <c r="BR90" s="176"/>
      <c r="BS90" s="176"/>
      <c r="BT90" s="176"/>
      <c r="BU90" s="176"/>
      <c r="BV90" s="176"/>
      <c r="BW90" s="176"/>
      <c r="BX90" s="176"/>
      <c r="BY90" s="176"/>
      <c r="BZ90" s="176"/>
      <c r="CA90" s="176"/>
      <c r="CB90" s="176"/>
      <c r="CC90" s="176"/>
      <c r="CD90" s="176"/>
      <c r="CE90" s="176"/>
      <c r="CF90" s="176"/>
      <c r="CG90" s="176"/>
      <c r="CH90" s="176"/>
      <c r="CI90" s="176"/>
      <c r="CJ90" s="176"/>
      <c r="CK90" s="176"/>
      <c r="CL90" s="176"/>
      <c r="CM90" s="176"/>
      <c r="CN90" s="176"/>
      <c r="CO90" s="176"/>
      <c r="CP90" s="176"/>
      <c r="CQ90" s="176"/>
      <c r="CR90" s="176"/>
      <c r="CS90" s="176"/>
      <c r="CT90" s="176"/>
      <c r="CU90" s="176"/>
      <c r="CV90" s="176"/>
      <c r="CW90" s="176"/>
      <c r="CX90" s="176"/>
      <c r="CY90" s="176"/>
      <c r="CZ90" s="176"/>
      <c r="DA90" s="176"/>
      <c r="DB90" s="176"/>
      <c r="DC90" s="176"/>
      <c r="DD90" s="42">
        <f t="shared" si="5"/>
        <v>0</v>
      </c>
    </row>
    <row r="91" spans="1:108" ht="18.75" customHeight="1" x14ac:dyDescent="0.35">
      <c r="A91" s="28"/>
      <c r="B91" s="82" t="s">
        <v>73</v>
      </c>
      <c r="C91" s="86"/>
      <c r="D91" s="87"/>
      <c r="E91" s="137" t="s">
        <v>73</v>
      </c>
      <c r="F91" s="73"/>
      <c r="G91" s="73"/>
      <c r="H91" s="73"/>
      <c r="I91" s="73"/>
      <c r="J91" s="75">
        <f ca="1">J26+J89</f>
        <v>2510098097.666667</v>
      </c>
      <c r="K91" s="76"/>
      <c r="L91" s="172"/>
      <c r="M91" s="172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  <c r="AS91" s="176"/>
      <c r="AT91" s="176"/>
      <c r="AU91" s="176"/>
      <c r="AV91" s="176"/>
      <c r="AW91" s="176"/>
      <c r="AX91" s="176"/>
      <c r="AY91" s="176"/>
      <c r="AZ91" s="176"/>
      <c r="BA91" s="176"/>
      <c r="BB91" s="176"/>
      <c r="BC91" s="176"/>
      <c r="BD91" s="176"/>
      <c r="BE91" s="176"/>
      <c r="BF91" s="176"/>
      <c r="BG91" s="176"/>
      <c r="BH91" s="176"/>
      <c r="BI91" s="176"/>
      <c r="BJ91" s="176"/>
      <c r="BK91" s="176"/>
      <c r="BL91" s="176"/>
      <c r="BM91" s="176"/>
      <c r="BN91" s="176"/>
      <c r="BO91" s="176"/>
      <c r="BP91" s="176"/>
      <c r="BQ91" s="176"/>
      <c r="BR91" s="176"/>
      <c r="BS91" s="176"/>
      <c r="BT91" s="176"/>
      <c r="BU91" s="176"/>
      <c r="BV91" s="176"/>
      <c r="BW91" s="176"/>
      <c r="BX91" s="176"/>
      <c r="BY91" s="176"/>
      <c r="BZ91" s="176"/>
      <c r="CA91" s="176"/>
      <c r="CB91" s="176"/>
      <c r="CC91" s="176"/>
      <c r="CD91" s="176"/>
      <c r="CE91" s="176"/>
      <c r="CF91" s="176"/>
      <c r="CG91" s="176"/>
      <c r="CH91" s="176"/>
      <c r="CI91" s="176"/>
      <c r="CJ91" s="176"/>
      <c r="CK91" s="176"/>
      <c r="CL91" s="176"/>
      <c r="CM91" s="176"/>
      <c r="CN91" s="176"/>
      <c r="CO91" s="176"/>
      <c r="CP91" s="176"/>
      <c r="CQ91" s="176"/>
      <c r="CR91" s="176"/>
      <c r="CS91" s="176"/>
      <c r="CT91" s="176"/>
      <c r="CU91" s="176"/>
      <c r="CV91" s="176"/>
      <c r="CW91" s="176"/>
      <c r="CX91" s="176"/>
      <c r="CY91" s="176"/>
      <c r="CZ91" s="176"/>
      <c r="DA91" s="176"/>
      <c r="DB91" s="176"/>
      <c r="DC91" s="176"/>
      <c r="DD91" s="42">
        <f t="shared" si="5"/>
        <v>0</v>
      </c>
    </row>
    <row r="92" spans="1:108" ht="18.75" customHeight="1" x14ac:dyDescent="0.35">
      <c r="A92" s="28"/>
      <c r="B92" s="133" t="s">
        <v>147</v>
      </c>
      <c r="C92" s="86">
        <v>151</v>
      </c>
      <c r="D92" s="87">
        <v>538</v>
      </c>
      <c r="E92" s="71" t="str">
        <f t="shared" si="0"/>
        <v>Persediaan Barang Dalam Proses</v>
      </c>
      <c r="F92" s="73"/>
      <c r="G92" s="73"/>
      <c r="H92" s="73"/>
      <c r="I92" s="73"/>
      <c r="J92" s="90">
        <v>165027000</v>
      </c>
      <c r="K92" s="76"/>
      <c r="L92" s="172"/>
      <c r="M92" s="172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6"/>
      <c r="AT92" s="176"/>
      <c r="AU92" s="176"/>
      <c r="AV92" s="176"/>
      <c r="AW92" s="176"/>
      <c r="AX92" s="176"/>
      <c r="AY92" s="176"/>
      <c r="AZ92" s="176"/>
      <c r="BA92" s="176"/>
      <c r="BB92" s="176"/>
      <c r="BC92" s="176"/>
      <c r="BD92" s="176"/>
      <c r="BE92" s="176"/>
      <c r="BF92" s="176"/>
      <c r="BG92" s="176"/>
      <c r="BH92" s="176"/>
      <c r="BI92" s="176"/>
      <c r="BJ92" s="176"/>
      <c r="BK92" s="176"/>
      <c r="BL92" s="176"/>
      <c r="BM92" s="176"/>
      <c r="BN92" s="176"/>
      <c r="BO92" s="176"/>
      <c r="BP92" s="176"/>
      <c r="BQ92" s="176"/>
      <c r="BR92" s="176"/>
      <c r="BS92" s="176"/>
      <c r="BT92" s="176"/>
      <c r="BU92" s="176"/>
      <c r="BV92" s="176"/>
      <c r="BW92" s="176"/>
      <c r="BX92" s="176"/>
      <c r="BY92" s="176"/>
      <c r="BZ92" s="176"/>
      <c r="CA92" s="176"/>
      <c r="CB92" s="176"/>
      <c r="CC92" s="176"/>
      <c r="CD92" s="176"/>
      <c r="CE92" s="176"/>
      <c r="CF92" s="176"/>
      <c r="CG92" s="176"/>
      <c r="CH92" s="176"/>
      <c r="CI92" s="176"/>
      <c r="CJ92" s="176"/>
      <c r="CK92" s="176"/>
      <c r="CL92" s="176"/>
      <c r="CM92" s="176"/>
      <c r="CN92" s="176"/>
      <c r="CO92" s="176"/>
      <c r="CP92" s="176"/>
      <c r="CQ92" s="176"/>
      <c r="CR92" s="176"/>
      <c r="CS92" s="176"/>
      <c r="CT92" s="176"/>
      <c r="CU92" s="176"/>
      <c r="CV92" s="176"/>
      <c r="CW92" s="176"/>
      <c r="CX92" s="176"/>
      <c r="CY92" s="176"/>
      <c r="CZ92" s="176"/>
      <c r="DA92" s="176"/>
      <c r="DB92" s="176"/>
      <c r="DC92" s="176"/>
      <c r="DD92" s="42">
        <f t="shared" si="5"/>
        <v>165027000</v>
      </c>
    </row>
    <row r="93" spans="1:108" ht="18.75" customHeight="1" x14ac:dyDescent="0.35">
      <c r="A93" s="28"/>
      <c r="B93" s="132" t="s">
        <v>69</v>
      </c>
      <c r="C93" s="86">
        <v>512</v>
      </c>
      <c r="D93" s="87">
        <v>539</v>
      </c>
      <c r="E93" s="71" t="str">
        <f t="shared" si="0"/>
        <v>Barang Jadi Hasil Produksi</v>
      </c>
      <c r="F93" s="73"/>
      <c r="G93" s="73"/>
      <c r="H93" s="73"/>
      <c r="I93" s="73"/>
      <c r="J93" s="73"/>
      <c r="K93" s="74">
        <f ca="1">J91-J92</f>
        <v>2345071097.666667</v>
      </c>
      <c r="L93" s="174"/>
      <c r="M93" s="174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5"/>
      <c r="AT93" s="175"/>
      <c r="AU93" s="175"/>
      <c r="AV93" s="175"/>
      <c r="AW93" s="175"/>
      <c r="AX93" s="175"/>
      <c r="AY93" s="175"/>
      <c r="AZ93" s="175"/>
      <c r="BA93" s="175"/>
      <c r="BB93" s="175"/>
      <c r="BC93" s="175"/>
      <c r="BD93" s="175"/>
      <c r="BE93" s="175"/>
      <c r="BF93" s="175"/>
      <c r="BG93" s="175"/>
      <c r="BH93" s="175"/>
      <c r="BI93" s="175"/>
      <c r="BJ93" s="175"/>
      <c r="BK93" s="175"/>
      <c r="BL93" s="175"/>
      <c r="BM93" s="175"/>
      <c r="BN93" s="175"/>
      <c r="BO93" s="175"/>
      <c r="BP93" s="175"/>
      <c r="BQ93" s="175"/>
      <c r="BR93" s="175"/>
      <c r="BS93" s="175"/>
      <c r="BT93" s="175"/>
      <c r="BU93" s="175"/>
      <c r="BV93" s="175"/>
      <c r="BW93" s="175"/>
      <c r="BX93" s="175"/>
      <c r="BY93" s="175"/>
      <c r="BZ93" s="175"/>
      <c r="CA93" s="175"/>
      <c r="CB93" s="175"/>
      <c r="CC93" s="175"/>
      <c r="CD93" s="175"/>
      <c r="CE93" s="175"/>
      <c r="CF93" s="175"/>
      <c r="CG93" s="175"/>
      <c r="CH93" s="175"/>
      <c r="CI93" s="175"/>
      <c r="CJ93" s="175"/>
      <c r="CK93" s="175"/>
      <c r="CL93" s="175"/>
      <c r="CM93" s="175"/>
      <c r="CN93" s="175"/>
      <c r="CO93" s="175"/>
      <c r="CP93" s="175"/>
      <c r="CQ93" s="175"/>
      <c r="CR93" s="175"/>
      <c r="CS93" s="175"/>
      <c r="CT93" s="175"/>
      <c r="CU93" s="175"/>
      <c r="CV93" s="175"/>
      <c r="CW93" s="175"/>
      <c r="CX93" s="175"/>
      <c r="CY93" s="175"/>
      <c r="CZ93" s="175"/>
      <c r="DA93" s="175"/>
      <c r="DB93" s="175"/>
      <c r="DC93" s="175"/>
      <c r="DD93" s="42">
        <f t="shared" ca="1" si="5"/>
        <v>2345071097.666667</v>
      </c>
    </row>
    <row r="94" spans="1:108" ht="18.75" customHeight="1" x14ac:dyDescent="0.35">
      <c r="A94" s="28"/>
      <c r="B94" s="82" t="s">
        <v>79</v>
      </c>
      <c r="C94" s="86"/>
      <c r="D94" s="87"/>
      <c r="E94" s="137" t="s">
        <v>79</v>
      </c>
      <c r="F94" s="73"/>
      <c r="G94" s="73"/>
      <c r="H94" s="73"/>
      <c r="I94" s="73"/>
      <c r="J94" s="73"/>
      <c r="K94" s="80">
        <f ca="1">K93+K7</f>
        <v>2642321397.666667</v>
      </c>
      <c r="L94" s="174"/>
      <c r="M94" s="174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5"/>
      <c r="AT94" s="175"/>
      <c r="AU94" s="175"/>
      <c r="AV94" s="175"/>
      <c r="AW94" s="175"/>
      <c r="AX94" s="175"/>
      <c r="AY94" s="175"/>
      <c r="AZ94" s="175"/>
      <c r="BA94" s="175"/>
      <c r="BB94" s="175"/>
      <c r="BC94" s="175"/>
      <c r="BD94" s="175"/>
      <c r="BE94" s="175"/>
      <c r="BF94" s="175"/>
      <c r="BG94" s="175"/>
      <c r="BH94" s="175"/>
      <c r="BI94" s="175"/>
      <c r="BJ94" s="175"/>
      <c r="BK94" s="175"/>
      <c r="BL94" s="175"/>
      <c r="BM94" s="175"/>
      <c r="BN94" s="175"/>
      <c r="BO94" s="175"/>
      <c r="BP94" s="175"/>
      <c r="BQ94" s="175"/>
      <c r="BR94" s="175"/>
      <c r="BS94" s="175"/>
      <c r="BT94" s="175"/>
      <c r="BU94" s="175"/>
      <c r="BV94" s="175"/>
      <c r="BW94" s="175"/>
      <c r="BX94" s="175"/>
      <c r="BY94" s="175"/>
      <c r="BZ94" s="175"/>
      <c r="CA94" s="175"/>
      <c r="CB94" s="175"/>
      <c r="CC94" s="175"/>
      <c r="CD94" s="175"/>
      <c r="CE94" s="175"/>
      <c r="CF94" s="175"/>
      <c r="CG94" s="175"/>
      <c r="CH94" s="175"/>
      <c r="CI94" s="175"/>
      <c r="CJ94" s="175"/>
      <c r="CK94" s="175"/>
      <c r="CL94" s="175"/>
      <c r="CM94" s="175"/>
      <c r="CN94" s="175"/>
      <c r="CO94" s="175"/>
      <c r="CP94" s="175"/>
      <c r="CQ94" s="175"/>
      <c r="CR94" s="175"/>
      <c r="CS94" s="175"/>
      <c r="CT94" s="175"/>
      <c r="CU94" s="175"/>
      <c r="CV94" s="175"/>
      <c r="CW94" s="175"/>
      <c r="CX94" s="175"/>
      <c r="CY94" s="175"/>
      <c r="CZ94" s="175"/>
      <c r="DA94" s="175"/>
      <c r="DB94" s="175"/>
      <c r="DC94" s="175"/>
      <c r="DD94" s="42">
        <f t="shared" si="5"/>
        <v>0</v>
      </c>
    </row>
    <row r="95" spans="1:108" ht="18.75" customHeight="1" x14ac:dyDescent="0.35">
      <c r="A95" s="28"/>
      <c r="B95" s="133" t="s">
        <v>148</v>
      </c>
      <c r="C95" s="86">
        <v>148</v>
      </c>
      <c r="D95" s="87">
        <v>518</v>
      </c>
      <c r="E95" s="72" t="str">
        <f t="shared" si="0"/>
        <v>Persediaan Barang Jadi</v>
      </c>
      <c r="F95" s="73"/>
      <c r="G95" s="73"/>
      <c r="H95" s="73"/>
      <c r="I95" s="73"/>
      <c r="J95" s="73"/>
      <c r="K95" s="91">
        <v>303340000</v>
      </c>
      <c r="L95" s="172"/>
      <c r="M95" s="172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6"/>
      <c r="AH95" s="176"/>
      <c r="AI95" s="176"/>
      <c r="AJ95" s="176"/>
      <c r="AK95" s="176"/>
      <c r="AL95" s="176"/>
      <c r="AM95" s="176"/>
      <c r="AN95" s="176"/>
      <c r="AO95" s="176"/>
      <c r="AP95" s="176"/>
      <c r="AQ95" s="176"/>
      <c r="AR95" s="176"/>
      <c r="AS95" s="176"/>
      <c r="AT95" s="176"/>
      <c r="AU95" s="176"/>
      <c r="AV95" s="176"/>
      <c r="AW95" s="176"/>
      <c r="AX95" s="176"/>
      <c r="AY95" s="176"/>
      <c r="AZ95" s="176"/>
      <c r="BA95" s="176"/>
      <c r="BB95" s="176"/>
      <c r="BC95" s="176"/>
      <c r="BD95" s="176"/>
      <c r="BE95" s="176"/>
      <c r="BF95" s="176"/>
      <c r="BG95" s="176"/>
      <c r="BH95" s="176"/>
      <c r="BI95" s="176"/>
      <c r="BJ95" s="176"/>
      <c r="BK95" s="176"/>
      <c r="BL95" s="176"/>
      <c r="BM95" s="176"/>
      <c r="BN95" s="176"/>
      <c r="BO95" s="176"/>
      <c r="BP95" s="176"/>
      <c r="BQ95" s="176"/>
      <c r="BR95" s="176"/>
      <c r="BS95" s="176"/>
      <c r="BT95" s="176"/>
      <c r="BU95" s="176"/>
      <c r="BV95" s="176"/>
      <c r="BW95" s="176"/>
      <c r="BX95" s="176"/>
      <c r="BY95" s="176"/>
      <c r="BZ95" s="176"/>
      <c r="CA95" s="176"/>
      <c r="CB95" s="176"/>
      <c r="CC95" s="176"/>
      <c r="CD95" s="176"/>
      <c r="CE95" s="176"/>
      <c r="CF95" s="176"/>
      <c r="CG95" s="176"/>
      <c r="CH95" s="176"/>
      <c r="CI95" s="176"/>
      <c r="CJ95" s="176"/>
      <c r="CK95" s="176"/>
      <c r="CL95" s="176"/>
      <c r="CM95" s="176"/>
      <c r="CN95" s="176"/>
      <c r="CO95" s="176"/>
      <c r="CP95" s="176"/>
      <c r="CQ95" s="176"/>
      <c r="CR95" s="176"/>
      <c r="CS95" s="176"/>
      <c r="CT95" s="176"/>
      <c r="CU95" s="176"/>
      <c r="CV95" s="176"/>
      <c r="CW95" s="176"/>
      <c r="CX95" s="176"/>
      <c r="CY95" s="176"/>
      <c r="CZ95" s="176"/>
      <c r="DA95" s="176"/>
      <c r="DB95" s="176"/>
      <c r="DC95" s="176"/>
      <c r="DD95" s="42">
        <f t="shared" si="5"/>
        <v>303340000</v>
      </c>
    </row>
    <row r="96" spans="1:108" ht="18.75" customHeight="1" x14ac:dyDescent="0.35">
      <c r="A96" s="28"/>
      <c r="B96" s="83" t="s">
        <v>74</v>
      </c>
      <c r="C96" s="88"/>
      <c r="D96" s="89"/>
      <c r="E96" s="138" t="s">
        <v>74</v>
      </c>
      <c r="F96" s="78"/>
      <c r="G96" s="78"/>
      <c r="H96" s="78"/>
      <c r="I96" s="78"/>
      <c r="J96" s="78"/>
      <c r="K96" s="81">
        <f ca="1">K94-K95</f>
        <v>2338981397.666667</v>
      </c>
      <c r="L96" s="174"/>
      <c r="M96" s="174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  <c r="BI96" s="175"/>
      <c r="BJ96" s="175"/>
      <c r="BK96" s="175"/>
      <c r="BL96" s="175"/>
      <c r="BM96" s="175"/>
      <c r="BN96" s="175"/>
      <c r="BO96" s="175"/>
      <c r="BP96" s="175"/>
      <c r="BQ96" s="175"/>
      <c r="BR96" s="175"/>
      <c r="BS96" s="175"/>
      <c r="BT96" s="175"/>
      <c r="BU96" s="175"/>
      <c r="BV96" s="175"/>
      <c r="BW96" s="175"/>
      <c r="BX96" s="175"/>
      <c r="BY96" s="175"/>
      <c r="BZ96" s="175"/>
      <c r="CA96" s="175"/>
      <c r="CB96" s="175"/>
      <c r="CC96" s="175"/>
      <c r="CD96" s="175"/>
      <c r="CE96" s="175"/>
      <c r="CF96" s="175"/>
      <c r="CG96" s="175"/>
      <c r="CH96" s="175"/>
      <c r="CI96" s="175"/>
      <c r="CJ96" s="175"/>
      <c r="CK96" s="175"/>
      <c r="CL96" s="175"/>
      <c r="CM96" s="175"/>
      <c r="CN96" s="175"/>
      <c r="CO96" s="175"/>
      <c r="CP96" s="175"/>
      <c r="CQ96" s="175"/>
      <c r="CR96" s="175"/>
      <c r="CS96" s="175"/>
      <c r="CT96" s="175"/>
      <c r="CU96" s="175"/>
      <c r="CV96" s="175"/>
      <c r="CW96" s="175"/>
      <c r="CX96" s="175"/>
      <c r="CY96" s="175"/>
      <c r="CZ96" s="175"/>
      <c r="DA96" s="175"/>
      <c r="DB96" s="175"/>
      <c r="DC96" s="175"/>
      <c r="DD96" s="42">
        <f t="shared" ref="DD96" si="8">IF(AND(C96&lt;&gt;"",D96&lt;&gt;""),SUM(F96:K96),0)</f>
        <v>0</v>
      </c>
    </row>
    <row r="97" spans="1:13" ht="18.75" customHeight="1" x14ac:dyDescent="0.35">
      <c r="A97" s="28"/>
      <c r="B97" s="28"/>
      <c r="C97" s="161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ht="18.75" customHeight="1" x14ac:dyDescent="0.35">
      <c r="A98" s="28"/>
      <c r="B98" s="28"/>
      <c r="C98" s="177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ht="18.75" customHeight="1" x14ac:dyDescent="0.35">
      <c r="A99" s="28"/>
      <c r="B99" s="28"/>
      <c r="C99" s="177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3" ht="18.75" customHeight="1" x14ac:dyDescent="0.35">
      <c r="A100" s="28"/>
      <c r="B100" s="28"/>
      <c r="C100" s="161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3" ht="18.75" customHeight="1" x14ac:dyDescent="0.35">
      <c r="A101" s="28"/>
      <c r="B101" s="28"/>
      <c r="C101" s="161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3" ht="18.75" customHeight="1" x14ac:dyDescent="0.35">
      <c r="A102" s="28"/>
      <c r="B102" s="28"/>
      <c r="C102" s="161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</sheetData>
  <sheetProtection algorithmName="SHA-512" hashValue="pNQ9C9Q4Z2D8slISMXNSOtjCutOr+slFUd0FBj4XbiefIRMpDzdpTnewR67zpCQ3q/ukrkxorhBv4/2lWV1bnQ==" saltValue="xvmABU+0o6/umAgro0zMPg==" spinCount="100000" sheet="1" objects="1" scenarios="1" formatCells="0" formatColumns="0" formatRows="0" autoFilter="0"/>
  <autoFilter ref="E5:E96" xr:uid="{00000000-0009-0000-0000-000006000000}"/>
  <mergeCells count="5">
    <mergeCell ref="C2:K2"/>
    <mergeCell ref="C3:K3"/>
    <mergeCell ref="C4:K4"/>
    <mergeCell ref="F5:K5"/>
    <mergeCell ref="C5:D5"/>
  </mergeCells>
  <pageMargins left="0.15748031496062992" right="3.937007874015748E-2" top="0.39370078740157483" bottom="0.39370078740157483" header="0.11811023622047245" footer="0.11811023622047245"/>
  <pageSetup pageOrder="overThenDown" orientation="landscape" blackAndWhite="1" horizontalDpi="300" verticalDpi="300" r:id="rId1"/>
  <ignoredErrors>
    <ignoredError sqref="E96:J96 E28:G28 E26:J26 G17:J19 E10:E13 E7:E8 F14:H14 K8 E15:E17 E23:J23 E89:F89 H89:I89 K89 E91:K91 E92:I92 E93:K93 E95:J95 F94:K94 H33:K39 E29:E39 E40 E20:E22 J7 F11:G11 G12:H12 G13:H13 G15:H15 E24:I24 G21:J21 G20:H20 J20 K92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U214"/>
  <sheetViews>
    <sheetView showGridLines="0" workbookViewId="0">
      <pane ySplit="6" topLeftCell="A7" activePane="bottomLeft" state="frozen"/>
      <selection activeCell="B2" sqref="B2:H2"/>
      <selection pane="bottomLeft" activeCell="B2" sqref="B2"/>
    </sheetView>
  </sheetViews>
  <sheetFormatPr defaultColWidth="0" defaultRowHeight="14.5" zeroHeight="1" x14ac:dyDescent="0.35"/>
  <cols>
    <col min="1" max="1" width="1.453125" customWidth="1"/>
    <col min="2" max="2" width="10" customWidth="1"/>
    <col min="3" max="3" width="40" customWidth="1"/>
    <col min="4" max="4" width="7.81640625" customWidth="1"/>
    <col min="5" max="8" width="15.7265625" customWidth="1"/>
    <col min="9" max="10" width="16.453125" customWidth="1"/>
    <col min="11" max="11" width="7.81640625" customWidth="1"/>
    <col min="12" max="15" width="15.7265625" customWidth="1"/>
    <col min="16" max="17" width="28.54296875" customWidth="1"/>
    <col min="18" max="21" width="0" hidden="1" customWidth="1"/>
    <col min="22" max="16384" width="9.1796875" hidden="1"/>
  </cols>
  <sheetData>
    <row r="1" spans="1:17" ht="3.75" customHeight="1" x14ac:dyDescent="0.3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2.5" customHeight="1" x14ac:dyDescent="0.6">
      <c r="A2" s="28"/>
      <c r="B2" s="196" t="str">
        <f ca="1">IF(TODAY()&gt;EXP,"APLIKASI INI SUDAH KADALUARSA",PR)</f>
        <v>NAMA PERUSAHAAN ANDA</v>
      </c>
      <c r="C2" s="43"/>
      <c r="D2" s="179"/>
      <c r="E2" s="179"/>
      <c r="F2" s="179"/>
      <c r="G2" s="179"/>
      <c r="H2" s="179"/>
      <c r="I2" s="180"/>
      <c r="J2" s="180"/>
      <c r="K2" s="179"/>
      <c r="L2" s="179"/>
      <c r="M2" s="179"/>
      <c r="N2" s="179"/>
      <c r="O2" s="179"/>
      <c r="P2" s="28"/>
      <c r="Q2" s="28"/>
    </row>
    <row r="3" spans="1:17" ht="18.75" customHeight="1" x14ac:dyDescent="0.6">
      <c r="A3" s="28"/>
      <c r="B3" s="4" t="s">
        <v>24</v>
      </c>
      <c r="C3" s="180"/>
      <c r="D3" s="180"/>
      <c r="E3" s="179"/>
      <c r="F3" s="179"/>
      <c r="G3" s="179"/>
      <c r="H3" s="179"/>
      <c r="I3" s="180"/>
      <c r="J3" s="180"/>
      <c r="K3" s="180"/>
      <c r="L3" s="180"/>
      <c r="M3" s="180"/>
      <c r="N3" s="180"/>
      <c r="O3" s="180"/>
      <c r="P3" s="28"/>
      <c r="Q3" s="28"/>
    </row>
    <row r="4" spans="1:17" ht="18.75" customHeight="1" x14ac:dyDescent="0.5">
      <c r="A4" s="28"/>
      <c r="B4" s="44" t="str">
        <f>TG_2&amp;" "&amp;BL_2&amp;" "&amp;TH_2</f>
        <v>31 Desember 2025</v>
      </c>
      <c r="C4" s="44"/>
      <c r="D4" s="181"/>
      <c r="E4" s="180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28"/>
      <c r="Q4" s="28"/>
    </row>
    <row r="5" spans="1:17" ht="18.75" customHeight="1" x14ac:dyDescent="0.35">
      <c r="A5" s="28"/>
      <c r="B5" s="139" t="s">
        <v>6</v>
      </c>
      <c r="C5" s="384" t="s">
        <v>0</v>
      </c>
      <c r="D5" s="140" t="s">
        <v>31</v>
      </c>
      <c r="E5" s="386" t="s">
        <v>19</v>
      </c>
      <c r="F5" s="386"/>
      <c r="G5" s="386" t="s">
        <v>20</v>
      </c>
      <c r="H5" s="386"/>
      <c r="I5" s="386" t="s">
        <v>21</v>
      </c>
      <c r="J5" s="386"/>
      <c r="K5" s="121" t="s">
        <v>31</v>
      </c>
      <c r="L5" s="386" t="s">
        <v>22</v>
      </c>
      <c r="M5" s="386"/>
      <c r="N5" s="386" t="s">
        <v>23</v>
      </c>
      <c r="O5" s="404"/>
      <c r="P5" s="28"/>
      <c r="Q5" s="28"/>
    </row>
    <row r="6" spans="1:17" ht="18.75" customHeight="1" x14ac:dyDescent="0.35">
      <c r="A6" s="28"/>
      <c r="B6" s="141" t="s">
        <v>7</v>
      </c>
      <c r="C6" s="385"/>
      <c r="D6" s="142" t="s">
        <v>16</v>
      </c>
      <c r="E6" s="126" t="s">
        <v>1</v>
      </c>
      <c r="F6" s="126" t="s">
        <v>2</v>
      </c>
      <c r="G6" s="126" t="s">
        <v>1</v>
      </c>
      <c r="H6" s="126" t="s">
        <v>2</v>
      </c>
      <c r="I6" s="126" t="s">
        <v>1</v>
      </c>
      <c r="J6" s="126" t="s">
        <v>2</v>
      </c>
      <c r="K6" s="124" t="s">
        <v>32</v>
      </c>
      <c r="L6" s="126" t="s">
        <v>1</v>
      </c>
      <c r="M6" s="126" t="s">
        <v>2</v>
      </c>
      <c r="N6" s="126" t="s">
        <v>1</v>
      </c>
      <c r="O6" s="143" t="s">
        <v>2</v>
      </c>
      <c r="P6" s="28"/>
      <c r="Q6" s="28"/>
    </row>
    <row r="7" spans="1:17" ht="18.75" customHeight="1" x14ac:dyDescent="0.35">
      <c r="A7" s="28"/>
      <c r="B7" s="45">
        <f ca="1">IF(TODAY()&gt;EXP,"0",IF('Kode Akun'!B7="","",'Kode Akun'!B7))</f>
        <v>100</v>
      </c>
      <c r="C7" s="46" t="str">
        <f t="shared" ref="C7" ca="1" si="0">IF(B7="","",VLOOKUP(B7,DA,2,FALSE))</f>
        <v>AKTIVA</v>
      </c>
      <c r="D7" s="47" t="str">
        <f t="shared" ref="D7" ca="1" si="1">IF(B7="","",VLOOKUP(B7,DA,3,FALSE))</f>
        <v>D</v>
      </c>
      <c r="E7" s="46">
        <f ca="1">IF(B7="","",IF(D7="D",SUMIF('Kode Akun'!B:B,B7,'Kode Akun'!G:G)+SUMIF('Jurnal Umum'!$J$7:$J$3007,B7,'Jurnal Umum'!$L$7:$L$3007)-SUMIF('Jurnal Umum'!$J$7:$J$3007,B7,'Jurnal Umum'!$M$7:$M$3007),0))</f>
        <v>0</v>
      </c>
      <c r="F7" s="46">
        <f ca="1">IF(B7="","",IF(D7="K",SUMIF('Kode Akun'!B:B,B7,'Kode Akun'!H:H)-SUMIF('Jurnal Umum'!$J$7:$J$3007,B7,'Jurnal Umum'!$L$7:$L$3007)+SUMIF('Jurnal Umum'!$J$7:$J$3007,B7,'Jurnal Umum'!$M$7:$M$3007),0))</f>
        <v>0</v>
      </c>
      <c r="G7" s="46">
        <f ca="1">IF($B7="","",SUMIF(AJP!$D:$D,$B7,AJP!F:F)+SUMIF(HPP!$C:$C,$B7,HPP!$DD:$DD))</f>
        <v>0</v>
      </c>
      <c r="H7" s="46">
        <f ca="1">IF($B7="","",SUMIF(AJP!$D:$D,$B7,AJP!G:G)+SUMIF(HPP!$D:$D,$B7,HPP!$DD:$DD))</f>
        <v>0</v>
      </c>
      <c r="I7" s="46">
        <f t="shared" ref="I7:I8" ca="1" si="2">IF(B7="","",IF(D7="D",E7+G7-H7,0))</f>
        <v>0</v>
      </c>
      <c r="J7" s="46">
        <f t="shared" ref="J7:J8" ca="1" si="3">IF(B7="","",IF(D7="K",F7-G7+H7,0))</f>
        <v>0</v>
      </c>
      <c r="K7" s="45" t="str">
        <f t="shared" ref="K7" ca="1" si="4">IF(B7="","",VLOOKUP(B7,DA,4,FALSE))</f>
        <v>N</v>
      </c>
      <c r="L7" s="46">
        <f ca="1">IF(B7="","",IF(K7="L/R",I7,0))</f>
        <v>0</v>
      </c>
      <c r="M7" s="46">
        <f t="shared" ref="M7:M8" ca="1" si="5">IF(B7="","",IF(K7="L/R",J7,0))</f>
        <v>0</v>
      </c>
      <c r="N7" s="46">
        <f t="shared" ref="N7:N8" ca="1" si="6">IF(B7="","",IF(K7="N",I7,0))</f>
        <v>0</v>
      </c>
      <c r="O7" s="46">
        <f t="shared" ref="O7:O8" ca="1" si="7">IF(B7="","",IF(K7="N",J7,0))</f>
        <v>0</v>
      </c>
      <c r="P7" s="28"/>
      <c r="Q7" s="28"/>
    </row>
    <row r="8" spans="1:17" ht="18.75" customHeight="1" x14ac:dyDescent="0.35">
      <c r="A8" s="28"/>
      <c r="B8" s="45">
        <f ca="1">IF(TODAY()&gt;EXP,"0",IF('Kode Akun'!B8="","",'Kode Akun'!B8))</f>
        <v>110</v>
      </c>
      <c r="C8" s="49" t="str">
        <f t="shared" ref="C8" ca="1" si="8">IF(B8="","",VLOOKUP(B8,DA,2,FALSE))</f>
        <v>AKTIVA LANCAR</v>
      </c>
      <c r="D8" s="50" t="str">
        <f t="shared" ref="D8" ca="1" si="9">IF(B8="","",VLOOKUP(B8,DA,3,FALSE))</f>
        <v>D</v>
      </c>
      <c r="E8" s="46">
        <f ca="1">IF(B8="","",IF(D8="D",SUMIF('Kode Akun'!B:B,B8,'Kode Akun'!G:G)+SUMIF('Jurnal Umum'!$J$7:$J$3007,B8,'Jurnal Umum'!$L$7:$L$3007)-SUMIF('Jurnal Umum'!$J$7:$J$3007,B8,'Jurnal Umum'!$M$7:$M$3007),0))</f>
        <v>0</v>
      </c>
      <c r="F8" s="46">
        <f ca="1">IF(B8="","",IF(D8="K",SUMIF('Kode Akun'!B:B,B8,'Kode Akun'!H:H)-SUMIF('Jurnal Umum'!$J$7:$J$3007,B8,'Jurnal Umum'!$L$7:$L$3007)+SUMIF('Jurnal Umum'!$J$7:$J$3007,B8,'Jurnal Umum'!$M$7:$M$3007),0))</f>
        <v>0</v>
      </c>
      <c r="G8" s="46">
        <f ca="1">IF($B8="","",SUMIF(AJP!$D:$D,$B8,AJP!F:F)+SUMIF(HPP!$C:$C,$B8,HPP!$DD:$DD))</f>
        <v>0</v>
      </c>
      <c r="H8" s="46">
        <f ca="1">IF($B8="","",SUMIF(AJP!$D:$D,$B8,AJP!G:G)+SUMIF(HPP!$D:$D,$B8,HPP!$DD:$DD))</f>
        <v>0</v>
      </c>
      <c r="I8" s="49">
        <f t="shared" ca="1" si="2"/>
        <v>0</v>
      </c>
      <c r="J8" s="49">
        <f t="shared" ca="1" si="3"/>
        <v>0</v>
      </c>
      <c r="K8" s="48" t="str">
        <f t="shared" ref="K8" ca="1" si="10">IF(B8="","",VLOOKUP(B8,DA,4,FALSE))</f>
        <v>N</v>
      </c>
      <c r="L8" s="49">
        <f t="shared" ref="L8" ca="1" si="11">IF(B8="","",IF(K8="L/R",I8,0))</f>
        <v>0</v>
      </c>
      <c r="M8" s="49">
        <f t="shared" ca="1" si="5"/>
        <v>0</v>
      </c>
      <c r="N8" s="49">
        <f t="shared" ca="1" si="6"/>
        <v>0</v>
      </c>
      <c r="O8" s="49">
        <f t="shared" ca="1" si="7"/>
        <v>0</v>
      </c>
      <c r="P8" s="28"/>
      <c r="Q8" s="28"/>
    </row>
    <row r="9" spans="1:17" ht="18.75" customHeight="1" x14ac:dyDescent="0.35">
      <c r="A9" s="28"/>
      <c r="B9" s="45">
        <f ca="1">IF(TODAY()&gt;EXP,"0",IF('Kode Akun'!B9="","",'Kode Akun'!B9))</f>
        <v>111</v>
      </c>
      <c r="C9" s="49" t="str">
        <f t="shared" ref="C9" ca="1" si="12">IF(B9="","",VLOOKUP(B9,DA,2,FALSE))</f>
        <v>Kas</v>
      </c>
      <c r="D9" s="50" t="str">
        <f t="shared" ref="D9" ca="1" si="13">IF(B9="","",VLOOKUP(B9,DA,3,FALSE))</f>
        <v>D</v>
      </c>
      <c r="E9" s="46">
        <f ca="1">IF(B9="","",IF(D9="D",SUMIF('Kode Akun'!B:B,B9,'Kode Akun'!G:G)+SUMIF('Jurnal Umum'!$J$7:$J$3007,B9,'Jurnal Umum'!$L$7:$L$3007)-SUMIF('Jurnal Umum'!$J$7:$J$3007,B9,'Jurnal Umum'!$M$7:$M$3007),0))</f>
        <v>133005944</v>
      </c>
      <c r="F9" s="46">
        <f ca="1">IF(B9="","",IF(D9="K",SUMIF('Kode Akun'!B:B,B9,'Kode Akun'!H:H)-SUMIF('Jurnal Umum'!$J$7:$J$3007,B9,'Jurnal Umum'!$L$7:$L$3007)+SUMIF('Jurnal Umum'!$J$7:$J$3007,B9,'Jurnal Umum'!$M$7:$M$3007),0))</f>
        <v>0</v>
      </c>
      <c r="G9" s="46">
        <f ca="1">IF($B9="","",SUMIF(AJP!$D:$D,$B9,AJP!F:F)+SUMIF(HPP!$C:$C,$B9,HPP!$DD:$DD))</f>
        <v>0</v>
      </c>
      <c r="H9" s="46">
        <f ca="1">IF($B9="","",SUMIF(AJP!$D:$D,$B9,AJP!G:G)+SUMIF(HPP!$D:$D,$B9,HPP!$DD:$DD))</f>
        <v>0</v>
      </c>
      <c r="I9" s="49">
        <f t="shared" ref="I9" ca="1" si="14">IF(B9="","",IF(D9="D",E9+G9-H9,0))</f>
        <v>133005944</v>
      </c>
      <c r="J9" s="49">
        <f t="shared" ref="J9" ca="1" si="15">IF(B9="","",IF(D9="K",F9-G9+H9,0))</f>
        <v>0</v>
      </c>
      <c r="K9" s="48" t="str">
        <f t="shared" ref="K9" ca="1" si="16">IF(B9="","",VLOOKUP(B9,DA,4,FALSE))</f>
        <v>N</v>
      </c>
      <c r="L9" s="49">
        <f t="shared" ref="L9" ca="1" si="17">IF(B9="","",IF(K9="L/R",I9,0))</f>
        <v>0</v>
      </c>
      <c r="M9" s="49">
        <f t="shared" ref="M9" ca="1" si="18">IF(B9="","",IF(K9="L/R",J9,0))</f>
        <v>0</v>
      </c>
      <c r="N9" s="49">
        <f t="shared" ref="N9" ca="1" si="19">IF(B9="","",IF(K9="N",I9,0))</f>
        <v>133005944</v>
      </c>
      <c r="O9" s="49">
        <f t="shared" ref="O9" ca="1" si="20">IF(B9="","",IF(K9="N",J9,0))</f>
        <v>0</v>
      </c>
      <c r="P9" s="28"/>
      <c r="Q9" s="28"/>
    </row>
    <row r="10" spans="1:17" ht="18.75" customHeight="1" x14ac:dyDescent="0.35">
      <c r="A10" s="28"/>
      <c r="B10" s="45">
        <f ca="1">IF(TODAY()&gt;EXP,"0",IF('Kode Akun'!B10="","",'Kode Akun'!B10))</f>
        <v>112</v>
      </c>
      <c r="C10" s="49" t="str">
        <f t="shared" ref="C10:C73" ca="1" si="21">IF(B10="","",VLOOKUP(B10,DA,2,FALSE))</f>
        <v>Bank</v>
      </c>
      <c r="D10" s="50" t="str">
        <f t="shared" ref="D10:D73" ca="1" si="22">IF(B10="","",VLOOKUP(B10,DA,3,FALSE))</f>
        <v>D</v>
      </c>
      <c r="E10" s="46">
        <f ca="1">IF(B10="","",IF(D10="D",SUMIF('Kode Akun'!B:B,B10,'Kode Akun'!G:G)+SUMIF('Jurnal Umum'!$J$7:$J$3007,B10,'Jurnal Umum'!$L$7:$L$3007)-SUMIF('Jurnal Umum'!$J$7:$J$3007,B10,'Jurnal Umum'!$M$7:$M$3007),0))</f>
        <v>1673474329</v>
      </c>
      <c r="F10" s="46">
        <f ca="1">IF(B10="","",IF(D10="K",SUMIF('Kode Akun'!B:B,B10,'Kode Akun'!H:H)-SUMIF('Jurnal Umum'!$J$7:$J$3007,B10,'Jurnal Umum'!$L$7:$L$3007)+SUMIF('Jurnal Umum'!$J$7:$J$3007,B10,'Jurnal Umum'!$M$7:$M$3007),0))</f>
        <v>0</v>
      </c>
      <c r="G10" s="46">
        <f ca="1">IF($B10="","",SUMIF(AJP!$D:$D,$B10,AJP!F:F)+SUMIF(HPP!$C:$C,$B10,HPP!$DD:$DD))</f>
        <v>0</v>
      </c>
      <c r="H10" s="46">
        <f ca="1">IF($B10="","",SUMIF(AJP!$D:$D,$B10,AJP!G:G)+SUMIF(HPP!$D:$D,$B10,HPP!$DD:$DD))</f>
        <v>0</v>
      </c>
      <c r="I10" s="49">
        <f t="shared" ref="I10:I73" ca="1" si="23">IF(B10="","",IF(D10="D",E10+G10-H10,0))</f>
        <v>1673474329</v>
      </c>
      <c r="J10" s="49">
        <f t="shared" ref="J10:J73" ca="1" si="24">IF(B10="","",IF(D10="K",F10-G10+H10,0))</f>
        <v>0</v>
      </c>
      <c r="K10" s="48" t="str">
        <f t="shared" ref="K10:K73" ca="1" si="25">IF(B10="","",VLOOKUP(B10,DA,4,FALSE))</f>
        <v>N</v>
      </c>
      <c r="L10" s="49">
        <f t="shared" ref="L10:L73" ca="1" si="26">IF(B10="","",IF(K10="L/R",I10,0))</f>
        <v>0</v>
      </c>
      <c r="M10" s="49">
        <f t="shared" ref="M10:M73" ca="1" si="27">IF(B10="","",IF(K10="L/R",J10,0))</f>
        <v>0</v>
      </c>
      <c r="N10" s="49">
        <f t="shared" ref="N10:N73" ca="1" si="28">IF(B10="","",IF(K10="N",I10,0))</f>
        <v>1673474329</v>
      </c>
      <c r="O10" s="49">
        <f t="shared" ref="O10:O73" ca="1" si="29">IF(B10="","",IF(K10="N",J10,0))</f>
        <v>0</v>
      </c>
      <c r="P10" s="28"/>
      <c r="Q10" s="28"/>
    </row>
    <row r="11" spans="1:17" ht="18.75" customHeight="1" x14ac:dyDescent="0.35">
      <c r="A11" s="28"/>
      <c r="B11" s="45">
        <f ca="1">IF(TODAY()&gt;EXP,"0",IF('Kode Akun'!B11="","",'Kode Akun'!B11))</f>
        <v>130</v>
      </c>
      <c r="C11" s="49" t="str">
        <f t="shared" ca="1" si="21"/>
        <v>Piutang Dagang</v>
      </c>
      <c r="D11" s="50" t="str">
        <f t="shared" ca="1" si="22"/>
        <v>D</v>
      </c>
      <c r="E11" s="46">
        <f ca="1">IF(B11="","",IF(D11="D",SUMIF('Kode Akun'!B:B,B11,'Kode Akun'!G:G)+SUMIF('Jurnal Umum'!$J$7:$J$3007,B11,'Jurnal Umum'!$L$7:$L$3007)-SUMIF('Jurnal Umum'!$J$7:$J$3007,B11,'Jurnal Umum'!$M$7:$M$3007),0))</f>
        <v>2029422000</v>
      </c>
      <c r="F11" s="46">
        <f ca="1">IF(B11="","",IF(D11="K",SUMIF('Kode Akun'!B:B,B11,'Kode Akun'!H:H)-SUMIF('Jurnal Umum'!$J$7:$J$3007,B11,'Jurnal Umum'!$L$7:$L$3007)+SUMIF('Jurnal Umum'!$J$7:$J$3007,B11,'Jurnal Umum'!$M$7:$M$3007),0))</f>
        <v>0</v>
      </c>
      <c r="G11" s="46">
        <f ca="1">IF($B11="","",SUMIF(AJP!$D:$D,$B11,AJP!F:F)+SUMIF(HPP!$C:$C,$B11,HPP!$DD:$DD))</f>
        <v>0</v>
      </c>
      <c r="H11" s="46">
        <f ca="1">IF($B11="","",SUMIF(AJP!$D:$D,$B11,AJP!G:G)+SUMIF(HPP!$D:$D,$B11,HPP!$DD:$DD))</f>
        <v>0</v>
      </c>
      <c r="I11" s="49">
        <f t="shared" ca="1" si="23"/>
        <v>2029422000</v>
      </c>
      <c r="J11" s="49">
        <f t="shared" ca="1" si="24"/>
        <v>0</v>
      </c>
      <c r="K11" s="48" t="str">
        <f t="shared" ca="1" si="25"/>
        <v>N</v>
      </c>
      <c r="L11" s="49">
        <f t="shared" ca="1" si="26"/>
        <v>0</v>
      </c>
      <c r="M11" s="49">
        <f t="shared" ca="1" si="27"/>
        <v>0</v>
      </c>
      <c r="N11" s="49">
        <f t="shared" ca="1" si="28"/>
        <v>2029422000</v>
      </c>
      <c r="O11" s="49">
        <f t="shared" ca="1" si="29"/>
        <v>0</v>
      </c>
      <c r="P11" s="28"/>
      <c r="Q11" s="28"/>
    </row>
    <row r="12" spans="1:17" ht="18.75" customHeight="1" x14ac:dyDescent="0.35">
      <c r="A12" s="28"/>
      <c r="B12" s="45">
        <f ca="1">IF(TODAY()&gt;EXP,"0",IF('Kode Akun'!B12="","",'Kode Akun'!B12))</f>
        <v>135</v>
      </c>
      <c r="C12" s="49" t="str">
        <f t="shared" ca="1" si="21"/>
        <v>Cadangan Kerugian Piutang</v>
      </c>
      <c r="D12" s="50" t="str">
        <f t="shared" ca="1" si="22"/>
        <v>D</v>
      </c>
      <c r="E12" s="46">
        <f ca="1">IF(B12="","",IF(D12="D",SUMIF('Kode Akun'!B:B,B12,'Kode Akun'!G:G)+SUMIF('Jurnal Umum'!$J$7:$J$3007,B12,'Jurnal Umum'!$L$7:$L$3007)-SUMIF('Jurnal Umum'!$J$7:$J$3007,B12,'Jurnal Umum'!$M$7:$M$3007),0))</f>
        <v>0</v>
      </c>
      <c r="F12" s="46">
        <f ca="1">IF(B12="","",IF(D12="K",SUMIF('Kode Akun'!B:B,B12,'Kode Akun'!H:H)-SUMIF('Jurnal Umum'!$J$7:$J$3007,B12,'Jurnal Umum'!$L$7:$L$3007)+SUMIF('Jurnal Umum'!$J$7:$J$3007,B12,'Jurnal Umum'!$M$7:$M$3007),0))</f>
        <v>0</v>
      </c>
      <c r="G12" s="46">
        <f ca="1">IF($B12="","",SUMIF(AJP!$D:$D,$B12,AJP!F:F)+SUMIF(HPP!$C:$C,$B12,HPP!$DD:$DD))</f>
        <v>0</v>
      </c>
      <c r="H12" s="46">
        <f ca="1">IF($B12="","",SUMIF(AJP!$D:$D,$B12,AJP!G:G)+SUMIF(HPP!$D:$D,$B12,HPP!$DD:$DD))</f>
        <v>0</v>
      </c>
      <c r="I12" s="49">
        <f t="shared" ca="1" si="23"/>
        <v>0</v>
      </c>
      <c r="J12" s="49">
        <f t="shared" ca="1" si="24"/>
        <v>0</v>
      </c>
      <c r="K12" s="48" t="str">
        <f t="shared" ca="1" si="25"/>
        <v>N</v>
      </c>
      <c r="L12" s="49">
        <f t="shared" ca="1" si="26"/>
        <v>0</v>
      </c>
      <c r="M12" s="49">
        <f t="shared" ca="1" si="27"/>
        <v>0</v>
      </c>
      <c r="N12" s="49">
        <f t="shared" ca="1" si="28"/>
        <v>0</v>
      </c>
      <c r="O12" s="49">
        <f t="shared" ca="1" si="29"/>
        <v>0</v>
      </c>
      <c r="P12" s="28"/>
      <c r="Q12" s="28"/>
    </row>
    <row r="13" spans="1:17" ht="18.75" customHeight="1" x14ac:dyDescent="0.35">
      <c r="A13" s="28"/>
      <c r="B13" s="45">
        <f ca="1">IF(TODAY()&gt;EXP,"0",IF('Kode Akun'!B13="","",'Kode Akun'!B13))</f>
        <v>138</v>
      </c>
      <c r="C13" s="49" t="str">
        <f t="shared" ca="1" si="21"/>
        <v>Piutang Karyawan</v>
      </c>
      <c r="D13" s="50" t="str">
        <f t="shared" ca="1" si="22"/>
        <v>D</v>
      </c>
      <c r="E13" s="46">
        <f ca="1">IF(B13="","",IF(D13="D",SUMIF('Kode Akun'!B:B,B13,'Kode Akun'!G:G)+SUMIF('Jurnal Umum'!$J$7:$J$3007,B13,'Jurnal Umum'!$L$7:$L$3007)-SUMIF('Jurnal Umum'!$J$7:$J$3007,B13,'Jurnal Umum'!$M$7:$M$3007),0))</f>
        <v>7200000</v>
      </c>
      <c r="F13" s="46">
        <f ca="1">IF(B13="","",IF(D13="K",SUMIF('Kode Akun'!B:B,B13,'Kode Akun'!H:H)-SUMIF('Jurnal Umum'!$J$7:$J$3007,B13,'Jurnal Umum'!$L$7:$L$3007)+SUMIF('Jurnal Umum'!$J$7:$J$3007,B13,'Jurnal Umum'!$M$7:$M$3007),0))</f>
        <v>0</v>
      </c>
      <c r="G13" s="46">
        <f ca="1">IF($B13="","",SUMIF(AJP!$D:$D,$B13,AJP!F:F)+SUMIF(HPP!$C:$C,$B13,HPP!$DD:$DD))</f>
        <v>0</v>
      </c>
      <c r="H13" s="46">
        <f ca="1">IF($B13="","",SUMIF(AJP!$D:$D,$B13,AJP!G:G)+SUMIF(HPP!$D:$D,$B13,HPP!$DD:$DD))</f>
        <v>0</v>
      </c>
      <c r="I13" s="49">
        <f t="shared" ca="1" si="23"/>
        <v>7200000</v>
      </c>
      <c r="J13" s="49">
        <f t="shared" ca="1" si="24"/>
        <v>0</v>
      </c>
      <c r="K13" s="48" t="str">
        <f t="shared" ca="1" si="25"/>
        <v>N</v>
      </c>
      <c r="L13" s="49">
        <f t="shared" ca="1" si="26"/>
        <v>0</v>
      </c>
      <c r="M13" s="49">
        <f t="shared" ca="1" si="27"/>
        <v>0</v>
      </c>
      <c r="N13" s="49">
        <f t="shared" ca="1" si="28"/>
        <v>7200000</v>
      </c>
      <c r="O13" s="49">
        <f t="shared" ca="1" si="29"/>
        <v>0</v>
      </c>
      <c r="P13" s="28"/>
      <c r="Q13" s="28"/>
    </row>
    <row r="14" spans="1:17" ht="18.75" customHeight="1" x14ac:dyDescent="0.35">
      <c r="A14" s="28"/>
      <c r="B14" s="45">
        <f ca="1">IF(TODAY()&gt;EXP,"0",IF('Kode Akun'!B14="","",'Kode Akun'!B14))</f>
        <v>139</v>
      </c>
      <c r="C14" s="49" t="str">
        <f t="shared" ca="1" si="21"/>
        <v>Piutang Lain Lain</v>
      </c>
      <c r="D14" s="50" t="str">
        <f t="shared" ca="1" si="22"/>
        <v>D</v>
      </c>
      <c r="E14" s="46">
        <f ca="1">IF(B14="","",IF(D14="D",SUMIF('Kode Akun'!B:B,B14,'Kode Akun'!G:G)+SUMIF('Jurnal Umum'!$J$7:$J$3007,B14,'Jurnal Umum'!$L$7:$L$3007)-SUMIF('Jurnal Umum'!$J$7:$J$3007,B14,'Jurnal Umum'!$M$7:$M$3007),0))</f>
        <v>0</v>
      </c>
      <c r="F14" s="46">
        <f ca="1">IF(B14="","",IF(D14="K",SUMIF('Kode Akun'!B:B,B14,'Kode Akun'!H:H)-SUMIF('Jurnal Umum'!$J$7:$J$3007,B14,'Jurnal Umum'!$L$7:$L$3007)+SUMIF('Jurnal Umum'!$J$7:$J$3007,B14,'Jurnal Umum'!$M$7:$M$3007),0))</f>
        <v>0</v>
      </c>
      <c r="G14" s="46">
        <f ca="1">IF($B14="","",SUMIF(AJP!$D:$D,$B14,AJP!F:F)+SUMIF(HPP!$C:$C,$B14,HPP!$DD:$DD))</f>
        <v>0</v>
      </c>
      <c r="H14" s="46">
        <f ca="1">IF($B14="","",SUMIF(AJP!$D:$D,$B14,AJP!G:G)+SUMIF(HPP!$D:$D,$B14,HPP!$DD:$DD))</f>
        <v>0</v>
      </c>
      <c r="I14" s="49">
        <f t="shared" ca="1" si="23"/>
        <v>0</v>
      </c>
      <c r="J14" s="49">
        <f t="shared" ca="1" si="24"/>
        <v>0</v>
      </c>
      <c r="K14" s="48" t="str">
        <f t="shared" ca="1" si="25"/>
        <v>N</v>
      </c>
      <c r="L14" s="49">
        <f t="shared" ca="1" si="26"/>
        <v>0</v>
      </c>
      <c r="M14" s="49">
        <f t="shared" ca="1" si="27"/>
        <v>0</v>
      </c>
      <c r="N14" s="49">
        <f t="shared" ca="1" si="28"/>
        <v>0</v>
      </c>
      <c r="O14" s="49">
        <f t="shared" ca="1" si="29"/>
        <v>0</v>
      </c>
      <c r="P14" s="28"/>
      <c r="Q14" s="28"/>
    </row>
    <row r="15" spans="1:17" ht="18.75" customHeight="1" x14ac:dyDescent="0.35">
      <c r="A15" s="28"/>
      <c r="B15" s="45">
        <f ca="1">IF(TODAY()&gt;EXP,"0",IF('Kode Akun'!B15="","",'Kode Akun'!B15))</f>
        <v>148</v>
      </c>
      <c r="C15" s="49" t="str">
        <f t="shared" ca="1" si="21"/>
        <v>Persediaan Barang Jadi</v>
      </c>
      <c r="D15" s="50" t="str">
        <f t="shared" ca="1" si="22"/>
        <v>D</v>
      </c>
      <c r="E15" s="46">
        <f ca="1">IF(B15="","",IF(D15="D",SUMIF('Kode Akun'!B:B,B15,'Kode Akun'!G:G)+SUMIF('Jurnal Umum'!$J$7:$J$3007,B15,'Jurnal Umum'!$L$7:$L$3007)-SUMIF('Jurnal Umum'!$J$7:$J$3007,B15,'Jurnal Umum'!$M$7:$M$3007),0))</f>
        <v>297250300</v>
      </c>
      <c r="F15" s="46">
        <f ca="1">IF(B15="","",IF(D15="K",SUMIF('Kode Akun'!B:B,B15,'Kode Akun'!H:H)-SUMIF('Jurnal Umum'!$J$7:$J$3007,B15,'Jurnal Umum'!$L$7:$L$3007)+SUMIF('Jurnal Umum'!$J$7:$J$3007,B15,'Jurnal Umum'!$M$7:$M$3007),0))</f>
        <v>0</v>
      </c>
      <c r="G15" s="46">
        <f ca="1">IF($B15="","",SUMIF(AJP!$D:$D,$B15,AJP!F:F)+SUMIF(HPP!$C:$C,$B15,HPP!$DD:$DD))</f>
        <v>303340000</v>
      </c>
      <c r="H15" s="46">
        <f ca="1">IF($B15="","",SUMIF(AJP!$D:$D,$B15,AJP!G:G)+SUMIF(HPP!$D:$D,$B15,HPP!$DD:$DD))</f>
        <v>297250300</v>
      </c>
      <c r="I15" s="49">
        <f t="shared" ca="1" si="23"/>
        <v>303340000</v>
      </c>
      <c r="J15" s="49">
        <f t="shared" ca="1" si="24"/>
        <v>0</v>
      </c>
      <c r="K15" s="48" t="str">
        <f t="shared" ca="1" si="25"/>
        <v>N</v>
      </c>
      <c r="L15" s="49">
        <f t="shared" ca="1" si="26"/>
        <v>0</v>
      </c>
      <c r="M15" s="49">
        <f t="shared" ca="1" si="27"/>
        <v>0</v>
      </c>
      <c r="N15" s="49">
        <f t="shared" ca="1" si="28"/>
        <v>303340000</v>
      </c>
      <c r="O15" s="49">
        <f t="shared" ca="1" si="29"/>
        <v>0</v>
      </c>
      <c r="P15" s="28"/>
      <c r="Q15" s="28"/>
    </row>
    <row r="16" spans="1:17" ht="18.75" customHeight="1" x14ac:dyDescent="0.35">
      <c r="A16" s="28"/>
      <c r="B16" s="45">
        <f ca="1">IF(TODAY()&gt;EXP,"0",IF('Kode Akun'!B16="","",'Kode Akun'!B16))</f>
        <v>151</v>
      </c>
      <c r="C16" s="49" t="str">
        <f t="shared" ca="1" si="21"/>
        <v>Persediaan Barang Dalam Proses</v>
      </c>
      <c r="D16" s="50" t="str">
        <f t="shared" ca="1" si="22"/>
        <v>D</v>
      </c>
      <c r="E16" s="46">
        <f ca="1">IF(B16="","",IF(D16="D",SUMIF('Kode Akun'!B:B,B16,'Kode Akun'!G:G)+SUMIF('Jurnal Umum'!$J$7:$J$3007,B16,'Jurnal Umum'!$L$7:$L$3007)-SUMIF('Jurnal Umum'!$J$7:$J$3007,B16,'Jurnal Umum'!$M$7:$M$3007),0))</f>
        <v>130125000</v>
      </c>
      <c r="F16" s="46">
        <f ca="1">IF(B16="","",IF(D16="K",SUMIF('Kode Akun'!B:B,B16,'Kode Akun'!H:H)-SUMIF('Jurnal Umum'!$J$7:$J$3007,B16,'Jurnal Umum'!$L$7:$L$3007)+SUMIF('Jurnal Umum'!$J$7:$J$3007,B16,'Jurnal Umum'!$M$7:$M$3007),0))</f>
        <v>0</v>
      </c>
      <c r="G16" s="46">
        <f ca="1">IF($B16="","",SUMIF(AJP!$D:$D,$B16,AJP!F:F)+SUMIF(HPP!$C:$C,$B16,HPP!$DD:$DD))</f>
        <v>165027000</v>
      </c>
      <c r="H16" s="46">
        <f ca="1">IF($B16="","",SUMIF(AJP!$D:$D,$B16,AJP!G:G)+SUMIF(HPP!$D:$D,$B16,HPP!$DD:$DD))</f>
        <v>130125000</v>
      </c>
      <c r="I16" s="49">
        <f t="shared" ca="1" si="23"/>
        <v>165027000</v>
      </c>
      <c r="J16" s="49">
        <f t="shared" ca="1" si="24"/>
        <v>0</v>
      </c>
      <c r="K16" s="48" t="str">
        <f t="shared" ca="1" si="25"/>
        <v>N</v>
      </c>
      <c r="L16" s="49">
        <f t="shared" ca="1" si="26"/>
        <v>0</v>
      </c>
      <c r="M16" s="49">
        <f t="shared" ca="1" si="27"/>
        <v>0</v>
      </c>
      <c r="N16" s="49">
        <f t="shared" ca="1" si="28"/>
        <v>165027000</v>
      </c>
      <c r="O16" s="49">
        <f t="shared" ca="1" si="29"/>
        <v>0</v>
      </c>
      <c r="P16" s="28"/>
      <c r="Q16" s="28"/>
    </row>
    <row r="17" spans="1:17" ht="18.75" customHeight="1" x14ac:dyDescent="0.35">
      <c r="A17" s="28"/>
      <c r="B17" s="45">
        <f ca="1">IF(TODAY()&gt;EXP,"0",IF('Kode Akun'!B17="","",'Kode Akun'!B17))</f>
        <v>153</v>
      </c>
      <c r="C17" s="49" t="str">
        <f t="shared" ca="1" si="21"/>
        <v>Persediaan Bahan Baku</v>
      </c>
      <c r="D17" s="50" t="str">
        <f t="shared" ca="1" si="22"/>
        <v>D</v>
      </c>
      <c r="E17" s="46">
        <f ca="1">IF(B17="","",IF(D17="D",SUMIF('Kode Akun'!B:B,B17,'Kode Akun'!G:G)+SUMIF('Jurnal Umum'!$J$7:$J$3007,B17,'Jurnal Umum'!$L$7:$L$3007)-SUMIF('Jurnal Umum'!$J$7:$J$3007,B17,'Jurnal Umum'!$M$7:$M$3007),0))</f>
        <v>241625000</v>
      </c>
      <c r="F17" s="46">
        <f ca="1">IF(B17="","",IF(D17="K",SUMIF('Kode Akun'!B:B,B17,'Kode Akun'!H:H)-SUMIF('Jurnal Umum'!$J$7:$J$3007,B17,'Jurnal Umum'!$L$7:$L$3007)+SUMIF('Jurnal Umum'!$J$7:$J$3007,B17,'Jurnal Umum'!$M$7:$M$3007),0))</f>
        <v>0</v>
      </c>
      <c r="G17" s="46">
        <f ca="1">IF($B17="","",SUMIF(AJP!$D:$D,$B17,AJP!F:F)+SUMIF(HPP!$C:$C,$B17,HPP!$DD:$DD))</f>
        <v>112000000</v>
      </c>
      <c r="H17" s="46">
        <f ca="1">IF($B17="","",SUMIF(AJP!$D:$D,$B17,AJP!G:G)+SUMIF(HPP!$D:$D,$B17,HPP!$DD:$DD))</f>
        <v>241625000</v>
      </c>
      <c r="I17" s="49">
        <f t="shared" ca="1" si="23"/>
        <v>112000000</v>
      </c>
      <c r="J17" s="49">
        <f t="shared" ca="1" si="24"/>
        <v>0</v>
      </c>
      <c r="K17" s="48" t="str">
        <f t="shared" ca="1" si="25"/>
        <v>N</v>
      </c>
      <c r="L17" s="49">
        <f t="shared" ca="1" si="26"/>
        <v>0</v>
      </c>
      <c r="M17" s="49">
        <f t="shared" ca="1" si="27"/>
        <v>0</v>
      </c>
      <c r="N17" s="49">
        <f t="shared" ca="1" si="28"/>
        <v>112000000</v>
      </c>
      <c r="O17" s="49">
        <f t="shared" ca="1" si="29"/>
        <v>0</v>
      </c>
      <c r="P17" s="28"/>
      <c r="Q17" s="28"/>
    </row>
    <row r="18" spans="1:17" ht="18.75" customHeight="1" x14ac:dyDescent="0.35">
      <c r="A18" s="28"/>
      <c r="B18" s="45">
        <f ca="1">IF(TODAY()&gt;EXP,"0",IF('Kode Akun'!B18="","",'Kode Akun'!B18))</f>
        <v>165</v>
      </c>
      <c r="C18" s="49" t="str">
        <f t="shared" ca="1" si="21"/>
        <v>Sewa Dibayar Dimuka</v>
      </c>
      <c r="D18" s="50" t="str">
        <f t="shared" ca="1" si="22"/>
        <v>D</v>
      </c>
      <c r="E18" s="46">
        <f ca="1">IF(B18="","",IF(D18="D",SUMIF('Kode Akun'!B:B,B18,'Kode Akun'!G:G)+SUMIF('Jurnal Umum'!$J$7:$J$3007,B18,'Jurnal Umum'!$L$7:$L$3007)-SUMIF('Jurnal Umum'!$J$7:$J$3007,B18,'Jurnal Umum'!$M$7:$M$3007),0))</f>
        <v>25000000</v>
      </c>
      <c r="F18" s="46">
        <f ca="1">IF(B18="","",IF(D18="K",SUMIF('Kode Akun'!B:B,B18,'Kode Akun'!H:H)-SUMIF('Jurnal Umum'!$J$7:$J$3007,B18,'Jurnal Umum'!$L$7:$L$3007)+SUMIF('Jurnal Umum'!$J$7:$J$3007,B18,'Jurnal Umum'!$M$7:$M$3007),0))</f>
        <v>0</v>
      </c>
      <c r="G18" s="46">
        <f ca="1">IF($B18="","",SUMIF(AJP!$D:$D,$B18,AJP!F:F)+SUMIF(HPP!$C:$C,$B18,HPP!$DD:$DD))</f>
        <v>0</v>
      </c>
      <c r="H18" s="46">
        <f ca="1">IF($B18="","",SUMIF(AJP!$D:$D,$B18,AJP!G:G)+SUMIF(HPP!$D:$D,$B18,HPP!$DD:$DD))</f>
        <v>0</v>
      </c>
      <c r="I18" s="49">
        <f t="shared" ca="1" si="23"/>
        <v>25000000</v>
      </c>
      <c r="J18" s="49">
        <f t="shared" ca="1" si="24"/>
        <v>0</v>
      </c>
      <c r="K18" s="48" t="str">
        <f t="shared" ca="1" si="25"/>
        <v>N</v>
      </c>
      <c r="L18" s="49">
        <f t="shared" ca="1" si="26"/>
        <v>0</v>
      </c>
      <c r="M18" s="49">
        <f t="shared" ca="1" si="27"/>
        <v>0</v>
      </c>
      <c r="N18" s="49">
        <f t="shared" ca="1" si="28"/>
        <v>25000000</v>
      </c>
      <c r="O18" s="49">
        <f t="shared" ca="1" si="29"/>
        <v>0</v>
      </c>
      <c r="P18" s="28"/>
      <c r="Q18" s="28"/>
    </row>
    <row r="19" spans="1:17" ht="18.75" customHeight="1" x14ac:dyDescent="0.35">
      <c r="A19" s="28"/>
      <c r="B19" s="45">
        <f ca="1">IF(TODAY()&gt;EXP,"0",IF('Kode Akun'!B19="","",'Kode Akun'!B19))</f>
        <v>166</v>
      </c>
      <c r="C19" s="49" t="str">
        <f t="shared" ca="1" si="21"/>
        <v>Asuransi Dibayar Dimuka</v>
      </c>
      <c r="D19" s="50" t="str">
        <f t="shared" ca="1" si="22"/>
        <v>D</v>
      </c>
      <c r="E19" s="46">
        <f ca="1">IF(B19="","",IF(D19="D",SUMIF('Kode Akun'!B:B,B19,'Kode Akun'!G:G)+SUMIF('Jurnal Umum'!$J$7:$J$3007,B19,'Jurnal Umum'!$L$7:$L$3007)-SUMIF('Jurnal Umum'!$J$7:$J$3007,B19,'Jurnal Umum'!$M$7:$M$3007),0))</f>
        <v>0</v>
      </c>
      <c r="F19" s="46">
        <f ca="1">IF(B19="","",IF(D19="K",SUMIF('Kode Akun'!B:B,B19,'Kode Akun'!H:H)-SUMIF('Jurnal Umum'!$J$7:$J$3007,B19,'Jurnal Umum'!$L$7:$L$3007)+SUMIF('Jurnal Umum'!$J$7:$J$3007,B19,'Jurnal Umum'!$M$7:$M$3007),0))</f>
        <v>0</v>
      </c>
      <c r="G19" s="46">
        <f ca="1">IF($B19="","",SUMIF(AJP!$D:$D,$B19,AJP!F:F)+SUMIF(HPP!$C:$C,$B19,HPP!$DD:$DD))</f>
        <v>0</v>
      </c>
      <c r="H19" s="46">
        <f ca="1">IF($B19="","",SUMIF(AJP!$D:$D,$B19,AJP!G:G)+SUMIF(HPP!$D:$D,$B19,HPP!$DD:$DD))</f>
        <v>0</v>
      </c>
      <c r="I19" s="49">
        <f t="shared" ca="1" si="23"/>
        <v>0</v>
      </c>
      <c r="J19" s="49">
        <f t="shared" ca="1" si="24"/>
        <v>0</v>
      </c>
      <c r="K19" s="48" t="str">
        <f t="shared" ca="1" si="25"/>
        <v>N</v>
      </c>
      <c r="L19" s="49">
        <f t="shared" ca="1" si="26"/>
        <v>0</v>
      </c>
      <c r="M19" s="49">
        <f t="shared" ca="1" si="27"/>
        <v>0</v>
      </c>
      <c r="N19" s="49">
        <f t="shared" ca="1" si="28"/>
        <v>0</v>
      </c>
      <c r="O19" s="49">
        <f t="shared" ca="1" si="29"/>
        <v>0</v>
      </c>
      <c r="P19" s="28"/>
      <c r="Q19" s="28"/>
    </row>
    <row r="20" spans="1:17" ht="18.75" customHeight="1" x14ac:dyDescent="0.35">
      <c r="A20" s="28"/>
      <c r="B20" s="45">
        <f ca="1">IF(TODAY()&gt;EXP,"0",IF('Kode Akun'!B20="","",'Kode Akun'!B20))</f>
        <v>167</v>
      </c>
      <c r="C20" s="49" t="str">
        <f t="shared" ca="1" si="21"/>
        <v>Bunga Bank Dibayar Dimuka</v>
      </c>
      <c r="D20" s="50" t="str">
        <f t="shared" ca="1" si="22"/>
        <v>D</v>
      </c>
      <c r="E20" s="46">
        <f ca="1">IF(B20="","",IF(D20="D",SUMIF('Kode Akun'!B:B,B20,'Kode Akun'!G:G)+SUMIF('Jurnal Umum'!$J$7:$J$3007,B20,'Jurnal Umum'!$L$7:$L$3007)-SUMIF('Jurnal Umum'!$J$7:$J$3007,B20,'Jurnal Umum'!$M$7:$M$3007),0))</f>
        <v>0</v>
      </c>
      <c r="F20" s="46">
        <f ca="1">IF(B20="","",IF(D20="K",SUMIF('Kode Akun'!B:B,B20,'Kode Akun'!H:H)-SUMIF('Jurnal Umum'!$J$7:$J$3007,B20,'Jurnal Umum'!$L$7:$L$3007)+SUMIF('Jurnal Umum'!$J$7:$J$3007,B20,'Jurnal Umum'!$M$7:$M$3007),0))</f>
        <v>0</v>
      </c>
      <c r="G20" s="46">
        <f ca="1">IF($B20="","",SUMIF(AJP!$D:$D,$B20,AJP!F:F)+SUMIF(HPP!$C:$C,$B20,HPP!$DD:$DD))</f>
        <v>0</v>
      </c>
      <c r="H20" s="46">
        <f ca="1">IF($B20="","",SUMIF(AJP!$D:$D,$B20,AJP!G:G)+SUMIF(HPP!$D:$D,$B20,HPP!$DD:$DD))</f>
        <v>0</v>
      </c>
      <c r="I20" s="49">
        <f t="shared" ca="1" si="23"/>
        <v>0</v>
      </c>
      <c r="J20" s="49">
        <f t="shared" ca="1" si="24"/>
        <v>0</v>
      </c>
      <c r="K20" s="48" t="str">
        <f t="shared" ca="1" si="25"/>
        <v>N</v>
      </c>
      <c r="L20" s="49">
        <f t="shared" ca="1" si="26"/>
        <v>0</v>
      </c>
      <c r="M20" s="49">
        <f t="shared" ca="1" si="27"/>
        <v>0</v>
      </c>
      <c r="N20" s="49">
        <f t="shared" ca="1" si="28"/>
        <v>0</v>
      </c>
      <c r="O20" s="49">
        <f t="shared" ca="1" si="29"/>
        <v>0</v>
      </c>
      <c r="P20" s="28"/>
      <c r="Q20" s="28"/>
    </row>
    <row r="21" spans="1:17" ht="18.75" customHeight="1" x14ac:dyDescent="0.35">
      <c r="A21" s="28"/>
      <c r="B21" s="45">
        <f ca="1">IF(TODAY()&gt;EXP,"0",IF('Kode Akun'!B21="","",'Kode Akun'!B21))</f>
        <v>169</v>
      </c>
      <c r="C21" s="49" t="str">
        <f t="shared" ca="1" si="21"/>
        <v>Investasi Saham / Obligasi</v>
      </c>
      <c r="D21" s="50" t="str">
        <f t="shared" ca="1" si="22"/>
        <v>D</v>
      </c>
      <c r="E21" s="46">
        <f ca="1">IF(B21="","",IF(D21="D",SUMIF('Kode Akun'!B:B,B21,'Kode Akun'!G:G)+SUMIF('Jurnal Umum'!$J$7:$J$3007,B21,'Jurnal Umum'!$L$7:$L$3007)-SUMIF('Jurnal Umum'!$J$7:$J$3007,B21,'Jurnal Umum'!$M$7:$M$3007),0))</f>
        <v>50000000</v>
      </c>
      <c r="F21" s="46">
        <f ca="1">IF(B21="","",IF(D21="K",SUMIF('Kode Akun'!B:B,B21,'Kode Akun'!H:H)-SUMIF('Jurnal Umum'!$J$7:$J$3007,B21,'Jurnal Umum'!$L$7:$L$3007)+SUMIF('Jurnal Umum'!$J$7:$J$3007,B21,'Jurnal Umum'!$M$7:$M$3007),0))</f>
        <v>0</v>
      </c>
      <c r="G21" s="46">
        <f ca="1">IF($B21="","",SUMIF(AJP!$D:$D,$B21,AJP!F:F)+SUMIF(HPP!$C:$C,$B21,HPP!$DD:$DD))</f>
        <v>0</v>
      </c>
      <c r="H21" s="46">
        <f ca="1">IF($B21="","",SUMIF(AJP!$D:$D,$B21,AJP!G:G)+SUMIF(HPP!$D:$D,$B21,HPP!$DD:$DD))</f>
        <v>0</v>
      </c>
      <c r="I21" s="49">
        <f t="shared" ca="1" si="23"/>
        <v>50000000</v>
      </c>
      <c r="J21" s="49">
        <f t="shared" ca="1" si="24"/>
        <v>0</v>
      </c>
      <c r="K21" s="48" t="str">
        <f t="shared" ca="1" si="25"/>
        <v>N</v>
      </c>
      <c r="L21" s="49">
        <f t="shared" ca="1" si="26"/>
        <v>0</v>
      </c>
      <c r="M21" s="49">
        <f t="shared" ca="1" si="27"/>
        <v>0</v>
      </c>
      <c r="N21" s="49">
        <f t="shared" ca="1" si="28"/>
        <v>50000000</v>
      </c>
      <c r="O21" s="49">
        <f t="shared" ca="1" si="29"/>
        <v>0</v>
      </c>
      <c r="P21" s="28"/>
      <c r="Q21" s="28"/>
    </row>
    <row r="22" spans="1:17" ht="18.75" customHeight="1" x14ac:dyDescent="0.35">
      <c r="A22" s="28"/>
      <c r="B22" s="45" t="str">
        <f ca="1">IF(TODAY()&gt;EXP,"0",IF('Kode Akun'!B22="","",'Kode Akun'!B22))</f>
        <v/>
      </c>
      <c r="C22" s="49" t="str">
        <f t="shared" ca="1" si="21"/>
        <v/>
      </c>
      <c r="D22" s="50" t="str">
        <f t="shared" ca="1" si="22"/>
        <v/>
      </c>
      <c r="E22" s="46" t="str">
        <f ca="1">IF(B22="","",IF(D22="D",SUMIF('Kode Akun'!B:B,B22,'Kode Akun'!G:G)+SUMIF('Jurnal Umum'!$J$7:$J$3007,B22,'Jurnal Umum'!$L$7:$L$3007)-SUMIF('Jurnal Umum'!$J$7:$J$3007,B22,'Jurnal Umum'!$M$7:$M$3007),0))</f>
        <v/>
      </c>
      <c r="F22" s="46" t="str">
        <f ca="1">IF(B22="","",IF(D22="K",SUMIF('Kode Akun'!B:B,B22,'Kode Akun'!H:H)-SUMIF('Jurnal Umum'!$J$7:$J$3007,B22,'Jurnal Umum'!$L$7:$L$3007)+SUMIF('Jurnal Umum'!$J$7:$J$3007,B22,'Jurnal Umum'!$M$7:$M$3007),0))</f>
        <v/>
      </c>
      <c r="G22" s="46" t="str">
        <f ca="1">IF($B22="","",SUMIF(AJP!$D:$D,$B22,AJP!F:F)+SUMIF(HPP!$C:$C,$B22,HPP!$DD:$DD))</f>
        <v/>
      </c>
      <c r="H22" s="46" t="str">
        <f ca="1">IF($B22="","",SUMIF(AJP!$D:$D,$B22,AJP!G:G)+SUMIF(HPP!$D:$D,$B22,HPP!$DD:$DD))</f>
        <v/>
      </c>
      <c r="I22" s="49" t="str">
        <f t="shared" ca="1" si="23"/>
        <v/>
      </c>
      <c r="J22" s="49" t="str">
        <f t="shared" ca="1" si="24"/>
        <v/>
      </c>
      <c r="K22" s="48" t="str">
        <f t="shared" ca="1" si="25"/>
        <v/>
      </c>
      <c r="L22" s="49" t="str">
        <f t="shared" ca="1" si="26"/>
        <v/>
      </c>
      <c r="M22" s="49" t="str">
        <f t="shared" ca="1" si="27"/>
        <v/>
      </c>
      <c r="N22" s="49" t="str">
        <f t="shared" ca="1" si="28"/>
        <v/>
      </c>
      <c r="O22" s="49" t="str">
        <f t="shared" ca="1" si="29"/>
        <v/>
      </c>
      <c r="P22" s="28"/>
      <c r="Q22" s="28"/>
    </row>
    <row r="23" spans="1:17" ht="18.75" customHeight="1" x14ac:dyDescent="0.35">
      <c r="A23" s="28"/>
      <c r="B23" s="45">
        <f ca="1">IF(TODAY()&gt;EXP,"0",IF('Kode Akun'!B23="","",'Kode Akun'!B23))</f>
        <v>170</v>
      </c>
      <c r="C23" s="49" t="str">
        <f t="shared" ca="1" si="21"/>
        <v>AKTIVA TETAP</v>
      </c>
      <c r="D23" s="50" t="str">
        <f t="shared" ca="1" si="22"/>
        <v>D</v>
      </c>
      <c r="E23" s="46">
        <f ca="1">IF(B23="","",IF(D23="D",SUMIF('Kode Akun'!B:B,B23,'Kode Akun'!G:G)+SUMIF('Jurnal Umum'!$J$7:$J$3007,B23,'Jurnal Umum'!$L$7:$L$3007)-SUMIF('Jurnal Umum'!$J$7:$J$3007,B23,'Jurnal Umum'!$M$7:$M$3007),0))</f>
        <v>0</v>
      </c>
      <c r="F23" s="46">
        <f ca="1">IF(B23="","",IF(D23="K",SUMIF('Kode Akun'!B:B,B23,'Kode Akun'!H:H)-SUMIF('Jurnal Umum'!$J$7:$J$3007,B23,'Jurnal Umum'!$L$7:$L$3007)+SUMIF('Jurnal Umum'!$J$7:$J$3007,B23,'Jurnal Umum'!$M$7:$M$3007),0))</f>
        <v>0</v>
      </c>
      <c r="G23" s="46">
        <f ca="1">IF($B23="","",SUMIF(AJP!$D:$D,$B23,AJP!F:F)+SUMIF(HPP!$C:$C,$B23,HPP!$DD:$DD))</f>
        <v>0</v>
      </c>
      <c r="H23" s="46">
        <f ca="1">IF($B23="","",SUMIF(AJP!$D:$D,$B23,AJP!G:G)+SUMIF(HPP!$D:$D,$B23,HPP!$DD:$DD))</f>
        <v>0</v>
      </c>
      <c r="I23" s="49">
        <f t="shared" ca="1" si="23"/>
        <v>0</v>
      </c>
      <c r="J23" s="49">
        <f t="shared" ca="1" si="24"/>
        <v>0</v>
      </c>
      <c r="K23" s="48" t="str">
        <f t="shared" ca="1" si="25"/>
        <v>N</v>
      </c>
      <c r="L23" s="49">
        <f t="shared" ca="1" si="26"/>
        <v>0</v>
      </c>
      <c r="M23" s="49">
        <f t="shared" ca="1" si="27"/>
        <v>0</v>
      </c>
      <c r="N23" s="49">
        <f t="shared" ca="1" si="28"/>
        <v>0</v>
      </c>
      <c r="O23" s="49">
        <f t="shared" ca="1" si="29"/>
        <v>0</v>
      </c>
      <c r="P23" s="28"/>
      <c r="Q23" s="28"/>
    </row>
    <row r="24" spans="1:17" ht="18.75" customHeight="1" x14ac:dyDescent="0.35">
      <c r="A24" s="28"/>
      <c r="B24" s="45">
        <f ca="1">IF(TODAY()&gt;EXP,"0",IF('Kode Akun'!B24="","",'Kode Akun'!B24))</f>
        <v>171</v>
      </c>
      <c r="C24" s="49" t="str">
        <f t="shared" ca="1" si="21"/>
        <v>Tanah</v>
      </c>
      <c r="D24" s="50" t="str">
        <f t="shared" ca="1" si="22"/>
        <v>D</v>
      </c>
      <c r="E24" s="46">
        <f ca="1">IF(B24="","",IF(D24="D",SUMIF('Kode Akun'!B:B,B24,'Kode Akun'!G:G)+SUMIF('Jurnal Umum'!$J$7:$J$3007,B24,'Jurnal Umum'!$L$7:$L$3007)-SUMIF('Jurnal Umum'!$J$7:$J$3007,B24,'Jurnal Umum'!$M$7:$M$3007),0))</f>
        <v>355000000</v>
      </c>
      <c r="F24" s="46">
        <f ca="1">IF(B24="","",IF(D24="K",SUMIF('Kode Akun'!B:B,B24,'Kode Akun'!H:H)-SUMIF('Jurnal Umum'!$J$7:$J$3007,B24,'Jurnal Umum'!$L$7:$L$3007)+SUMIF('Jurnal Umum'!$J$7:$J$3007,B24,'Jurnal Umum'!$M$7:$M$3007),0))</f>
        <v>0</v>
      </c>
      <c r="G24" s="46">
        <f ca="1">IF($B24="","",SUMIF(AJP!$D:$D,$B24,AJP!F:F)+SUMIF(HPP!$C:$C,$B24,HPP!$DD:$DD))</f>
        <v>0</v>
      </c>
      <c r="H24" s="46">
        <f ca="1">IF($B24="","",SUMIF(AJP!$D:$D,$B24,AJP!G:G)+SUMIF(HPP!$D:$D,$B24,HPP!$DD:$DD))</f>
        <v>0</v>
      </c>
      <c r="I24" s="49">
        <f t="shared" ca="1" si="23"/>
        <v>355000000</v>
      </c>
      <c r="J24" s="49">
        <f t="shared" ca="1" si="24"/>
        <v>0</v>
      </c>
      <c r="K24" s="48" t="str">
        <f t="shared" ca="1" si="25"/>
        <v>N</v>
      </c>
      <c r="L24" s="49">
        <f t="shared" ca="1" si="26"/>
        <v>0</v>
      </c>
      <c r="M24" s="49">
        <f t="shared" ca="1" si="27"/>
        <v>0</v>
      </c>
      <c r="N24" s="49">
        <f t="shared" ca="1" si="28"/>
        <v>355000000</v>
      </c>
      <c r="O24" s="49">
        <f t="shared" ca="1" si="29"/>
        <v>0</v>
      </c>
      <c r="P24" s="28"/>
      <c r="Q24" s="28"/>
    </row>
    <row r="25" spans="1:17" ht="18.75" customHeight="1" x14ac:dyDescent="0.35">
      <c r="A25" s="28"/>
      <c r="B25" s="45">
        <f ca="1">IF(TODAY()&gt;EXP,"0",IF('Kode Akun'!B25="","",'Kode Akun'!B25))</f>
        <v>172</v>
      </c>
      <c r="C25" s="49" t="str">
        <f t="shared" ca="1" si="21"/>
        <v>Bangunan Pabrik</v>
      </c>
      <c r="D25" s="50" t="str">
        <f t="shared" ca="1" si="22"/>
        <v>D</v>
      </c>
      <c r="E25" s="46">
        <f ca="1">IF(B25="","",IF(D25="D",SUMIF('Kode Akun'!B:B,B25,'Kode Akun'!G:G)+SUMIF('Jurnal Umum'!$J$7:$J$3007,B25,'Jurnal Umum'!$L$7:$L$3007)-SUMIF('Jurnal Umum'!$J$7:$J$3007,B25,'Jurnal Umum'!$M$7:$M$3007),0))</f>
        <v>100000000</v>
      </c>
      <c r="F25" s="46">
        <f ca="1">IF(B25="","",IF(D25="K",SUMIF('Kode Akun'!B:B,B25,'Kode Akun'!H:H)-SUMIF('Jurnal Umum'!$J$7:$J$3007,B25,'Jurnal Umum'!$L$7:$L$3007)+SUMIF('Jurnal Umum'!$J$7:$J$3007,B25,'Jurnal Umum'!$M$7:$M$3007),0))</f>
        <v>0</v>
      </c>
      <c r="G25" s="46">
        <f ca="1">IF($B25="","",SUMIF(AJP!$D:$D,$B25,AJP!F:F)+SUMIF(HPP!$C:$C,$B25,HPP!$DD:$DD))</f>
        <v>0</v>
      </c>
      <c r="H25" s="46">
        <f ca="1">IF($B25="","",SUMIF(AJP!$D:$D,$B25,AJP!G:G)+SUMIF(HPP!$D:$D,$B25,HPP!$DD:$DD))</f>
        <v>0</v>
      </c>
      <c r="I25" s="49">
        <f t="shared" ca="1" si="23"/>
        <v>100000000</v>
      </c>
      <c r="J25" s="49">
        <f t="shared" ca="1" si="24"/>
        <v>0</v>
      </c>
      <c r="K25" s="48" t="str">
        <f t="shared" ca="1" si="25"/>
        <v>N</v>
      </c>
      <c r="L25" s="49">
        <f t="shared" ca="1" si="26"/>
        <v>0</v>
      </c>
      <c r="M25" s="49">
        <f t="shared" ca="1" si="27"/>
        <v>0</v>
      </c>
      <c r="N25" s="49">
        <f t="shared" ca="1" si="28"/>
        <v>100000000</v>
      </c>
      <c r="O25" s="49">
        <f t="shared" ca="1" si="29"/>
        <v>0</v>
      </c>
      <c r="P25" s="28"/>
      <c r="Q25" s="28"/>
    </row>
    <row r="26" spans="1:17" ht="18.75" customHeight="1" x14ac:dyDescent="0.35">
      <c r="A26" s="28"/>
      <c r="B26" s="45">
        <f ca="1">IF(TODAY()&gt;EXP,"0",IF('Kode Akun'!B26="","",'Kode Akun'!B26))</f>
        <v>173</v>
      </c>
      <c r="C26" s="49" t="str">
        <f t="shared" ca="1" si="21"/>
        <v>Kendaraan Pabrik</v>
      </c>
      <c r="D26" s="50" t="str">
        <f t="shared" ca="1" si="22"/>
        <v>D</v>
      </c>
      <c r="E26" s="46">
        <f ca="1">IF(B26="","",IF(D26="D",SUMIF('Kode Akun'!B:B,B26,'Kode Akun'!G:G)+SUMIF('Jurnal Umum'!$J$7:$J$3007,B26,'Jurnal Umum'!$L$7:$L$3007)-SUMIF('Jurnal Umum'!$J$7:$J$3007,B26,'Jurnal Umum'!$M$7:$M$3007),0))</f>
        <v>212177000</v>
      </c>
      <c r="F26" s="46">
        <f ca="1">IF(B26="","",IF(D26="K",SUMIF('Kode Akun'!B:B,B26,'Kode Akun'!H:H)-SUMIF('Jurnal Umum'!$J$7:$J$3007,B26,'Jurnal Umum'!$L$7:$L$3007)+SUMIF('Jurnal Umum'!$J$7:$J$3007,B26,'Jurnal Umum'!$M$7:$M$3007),0))</f>
        <v>0</v>
      </c>
      <c r="G26" s="46">
        <f ca="1">IF($B26="","",SUMIF(AJP!$D:$D,$B26,AJP!F:F)+SUMIF(HPP!$C:$C,$B26,HPP!$DD:$DD))</f>
        <v>0</v>
      </c>
      <c r="H26" s="46">
        <f ca="1">IF($B26="","",SUMIF(AJP!$D:$D,$B26,AJP!G:G)+SUMIF(HPP!$D:$D,$B26,HPP!$DD:$DD))</f>
        <v>0</v>
      </c>
      <c r="I26" s="49">
        <f t="shared" ca="1" si="23"/>
        <v>212177000</v>
      </c>
      <c r="J26" s="49">
        <f t="shared" ca="1" si="24"/>
        <v>0</v>
      </c>
      <c r="K26" s="48" t="str">
        <f t="shared" ca="1" si="25"/>
        <v>N</v>
      </c>
      <c r="L26" s="49">
        <f t="shared" ca="1" si="26"/>
        <v>0</v>
      </c>
      <c r="M26" s="49">
        <f t="shared" ca="1" si="27"/>
        <v>0</v>
      </c>
      <c r="N26" s="49">
        <f t="shared" ca="1" si="28"/>
        <v>212177000</v>
      </c>
      <c r="O26" s="49">
        <f t="shared" ca="1" si="29"/>
        <v>0</v>
      </c>
      <c r="P26" s="28"/>
      <c r="Q26" s="28"/>
    </row>
    <row r="27" spans="1:17" ht="18.75" customHeight="1" x14ac:dyDescent="0.35">
      <c r="A27" s="28"/>
      <c r="B27" s="45">
        <f ca="1">IF(TODAY()&gt;EXP,"0",IF('Kode Akun'!B27="","",'Kode Akun'!B27))</f>
        <v>174</v>
      </c>
      <c r="C27" s="49" t="str">
        <f t="shared" ca="1" si="21"/>
        <v>Inventaris Pabrik</v>
      </c>
      <c r="D27" s="50" t="str">
        <f t="shared" ca="1" si="22"/>
        <v>D</v>
      </c>
      <c r="E27" s="46">
        <f ca="1">IF(B27="","",IF(D27="D",SUMIF('Kode Akun'!B:B,B27,'Kode Akun'!G:G)+SUMIF('Jurnal Umum'!$J$7:$J$3007,B27,'Jurnal Umum'!$L$7:$L$3007)-SUMIF('Jurnal Umum'!$J$7:$J$3007,B27,'Jurnal Umum'!$M$7:$M$3007),0))</f>
        <v>251895000</v>
      </c>
      <c r="F27" s="46">
        <f ca="1">IF(B27="","",IF(D27="K",SUMIF('Kode Akun'!B:B,B27,'Kode Akun'!H:H)-SUMIF('Jurnal Umum'!$J$7:$J$3007,B27,'Jurnal Umum'!$L$7:$L$3007)+SUMIF('Jurnal Umum'!$J$7:$J$3007,B27,'Jurnal Umum'!$M$7:$M$3007),0))</f>
        <v>0</v>
      </c>
      <c r="G27" s="46">
        <f ca="1">IF($B27="","",SUMIF(AJP!$D:$D,$B27,AJP!F:F)+SUMIF(HPP!$C:$C,$B27,HPP!$DD:$DD))</f>
        <v>0</v>
      </c>
      <c r="H27" s="46">
        <f ca="1">IF($B27="","",SUMIF(AJP!$D:$D,$B27,AJP!G:G)+SUMIF(HPP!$D:$D,$B27,HPP!$DD:$DD))</f>
        <v>0</v>
      </c>
      <c r="I27" s="49">
        <f t="shared" ca="1" si="23"/>
        <v>251895000</v>
      </c>
      <c r="J27" s="49">
        <f t="shared" ca="1" si="24"/>
        <v>0</v>
      </c>
      <c r="K27" s="48" t="str">
        <f t="shared" ca="1" si="25"/>
        <v>N</v>
      </c>
      <c r="L27" s="49">
        <f t="shared" ca="1" si="26"/>
        <v>0</v>
      </c>
      <c r="M27" s="49">
        <f t="shared" ca="1" si="27"/>
        <v>0</v>
      </c>
      <c r="N27" s="49">
        <f t="shared" ca="1" si="28"/>
        <v>251895000</v>
      </c>
      <c r="O27" s="49">
        <f t="shared" ca="1" si="29"/>
        <v>0</v>
      </c>
      <c r="P27" s="28"/>
      <c r="Q27" s="28"/>
    </row>
    <row r="28" spans="1:17" ht="18.75" customHeight="1" x14ac:dyDescent="0.35">
      <c r="A28" s="28"/>
      <c r="B28" s="45">
        <f ca="1">IF(TODAY()&gt;EXP,"0",IF('Kode Akun'!B28="","",'Kode Akun'!B28))</f>
        <v>176</v>
      </c>
      <c r="C28" s="49" t="str">
        <f t="shared" ca="1" si="21"/>
        <v>Bangunan Kantor</v>
      </c>
      <c r="D28" s="50" t="str">
        <f t="shared" ca="1" si="22"/>
        <v>D</v>
      </c>
      <c r="E28" s="46">
        <f ca="1">IF(B28="","",IF(D28="D",SUMIF('Kode Akun'!B:B,B28,'Kode Akun'!G:G)+SUMIF('Jurnal Umum'!$J$7:$J$3007,B28,'Jurnal Umum'!$L$7:$L$3007)-SUMIF('Jurnal Umum'!$J$7:$J$3007,B28,'Jurnal Umum'!$M$7:$M$3007),0))</f>
        <v>150000000</v>
      </c>
      <c r="F28" s="46">
        <f ca="1">IF(B28="","",IF(D28="K",SUMIF('Kode Akun'!B:B,B28,'Kode Akun'!H:H)-SUMIF('Jurnal Umum'!$J$7:$J$3007,B28,'Jurnal Umum'!$L$7:$L$3007)+SUMIF('Jurnal Umum'!$J$7:$J$3007,B28,'Jurnal Umum'!$M$7:$M$3007),0))</f>
        <v>0</v>
      </c>
      <c r="G28" s="46">
        <f ca="1">IF($B28="","",SUMIF(AJP!$D:$D,$B28,AJP!F:F)+SUMIF(HPP!$C:$C,$B28,HPP!$DD:$DD))</f>
        <v>0</v>
      </c>
      <c r="H28" s="46">
        <f ca="1">IF($B28="","",SUMIF(AJP!$D:$D,$B28,AJP!G:G)+SUMIF(HPP!$D:$D,$B28,HPP!$DD:$DD))</f>
        <v>0</v>
      </c>
      <c r="I28" s="49">
        <f t="shared" ca="1" si="23"/>
        <v>150000000</v>
      </c>
      <c r="J28" s="49">
        <f t="shared" ca="1" si="24"/>
        <v>0</v>
      </c>
      <c r="K28" s="48" t="str">
        <f t="shared" ca="1" si="25"/>
        <v>N</v>
      </c>
      <c r="L28" s="49">
        <f t="shared" ca="1" si="26"/>
        <v>0</v>
      </c>
      <c r="M28" s="49">
        <f t="shared" ca="1" si="27"/>
        <v>0</v>
      </c>
      <c r="N28" s="49">
        <f t="shared" ca="1" si="28"/>
        <v>150000000</v>
      </c>
      <c r="O28" s="49">
        <f t="shared" ca="1" si="29"/>
        <v>0</v>
      </c>
      <c r="P28" s="28"/>
      <c r="Q28" s="28"/>
    </row>
    <row r="29" spans="1:17" ht="18.75" customHeight="1" x14ac:dyDescent="0.35">
      <c r="A29" s="28"/>
      <c r="B29" s="45">
        <f ca="1">IF(TODAY()&gt;EXP,"0",IF('Kode Akun'!B29="","",'Kode Akun'!B29))</f>
        <v>177</v>
      </c>
      <c r="C29" s="49" t="str">
        <f t="shared" ca="1" si="21"/>
        <v>Kendaraan Kantor</v>
      </c>
      <c r="D29" s="50" t="str">
        <f t="shared" ca="1" si="22"/>
        <v>D</v>
      </c>
      <c r="E29" s="46">
        <f ca="1">IF(B29="","",IF(D29="D",SUMIF('Kode Akun'!B:B,B29,'Kode Akun'!G:G)+SUMIF('Jurnal Umum'!$J$7:$J$3007,B29,'Jurnal Umum'!$L$7:$L$3007)-SUMIF('Jurnal Umum'!$J$7:$J$3007,B29,'Jurnal Umum'!$M$7:$M$3007),0))</f>
        <v>238500000</v>
      </c>
      <c r="F29" s="46">
        <f ca="1">IF(B29="","",IF(D29="K",SUMIF('Kode Akun'!B:B,B29,'Kode Akun'!H:H)-SUMIF('Jurnal Umum'!$J$7:$J$3007,B29,'Jurnal Umum'!$L$7:$L$3007)+SUMIF('Jurnal Umum'!$J$7:$J$3007,B29,'Jurnal Umum'!$M$7:$M$3007),0))</f>
        <v>0</v>
      </c>
      <c r="G29" s="46">
        <f ca="1">IF($B29="","",SUMIF(AJP!$D:$D,$B29,AJP!F:F)+SUMIF(HPP!$C:$C,$B29,HPP!$DD:$DD))</f>
        <v>0</v>
      </c>
      <c r="H29" s="46">
        <f ca="1">IF($B29="","",SUMIF(AJP!$D:$D,$B29,AJP!G:G)+SUMIF(HPP!$D:$D,$B29,HPP!$DD:$DD))</f>
        <v>0</v>
      </c>
      <c r="I29" s="49">
        <f t="shared" ca="1" si="23"/>
        <v>238500000</v>
      </c>
      <c r="J29" s="49">
        <f t="shared" ca="1" si="24"/>
        <v>0</v>
      </c>
      <c r="K29" s="48" t="str">
        <f t="shared" ca="1" si="25"/>
        <v>N</v>
      </c>
      <c r="L29" s="49">
        <f t="shared" ca="1" si="26"/>
        <v>0</v>
      </c>
      <c r="M29" s="49">
        <f t="shared" ca="1" si="27"/>
        <v>0</v>
      </c>
      <c r="N29" s="49">
        <f t="shared" ca="1" si="28"/>
        <v>238500000</v>
      </c>
      <c r="O29" s="49">
        <f t="shared" ca="1" si="29"/>
        <v>0</v>
      </c>
      <c r="P29" s="28"/>
      <c r="Q29" s="28"/>
    </row>
    <row r="30" spans="1:17" ht="18.75" customHeight="1" x14ac:dyDescent="0.35">
      <c r="A30" s="28"/>
      <c r="B30" s="45">
        <f ca="1">IF(TODAY()&gt;EXP,"0",IF('Kode Akun'!B30="","",'Kode Akun'!B30))</f>
        <v>178</v>
      </c>
      <c r="C30" s="49" t="str">
        <f t="shared" ca="1" si="21"/>
        <v>Inventaris Kantor</v>
      </c>
      <c r="D30" s="50" t="str">
        <f t="shared" ca="1" si="22"/>
        <v>D</v>
      </c>
      <c r="E30" s="46">
        <f ca="1">IF(B30="","",IF(D30="D",SUMIF('Kode Akun'!B:B,B30,'Kode Akun'!G:G)+SUMIF('Jurnal Umum'!$J$7:$J$3007,B30,'Jurnal Umum'!$L$7:$L$3007)-SUMIF('Jurnal Umum'!$J$7:$J$3007,B30,'Jurnal Umum'!$M$7:$M$3007),0))</f>
        <v>83850000</v>
      </c>
      <c r="F30" s="46">
        <f ca="1">IF(B30="","",IF(D30="K",SUMIF('Kode Akun'!B:B,B30,'Kode Akun'!H:H)-SUMIF('Jurnal Umum'!$J$7:$J$3007,B30,'Jurnal Umum'!$L$7:$L$3007)+SUMIF('Jurnal Umum'!$J$7:$J$3007,B30,'Jurnal Umum'!$M$7:$M$3007),0))</f>
        <v>0</v>
      </c>
      <c r="G30" s="46">
        <f ca="1">IF($B30="","",SUMIF(AJP!$D:$D,$B30,AJP!F:F)+SUMIF(HPP!$C:$C,$B30,HPP!$DD:$DD))</f>
        <v>0</v>
      </c>
      <c r="H30" s="46">
        <f ca="1">IF($B30="","",SUMIF(AJP!$D:$D,$B30,AJP!G:G)+SUMIF(HPP!$D:$D,$B30,HPP!$DD:$DD))</f>
        <v>0</v>
      </c>
      <c r="I30" s="49">
        <f t="shared" ca="1" si="23"/>
        <v>83850000</v>
      </c>
      <c r="J30" s="49">
        <f t="shared" ca="1" si="24"/>
        <v>0</v>
      </c>
      <c r="K30" s="48" t="str">
        <f t="shared" ca="1" si="25"/>
        <v>N</v>
      </c>
      <c r="L30" s="49">
        <f t="shared" ca="1" si="26"/>
        <v>0</v>
      </c>
      <c r="M30" s="49">
        <f t="shared" ca="1" si="27"/>
        <v>0</v>
      </c>
      <c r="N30" s="49">
        <f t="shared" ca="1" si="28"/>
        <v>83850000</v>
      </c>
      <c r="O30" s="49">
        <f t="shared" ca="1" si="29"/>
        <v>0</v>
      </c>
      <c r="P30" s="28"/>
      <c r="Q30" s="28"/>
    </row>
    <row r="31" spans="1:17" ht="18.75" customHeight="1" x14ac:dyDescent="0.35">
      <c r="A31" s="28"/>
      <c r="B31" s="45">
        <f ca="1">IF(TODAY()&gt;EXP,"0",IF('Kode Akun'!B31="","",'Kode Akun'!B31))</f>
        <v>182</v>
      </c>
      <c r="C31" s="49" t="str">
        <f t="shared" ca="1" si="21"/>
        <v>Akum. Penyusutan Bangunan Pabrik</v>
      </c>
      <c r="D31" s="50" t="str">
        <f t="shared" ca="1" si="22"/>
        <v>K</v>
      </c>
      <c r="E31" s="46">
        <f ca="1">IF(B31="","",IF(D31="D",SUMIF('Kode Akun'!B:B,B31,'Kode Akun'!G:G)+SUMIF('Jurnal Umum'!$J$7:$J$3007,B31,'Jurnal Umum'!$L$7:$L$3007)-SUMIF('Jurnal Umum'!$J$7:$J$3007,B31,'Jurnal Umum'!$M$7:$M$3007),0))</f>
        <v>0</v>
      </c>
      <c r="F31" s="46">
        <f ca="1">IF(B31="","",IF(D31="K",SUMIF('Kode Akun'!B:B,B31,'Kode Akun'!H:H)-SUMIF('Jurnal Umum'!$J$7:$J$3007,B31,'Jurnal Umum'!$L$7:$L$3007)+SUMIF('Jurnal Umum'!$J$7:$J$3007,B31,'Jurnal Umum'!$M$7:$M$3007),0))</f>
        <v>31562500</v>
      </c>
      <c r="G31" s="46">
        <f ca="1">IF($B31="","",SUMIF(AJP!$D:$D,$B31,AJP!F:F)+SUMIF(HPP!$C:$C,$B31,HPP!$DD:$DD))</f>
        <v>0</v>
      </c>
      <c r="H31" s="46">
        <f ca="1">IF($B31="","",SUMIF(AJP!$D:$D,$B31,AJP!G:G)+SUMIF(HPP!$D:$D,$B31,HPP!$DD:$DD))</f>
        <v>0</v>
      </c>
      <c r="I31" s="49">
        <f t="shared" ca="1" si="23"/>
        <v>0</v>
      </c>
      <c r="J31" s="49">
        <f t="shared" ca="1" si="24"/>
        <v>31562500</v>
      </c>
      <c r="K31" s="48" t="str">
        <f t="shared" ca="1" si="25"/>
        <v>N</v>
      </c>
      <c r="L31" s="49">
        <f t="shared" ca="1" si="26"/>
        <v>0</v>
      </c>
      <c r="M31" s="49">
        <f t="shared" ca="1" si="27"/>
        <v>0</v>
      </c>
      <c r="N31" s="49">
        <f t="shared" ca="1" si="28"/>
        <v>0</v>
      </c>
      <c r="O31" s="49">
        <f t="shared" ca="1" si="29"/>
        <v>31562500</v>
      </c>
      <c r="P31" s="28"/>
      <c r="Q31" s="28"/>
    </row>
    <row r="32" spans="1:17" ht="18.75" customHeight="1" x14ac:dyDescent="0.35">
      <c r="A32" s="28"/>
      <c r="B32" s="45">
        <f ca="1">IF(TODAY()&gt;EXP,"0",IF('Kode Akun'!B32="","",'Kode Akun'!B32))</f>
        <v>183</v>
      </c>
      <c r="C32" s="49" t="str">
        <f t="shared" ca="1" si="21"/>
        <v>Akum. Penyusutan Kendaraan Pabrik</v>
      </c>
      <c r="D32" s="50" t="str">
        <f t="shared" ca="1" si="22"/>
        <v>K</v>
      </c>
      <c r="E32" s="46">
        <f ca="1">IF(B32="","",IF(D32="D",SUMIF('Kode Akun'!B:B,B32,'Kode Akun'!G:G)+SUMIF('Jurnal Umum'!$J$7:$J$3007,B32,'Jurnal Umum'!$L$7:$L$3007)-SUMIF('Jurnal Umum'!$J$7:$J$3007,B32,'Jurnal Umum'!$M$7:$M$3007),0))</f>
        <v>0</v>
      </c>
      <c r="F32" s="46">
        <f ca="1">IF(B32="","",IF(D32="K",SUMIF('Kode Akun'!B:B,B32,'Kode Akun'!H:H)-SUMIF('Jurnal Umum'!$J$7:$J$3007,B32,'Jurnal Umum'!$L$7:$L$3007)+SUMIF('Jurnal Umum'!$J$7:$J$3007,B32,'Jurnal Umum'!$M$7:$M$3007),0))</f>
        <v>20847777.333333336</v>
      </c>
      <c r="G32" s="46">
        <f ca="1">IF($B32="","",SUMIF(AJP!$D:$D,$B32,AJP!F:F)+SUMIF(HPP!$C:$C,$B32,HPP!$DD:$DD))</f>
        <v>0</v>
      </c>
      <c r="H32" s="46">
        <f ca="1">IF($B32="","",SUMIF(AJP!$D:$D,$B32,AJP!G:G)+SUMIF(HPP!$D:$D,$B32,HPP!$DD:$DD))</f>
        <v>0</v>
      </c>
      <c r="I32" s="49">
        <f t="shared" ca="1" si="23"/>
        <v>0</v>
      </c>
      <c r="J32" s="49">
        <f t="shared" ca="1" si="24"/>
        <v>20847777.333333336</v>
      </c>
      <c r="K32" s="48" t="str">
        <f t="shared" ca="1" si="25"/>
        <v>N</v>
      </c>
      <c r="L32" s="49">
        <f t="shared" ca="1" si="26"/>
        <v>0</v>
      </c>
      <c r="M32" s="49">
        <f t="shared" ca="1" si="27"/>
        <v>0</v>
      </c>
      <c r="N32" s="49">
        <f t="shared" ca="1" si="28"/>
        <v>0</v>
      </c>
      <c r="O32" s="49">
        <f t="shared" ca="1" si="29"/>
        <v>20847777.333333336</v>
      </c>
      <c r="P32" s="28"/>
      <c r="Q32" s="28"/>
    </row>
    <row r="33" spans="1:17" ht="18.75" customHeight="1" x14ac:dyDescent="0.35">
      <c r="A33" s="28"/>
      <c r="B33" s="45">
        <f ca="1">IF(TODAY()&gt;EXP,"0",IF('Kode Akun'!B33="","",'Kode Akun'!B33))</f>
        <v>184</v>
      </c>
      <c r="C33" s="49" t="str">
        <f t="shared" ca="1" si="21"/>
        <v>Akum. Penyusutan Inventaris Pabrik</v>
      </c>
      <c r="D33" s="50" t="str">
        <f t="shared" ca="1" si="22"/>
        <v>K</v>
      </c>
      <c r="E33" s="46">
        <f ca="1">IF(B33="","",IF(D33="D",SUMIF('Kode Akun'!B:B,B33,'Kode Akun'!G:G)+SUMIF('Jurnal Umum'!$J$7:$J$3007,B33,'Jurnal Umum'!$L$7:$L$3007)-SUMIF('Jurnal Umum'!$J$7:$J$3007,B33,'Jurnal Umum'!$M$7:$M$3007),0))</f>
        <v>0</v>
      </c>
      <c r="F33" s="46">
        <f ca="1">IF(B33="","",IF(D33="K",SUMIF('Kode Akun'!B:B,B33,'Kode Akun'!H:H)-SUMIF('Jurnal Umum'!$J$7:$J$3007,B33,'Jurnal Umum'!$L$7:$L$3007)+SUMIF('Jurnal Umum'!$J$7:$J$3007,B33,'Jurnal Umum'!$M$7:$M$3007),0))</f>
        <v>33539722.333333336</v>
      </c>
      <c r="G33" s="46">
        <f ca="1">IF($B33="","",SUMIF(AJP!$D:$D,$B33,AJP!F:F)+SUMIF(HPP!$C:$C,$B33,HPP!$DD:$DD))</f>
        <v>0</v>
      </c>
      <c r="H33" s="46">
        <f ca="1">IF($B33="","",SUMIF(AJP!$D:$D,$B33,AJP!G:G)+SUMIF(HPP!$D:$D,$B33,HPP!$DD:$DD))</f>
        <v>0</v>
      </c>
      <c r="I33" s="49">
        <f t="shared" ca="1" si="23"/>
        <v>0</v>
      </c>
      <c r="J33" s="49">
        <f t="shared" ca="1" si="24"/>
        <v>33539722.333333336</v>
      </c>
      <c r="K33" s="48" t="str">
        <f t="shared" ca="1" si="25"/>
        <v>N</v>
      </c>
      <c r="L33" s="49">
        <f t="shared" ca="1" si="26"/>
        <v>0</v>
      </c>
      <c r="M33" s="49">
        <f t="shared" ca="1" si="27"/>
        <v>0</v>
      </c>
      <c r="N33" s="49">
        <f t="shared" ca="1" si="28"/>
        <v>0</v>
      </c>
      <c r="O33" s="49">
        <f t="shared" ca="1" si="29"/>
        <v>33539722.333333336</v>
      </c>
      <c r="P33" s="28"/>
      <c r="Q33" s="28"/>
    </row>
    <row r="34" spans="1:17" ht="18.75" customHeight="1" x14ac:dyDescent="0.35">
      <c r="A34" s="28"/>
      <c r="B34" s="45">
        <f ca="1">IF(TODAY()&gt;EXP,"0",IF('Kode Akun'!B34="","",'Kode Akun'!B34))</f>
        <v>186</v>
      </c>
      <c r="C34" s="49" t="str">
        <f t="shared" ca="1" si="21"/>
        <v>Akum. Penyusutan Bangunan Kantor</v>
      </c>
      <c r="D34" s="50" t="str">
        <f t="shared" ca="1" si="22"/>
        <v>K</v>
      </c>
      <c r="E34" s="46">
        <f ca="1">IF(B34="","",IF(D34="D",SUMIF('Kode Akun'!B:B,B34,'Kode Akun'!G:G)+SUMIF('Jurnal Umum'!$J$7:$J$3007,B34,'Jurnal Umum'!$L$7:$L$3007)-SUMIF('Jurnal Umum'!$J$7:$J$3007,B34,'Jurnal Umum'!$M$7:$M$3007),0))</f>
        <v>0</v>
      </c>
      <c r="F34" s="46">
        <f ca="1">IF(B34="","",IF(D34="K",SUMIF('Kode Akun'!B:B,B34,'Kode Akun'!H:H)-SUMIF('Jurnal Umum'!$J$7:$J$3007,B34,'Jurnal Umum'!$L$7:$L$3007)+SUMIF('Jurnal Umum'!$J$7:$J$3007,B34,'Jurnal Umum'!$M$7:$M$3007),0))</f>
        <v>49875000</v>
      </c>
      <c r="G34" s="46">
        <f ca="1">IF($B34="","",SUMIF(AJP!$D:$D,$B34,AJP!F:F)+SUMIF(HPP!$C:$C,$B34,HPP!$DD:$DD))</f>
        <v>0</v>
      </c>
      <c r="H34" s="46">
        <f ca="1">IF($B34="","",SUMIF(AJP!$D:$D,$B34,AJP!G:G)+SUMIF(HPP!$D:$D,$B34,HPP!$DD:$DD))</f>
        <v>0</v>
      </c>
      <c r="I34" s="49">
        <f t="shared" ca="1" si="23"/>
        <v>0</v>
      </c>
      <c r="J34" s="49">
        <f t="shared" ca="1" si="24"/>
        <v>49875000</v>
      </c>
      <c r="K34" s="48" t="str">
        <f t="shared" ca="1" si="25"/>
        <v>N</v>
      </c>
      <c r="L34" s="49">
        <f t="shared" ca="1" si="26"/>
        <v>0</v>
      </c>
      <c r="M34" s="49">
        <f t="shared" ca="1" si="27"/>
        <v>0</v>
      </c>
      <c r="N34" s="49">
        <f t="shared" ca="1" si="28"/>
        <v>0</v>
      </c>
      <c r="O34" s="49">
        <f t="shared" ca="1" si="29"/>
        <v>49875000</v>
      </c>
      <c r="P34" s="28"/>
      <c r="Q34" s="28"/>
    </row>
    <row r="35" spans="1:17" ht="18.75" customHeight="1" x14ac:dyDescent="0.35">
      <c r="A35" s="28"/>
      <c r="B35" s="45">
        <f ca="1">IF(TODAY()&gt;EXP,"0",IF('Kode Akun'!B35="","",'Kode Akun'!B35))</f>
        <v>187</v>
      </c>
      <c r="C35" s="49" t="str">
        <f t="shared" ca="1" si="21"/>
        <v>Akum. Penyusutan Kendaraan Kantor</v>
      </c>
      <c r="D35" s="50" t="str">
        <f t="shared" ca="1" si="22"/>
        <v>K</v>
      </c>
      <c r="E35" s="46">
        <f ca="1">IF(B35="","",IF(D35="D",SUMIF('Kode Akun'!B:B,B35,'Kode Akun'!G:G)+SUMIF('Jurnal Umum'!$J$7:$J$3007,B35,'Jurnal Umum'!$L$7:$L$3007)-SUMIF('Jurnal Umum'!$J$7:$J$3007,B35,'Jurnal Umum'!$M$7:$M$3007),0))</f>
        <v>0</v>
      </c>
      <c r="F35" s="46">
        <f ca="1">IF(B35="","",IF(D35="K",SUMIF('Kode Akun'!B:B,B35,'Kode Akun'!H:H)-SUMIF('Jurnal Umum'!$J$7:$J$3007,B35,'Jurnal Umum'!$L$7:$L$3007)+SUMIF('Jurnal Umum'!$J$7:$J$3007,B35,'Jurnal Umum'!$M$7:$M$3007),0))</f>
        <v>50522222.666666672</v>
      </c>
      <c r="G35" s="46">
        <f ca="1">IF($B35="","",SUMIF(AJP!$D:$D,$B35,AJP!F:F)+SUMIF(HPP!$C:$C,$B35,HPP!$DD:$DD))</f>
        <v>0</v>
      </c>
      <c r="H35" s="46">
        <f ca="1">IF($B35="","",SUMIF(AJP!$D:$D,$B35,AJP!G:G)+SUMIF(HPP!$D:$D,$B35,HPP!$DD:$DD))</f>
        <v>0</v>
      </c>
      <c r="I35" s="49">
        <f t="shared" ca="1" si="23"/>
        <v>0</v>
      </c>
      <c r="J35" s="49">
        <f t="shared" ca="1" si="24"/>
        <v>50522222.666666672</v>
      </c>
      <c r="K35" s="48" t="str">
        <f t="shared" ca="1" si="25"/>
        <v>N</v>
      </c>
      <c r="L35" s="49">
        <f t="shared" ca="1" si="26"/>
        <v>0</v>
      </c>
      <c r="M35" s="49">
        <f t="shared" ca="1" si="27"/>
        <v>0</v>
      </c>
      <c r="N35" s="49">
        <f t="shared" ca="1" si="28"/>
        <v>0</v>
      </c>
      <c r="O35" s="49">
        <f t="shared" ca="1" si="29"/>
        <v>50522222.666666672</v>
      </c>
      <c r="P35" s="28"/>
      <c r="Q35" s="28"/>
    </row>
    <row r="36" spans="1:17" ht="18.75" customHeight="1" x14ac:dyDescent="0.35">
      <c r="A36" s="28"/>
      <c r="B36" s="45">
        <f ca="1">IF(TODAY()&gt;EXP,"0",IF('Kode Akun'!B36="","",'Kode Akun'!B36))</f>
        <v>188</v>
      </c>
      <c r="C36" s="49" t="str">
        <f t="shared" ca="1" si="21"/>
        <v>Akum. Penyusutan Inventaris Kantor</v>
      </c>
      <c r="D36" s="50" t="str">
        <f t="shared" ca="1" si="22"/>
        <v>K</v>
      </c>
      <c r="E36" s="46">
        <f ca="1">IF(B36="","",IF(D36="D",SUMIF('Kode Akun'!B:B,B36,'Kode Akun'!G:G)+SUMIF('Jurnal Umum'!$J$7:$J$3007,B36,'Jurnal Umum'!$L$7:$L$3007)-SUMIF('Jurnal Umum'!$J$7:$J$3007,B36,'Jurnal Umum'!$M$7:$M$3007),0))</f>
        <v>0</v>
      </c>
      <c r="F36" s="46">
        <f ca="1">IF(B36="","",IF(D36="K",SUMIF('Kode Akun'!B:B,B36,'Kode Akun'!H:H)-SUMIF('Jurnal Umum'!$J$7:$J$3007,B36,'Jurnal Umum'!$L$7:$L$3007)+SUMIF('Jurnal Umum'!$J$7:$J$3007,B36,'Jurnal Umum'!$M$7:$M$3007),0))</f>
        <v>31238094.761904761</v>
      </c>
      <c r="G36" s="46">
        <f ca="1">IF($B36="","",SUMIF(AJP!$D:$D,$B36,AJP!F:F)+SUMIF(HPP!$C:$C,$B36,HPP!$DD:$DD))</f>
        <v>0</v>
      </c>
      <c r="H36" s="46">
        <f ca="1">IF($B36="","",SUMIF(AJP!$D:$D,$B36,AJP!G:G)+SUMIF(HPP!$D:$D,$B36,HPP!$DD:$DD))</f>
        <v>0</v>
      </c>
      <c r="I36" s="49">
        <f t="shared" ca="1" si="23"/>
        <v>0</v>
      </c>
      <c r="J36" s="49">
        <f t="shared" ca="1" si="24"/>
        <v>31238094.761904761</v>
      </c>
      <c r="K36" s="48" t="str">
        <f t="shared" ca="1" si="25"/>
        <v>N</v>
      </c>
      <c r="L36" s="49">
        <f t="shared" ca="1" si="26"/>
        <v>0</v>
      </c>
      <c r="M36" s="49">
        <f t="shared" ca="1" si="27"/>
        <v>0</v>
      </c>
      <c r="N36" s="49">
        <f t="shared" ca="1" si="28"/>
        <v>0</v>
      </c>
      <c r="O36" s="49">
        <f t="shared" ca="1" si="29"/>
        <v>31238094.761904761</v>
      </c>
      <c r="P36" s="28"/>
      <c r="Q36" s="28"/>
    </row>
    <row r="37" spans="1:17" ht="18.75" customHeight="1" x14ac:dyDescent="0.35">
      <c r="A37" s="28"/>
      <c r="B37" s="45" t="str">
        <f ca="1">IF(TODAY()&gt;EXP,"0",IF('Kode Akun'!B37="","",'Kode Akun'!B37))</f>
        <v/>
      </c>
      <c r="C37" s="49" t="str">
        <f t="shared" ca="1" si="21"/>
        <v/>
      </c>
      <c r="D37" s="50" t="str">
        <f t="shared" ca="1" si="22"/>
        <v/>
      </c>
      <c r="E37" s="46" t="str">
        <f ca="1">IF(B37="","",IF(D37="D",SUMIF('Kode Akun'!B:B,B37,'Kode Akun'!G:G)+SUMIF('Jurnal Umum'!$J$7:$J$3007,B37,'Jurnal Umum'!$L$7:$L$3007)-SUMIF('Jurnal Umum'!$J$7:$J$3007,B37,'Jurnal Umum'!$M$7:$M$3007),0))</f>
        <v/>
      </c>
      <c r="F37" s="46" t="str">
        <f ca="1">IF(B37="","",IF(D37="K",SUMIF('Kode Akun'!B:B,B37,'Kode Akun'!H:H)-SUMIF('Jurnal Umum'!$J$7:$J$3007,B37,'Jurnal Umum'!$L$7:$L$3007)+SUMIF('Jurnal Umum'!$J$7:$J$3007,B37,'Jurnal Umum'!$M$7:$M$3007),0))</f>
        <v/>
      </c>
      <c r="G37" s="46" t="str">
        <f ca="1">IF($B37="","",SUMIF(AJP!$D:$D,$B37,AJP!F:F)+SUMIF(HPP!$C:$C,$B37,HPP!$DD:$DD))</f>
        <v/>
      </c>
      <c r="H37" s="46" t="str">
        <f ca="1">IF($B37="","",SUMIF(AJP!$D:$D,$B37,AJP!G:G)+SUMIF(HPP!$D:$D,$B37,HPP!$DD:$DD))</f>
        <v/>
      </c>
      <c r="I37" s="49" t="str">
        <f t="shared" ca="1" si="23"/>
        <v/>
      </c>
      <c r="J37" s="49" t="str">
        <f t="shared" ca="1" si="24"/>
        <v/>
      </c>
      <c r="K37" s="48" t="str">
        <f t="shared" ca="1" si="25"/>
        <v/>
      </c>
      <c r="L37" s="49" t="str">
        <f t="shared" ca="1" si="26"/>
        <v/>
      </c>
      <c r="M37" s="49" t="str">
        <f t="shared" ca="1" si="27"/>
        <v/>
      </c>
      <c r="N37" s="49" t="str">
        <f t="shared" ca="1" si="28"/>
        <v/>
      </c>
      <c r="O37" s="49" t="str">
        <f t="shared" ca="1" si="29"/>
        <v/>
      </c>
      <c r="P37" s="28"/>
      <c r="Q37" s="28"/>
    </row>
    <row r="38" spans="1:17" ht="18.75" customHeight="1" x14ac:dyDescent="0.35">
      <c r="A38" s="28"/>
      <c r="B38" s="45">
        <f ca="1">IF(TODAY()&gt;EXP,"0",IF('Kode Akun'!B38="","",'Kode Akun'!B38))</f>
        <v>190</v>
      </c>
      <c r="C38" s="49" t="str">
        <f t="shared" ca="1" si="21"/>
        <v>AKTIVA LAIN-LAIN</v>
      </c>
      <c r="D38" s="50" t="str">
        <f t="shared" ca="1" si="22"/>
        <v>D</v>
      </c>
      <c r="E38" s="46">
        <f ca="1">IF(B38="","",IF(D38="D",SUMIF('Kode Akun'!B:B,B38,'Kode Akun'!G:G)+SUMIF('Jurnal Umum'!$J$7:$J$3007,B38,'Jurnal Umum'!$L$7:$L$3007)-SUMIF('Jurnal Umum'!$J$7:$J$3007,B38,'Jurnal Umum'!$M$7:$M$3007),0))</f>
        <v>0</v>
      </c>
      <c r="F38" s="46">
        <f ca="1">IF(B38="","",IF(D38="K",SUMIF('Kode Akun'!B:B,B38,'Kode Akun'!H:H)-SUMIF('Jurnal Umum'!$J$7:$J$3007,B38,'Jurnal Umum'!$L$7:$L$3007)+SUMIF('Jurnal Umum'!$J$7:$J$3007,B38,'Jurnal Umum'!$M$7:$M$3007),0))</f>
        <v>0</v>
      </c>
      <c r="G38" s="46">
        <f ca="1">IF($B38="","",SUMIF(AJP!$D:$D,$B38,AJP!F:F)+SUMIF(HPP!$C:$C,$B38,HPP!$DD:$DD))</f>
        <v>0</v>
      </c>
      <c r="H38" s="46">
        <f ca="1">IF($B38="","",SUMIF(AJP!$D:$D,$B38,AJP!G:G)+SUMIF(HPP!$D:$D,$B38,HPP!$DD:$DD))</f>
        <v>0</v>
      </c>
      <c r="I38" s="49">
        <f t="shared" ca="1" si="23"/>
        <v>0</v>
      </c>
      <c r="J38" s="49">
        <f t="shared" ca="1" si="24"/>
        <v>0</v>
      </c>
      <c r="K38" s="48" t="str">
        <f t="shared" ca="1" si="25"/>
        <v>N</v>
      </c>
      <c r="L38" s="49">
        <f t="shared" ca="1" si="26"/>
        <v>0</v>
      </c>
      <c r="M38" s="49">
        <f t="shared" ca="1" si="27"/>
        <v>0</v>
      </c>
      <c r="N38" s="49">
        <f t="shared" ca="1" si="28"/>
        <v>0</v>
      </c>
      <c r="O38" s="49">
        <f t="shared" ca="1" si="29"/>
        <v>0</v>
      </c>
      <c r="P38" s="28"/>
      <c r="Q38" s="28"/>
    </row>
    <row r="39" spans="1:17" ht="18.75" customHeight="1" x14ac:dyDescent="0.35">
      <c r="A39" s="28"/>
      <c r="B39" s="45">
        <f ca="1">IF(TODAY()&gt;EXP,"0",IF('Kode Akun'!B39="","",'Kode Akun'!B39))</f>
        <v>191</v>
      </c>
      <c r="C39" s="49" t="str">
        <f t="shared" ca="1" si="21"/>
        <v>Bangunan Dalam Proses</v>
      </c>
      <c r="D39" s="50" t="str">
        <f t="shared" ca="1" si="22"/>
        <v>D</v>
      </c>
      <c r="E39" s="46">
        <f ca="1">IF(B39="","",IF(D39="D",SUMIF('Kode Akun'!B:B,B39,'Kode Akun'!G:G)+SUMIF('Jurnal Umum'!$J$7:$J$3007,B39,'Jurnal Umum'!$L$7:$L$3007)-SUMIF('Jurnal Umum'!$J$7:$J$3007,B39,'Jurnal Umum'!$M$7:$M$3007),0))</f>
        <v>25000000</v>
      </c>
      <c r="F39" s="46">
        <f ca="1">IF(B39="","",IF(D39="K",SUMIF('Kode Akun'!B:B,B39,'Kode Akun'!H:H)-SUMIF('Jurnal Umum'!$J$7:$J$3007,B39,'Jurnal Umum'!$L$7:$L$3007)+SUMIF('Jurnal Umum'!$J$7:$J$3007,B39,'Jurnal Umum'!$M$7:$M$3007),0))</f>
        <v>0</v>
      </c>
      <c r="G39" s="46">
        <f ca="1">IF($B39="","",SUMIF(AJP!$D:$D,$B39,AJP!F:F)+SUMIF(HPP!$C:$C,$B39,HPP!$DD:$DD))</f>
        <v>0</v>
      </c>
      <c r="H39" s="46">
        <f ca="1">IF($B39="","",SUMIF(AJP!$D:$D,$B39,AJP!G:G)+SUMIF(HPP!$D:$D,$B39,HPP!$DD:$DD))</f>
        <v>0</v>
      </c>
      <c r="I39" s="49">
        <f t="shared" ca="1" si="23"/>
        <v>25000000</v>
      </c>
      <c r="J39" s="49">
        <f t="shared" ca="1" si="24"/>
        <v>0</v>
      </c>
      <c r="K39" s="48" t="str">
        <f t="shared" ca="1" si="25"/>
        <v>N</v>
      </c>
      <c r="L39" s="49">
        <f t="shared" ca="1" si="26"/>
        <v>0</v>
      </c>
      <c r="M39" s="49">
        <f t="shared" ca="1" si="27"/>
        <v>0</v>
      </c>
      <c r="N39" s="49">
        <f t="shared" ca="1" si="28"/>
        <v>25000000</v>
      </c>
      <c r="O39" s="49">
        <f t="shared" ca="1" si="29"/>
        <v>0</v>
      </c>
      <c r="P39" s="28"/>
      <c r="Q39" s="28"/>
    </row>
    <row r="40" spans="1:17" ht="18.75" customHeight="1" x14ac:dyDescent="0.35">
      <c r="A40" s="28"/>
      <c r="B40" s="45">
        <f ca="1">IF(TODAY()&gt;EXP,"0",IF('Kode Akun'!B40="","",'Kode Akun'!B40))</f>
        <v>192</v>
      </c>
      <c r="C40" s="49" t="str">
        <f t="shared" ca="1" si="21"/>
        <v>Goodwill</v>
      </c>
      <c r="D40" s="50" t="str">
        <f t="shared" ca="1" si="22"/>
        <v>D</v>
      </c>
      <c r="E40" s="46">
        <f ca="1">IF(B40="","",IF(D40="D",SUMIF('Kode Akun'!B:B,B40,'Kode Akun'!G:G)+SUMIF('Jurnal Umum'!$J$7:$J$3007,B40,'Jurnal Umum'!$L$7:$L$3007)-SUMIF('Jurnal Umum'!$J$7:$J$3007,B40,'Jurnal Umum'!$M$7:$M$3007),0))</f>
        <v>50000000</v>
      </c>
      <c r="F40" s="46">
        <f ca="1">IF(B40="","",IF(D40="K",SUMIF('Kode Akun'!B:B,B40,'Kode Akun'!H:H)-SUMIF('Jurnal Umum'!$J$7:$J$3007,B40,'Jurnal Umum'!$L$7:$L$3007)+SUMIF('Jurnal Umum'!$J$7:$J$3007,B40,'Jurnal Umum'!$M$7:$M$3007),0))</f>
        <v>0</v>
      </c>
      <c r="G40" s="46">
        <f ca="1">IF($B40="","",SUMIF(AJP!$D:$D,$B40,AJP!F:F)+SUMIF(HPP!$C:$C,$B40,HPP!$DD:$DD))</f>
        <v>0</v>
      </c>
      <c r="H40" s="46">
        <f ca="1">IF($B40="","",SUMIF(AJP!$D:$D,$B40,AJP!G:G)+SUMIF(HPP!$D:$D,$B40,HPP!$DD:$DD))</f>
        <v>0</v>
      </c>
      <c r="I40" s="49">
        <f t="shared" ca="1" si="23"/>
        <v>50000000</v>
      </c>
      <c r="J40" s="49">
        <f t="shared" ca="1" si="24"/>
        <v>0</v>
      </c>
      <c r="K40" s="48" t="str">
        <f t="shared" ca="1" si="25"/>
        <v>N</v>
      </c>
      <c r="L40" s="49">
        <f t="shared" ca="1" si="26"/>
        <v>0</v>
      </c>
      <c r="M40" s="49">
        <f t="shared" ca="1" si="27"/>
        <v>0</v>
      </c>
      <c r="N40" s="49">
        <f t="shared" ca="1" si="28"/>
        <v>50000000</v>
      </c>
      <c r="O40" s="49">
        <f t="shared" ca="1" si="29"/>
        <v>0</v>
      </c>
      <c r="P40" s="28"/>
      <c r="Q40" s="28"/>
    </row>
    <row r="41" spans="1:17" ht="18.75" customHeight="1" x14ac:dyDescent="0.35">
      <c r="A41" s="28"/>
      <c r="B41" s="45">
        <f ca="1">IF(TODAY()&gt;EXP,"0",IF('Kode Akun'!B41="","",'Kode Akun'!B41))</f>
        <v>193</v>
      </c>
      <c r="C41" s="49" t="str">
        <f t="shared" ca="1" si="21"/>
        <v>Penyertaan Usaha Baru</v>
      </c>
      <c r="D41" s="50" t="str">
        <f t="shared" ca="1" si="22"/>
        <v>D</v>
      </c>
      <c r="E41" s="46">
        <f ca="1">IF(B41="","",IF(D41="D",SUMIF('Kode Akun'!B:B,B41,'Kode Akun'!G:G)+SUMIF('Jurnal Umum'!$J$7:$J$3007,B41,'Jurnal Umum'!$L$7:$L$3007)-SUMIF('Jurnal Umum'!$J$7:$J$3007,B41,'Jurnal Umum'!$M$7:$M$3007),0))</f>
        <v>55500000</v>
      </c>
      <c r="F41" s="46">
        <f ca="1">IF(B41="","",IF(D41="K",SUMIF('Kode Akun'!B:B,B41,'Kode Akun'!H:H)-SUMIF('Jurnal Umum'!$J$7:$J$3007,B41,'Jurnal Umum'!$L$7:$L$3007)+SUMIF('Jurnal Umum'!$J$7:$J$3007,B41,'Jurnal Umum'!$M$7:$M$3007),0))</f>
        <v>0</v>
      </c>
      <c r="G41" s="46">
        <f ca="1">IF($B41="","",SUMIF(AJP!$D:$D,$B41,AJP!F:F)+SUMIF(HPP!$C:$C,$B41,HPP!$DD:$DD))</f>
        <v>0</v>
      </c>
      <c r="H41" s="46">
        <f ca="1">IF($B41="","",SUMIF(AJP!$D:$D,$B41,AJP!G:G)+SUMIF(HPP!$D:$D,$B41,HPP!$DD:$DD))</f>
        <v>0</v>
      </c>
      <c r="I41" s="49">
        <f t="shared" ca="1" si="23"/>
        <v>55500000</v>
      </c>
      <c r="J41" s="49">
        <f t="shared" ca="1" si="24"/>
        <v>0</v>
      </c>
      <c r="K41" s="48" t="str">
        <f t="shared" ca="1" si="25"/>
        <v>N</v>
      </c>
      <c r="L41" s="49">
        <f t="shared" ca="1" si="26"/>
        <v>0</v>
      </c>
      <c r="M41" s="49">
        <f t="shared" ca="1" si="27"/>
        <v>0</v>
      </c>
      <c r="N41" s="49">
        <f t="shared" ca="1" si="28"/>
        <v>55500000</v>
      </c>
      <c r="O41" s="49">
        <f t="shared" ca="1" si="29"/>
        <v>0</v>
      </c>
      <c r="P41" s="28"/>
      <c r="Q41" s="28"/>
    </row>
    <row r="42" spans="1:17" ht="18.75" customHeight="1" x14ac:dyDescent="0.35">
      <c r="A42" s="28"/>
      <c r="B42" s="45" t="str">
        <f ca="1">IF(TODAY()&gt;EXP,"0",IF('Kode Akun'!B42="","",'Kode Akun'!B42))</f>
        <v/>
      </c>
      <c r="C42" s="49" t="str">
        <f t="shared" ca="1" si="21"/>
        <v/>
      </c>
      <c r="D42" s="50" t="str">
        <f t="shared" ca="1" si="22"/>
        <v/>
      </c>
      <c r="E42" s="46" t="str">
        <f ca="1">IF(B42="","",IF(D42="D",SUMIF('Kode Akun'!B:B,B42,'Kode Akun'!G:G)+SUMIF('Jurnal Umum'!$J$7:$J$3007,B42,'Jurnal Umum'!$L$7:$L$3007)-SUMIF('Jurnal Umum'!$J$7:$J$3007,B42,'Jurnal Umum'!$M$7:$M$3007),0))</f>
        <v/>
      </c>
      <c r="F42" s="46" t="str">
        <f ca="1">IF(B42="","",IF(D42="K",SUMIF('Kode Akun'!B:B,B42,'Kode Akun'!H:H)-SUMIF('Jurnal Umum'!$J$7:$J$3007,B42,'Jurnal Umum'!$L$7:$L$3007)+SUMIF('Jurnal Umum'!$J$7:$J$3007,B42,'Jurnal Umum'!$M$7:$M$3007),0))</f>
        <v/>
      </c>
      <c r="G42" s="46" t="str">
        <f ca="1">IF($B42="","",SUMIF(AJP!$D:$D,$B42,AJP!F:F)+SUMIF(HPP!$C:$C,$B42,HPP!$DD:$DD))</f>
        <v/>
      </c>
      <c r="H42" s="46" t="str">
        <f ca="1">IF($B42="","",SUMIF(AJP!$D:$D,$B42,AJP!G:G)+SUMIF(HPP!$D:$D,$B42,HPP!$DD:$DD))</f>
        <v/>
      </c>
      <c r="I42" s="49" t="str">
        <f t="shared" ca="1" si="23"/>
        <v/>
      </c>
      <c r="J42" s="49" t="str">
        <f t="shared" ca="1" si="24"/>
        <v/>
      </c>
      <c r="K42" s="48" t="str">
        <f t="shared" ca="1" si="25"/>
        <v/>
      </c>
      <c r="L42" s="49" t="str">
        <f t="shared" ca="1" si="26"/>
        <v/>
      </c>
      <c r="M42" s="49" t="str">
        <f t="shared" ca="1" si="27"/>
        <v/>
      </c>
      <c r="N42" s="49" t="str">
        <f t="shared" ca="1" si="28"/>
        <v/>
      </c>
      <c r="O42" s="49" t="str">
        <f t="shared" ca="1" si="29"/>
        <v/>
      </c>
      <c r="P42" s="28"/>
      <c r="Q42" s="28"/>
    </row>
    <row r="43" spans="1:17" ht="18.75" customHeight="1" x14ac:dyDescent="0.35">
      <c r="A43" s="28"/>
      <c r="B43" s="45">
        <f ca="1">IF(TODAY()&gt;EXP,"0",IF('Kode Akun'!B43="","",'Kode Akun'!B43))</f>
        <v>200</v>
      </c>
      <c r="C43" s="49" t="str">
        <f t="shared" ca="1" si="21"/>
        <v>KEWAJIBAN</v>
      </c>
      <c r="D43" s="50" t="str">
        <f t="shared" ca="1" si="22"/>
        <v>K</v>
      </c>
      <c r="E43" s="46">
        <f ca="1">IF(B43="","",IF(D43="D",SUMIF('Kode Akun'!B:B,B43,'Kode Akun'!G:G)+SUMIF('Jurnal Umum'!$J$7:$J$3007,B43,'Jurnal Umum'!$L$7:$L$3007)-SUMIF('Jurnal Umum'!$J$7:$J$3007,B43,'Jurnal Umum'!$M$7:$M$3007),0))</f>
        <v>0</v>
      </c>
      <c r="F43" s="46">
        <f ca="1">IF(B43="","",IF(D43="K",SUMIF('Kode Akun'!B:B,B43,'Kode Akun'!H:H)-SUMIF('Jurnal Umum'!$J$7:$J$3007,B43,'Jurnal Umum'!$L$7:$L$3007)+SUMIF('Jurnal Umum'!$J$7:$J$3007,B43,'Jurnal Umum'!$M$7:$M$3007),0))</f>
        <v>0</v>
      </c>
      <c r="G43" s="46">
        <f ca="1">IF($B43="","",SUMIF(AJP!$D:$D,$B43,AJP!F:F)+SUMIF(HPP!$C:$C,$B43,HPP!$DD:$DD))</f>
        <v>0</v>
      </c>
      <c r="H43" s="46">
        <f ca="1">IF($B43="","",SUMIF(AJP!$D:$D,$B43,AJP!G:G)+SUMIF(HPP!$D:$D,$B43,HPP!$DD:$DD))</f>
        <v>0</v>
      </c>
      <c r="I43" s="49">
        <f t="shared" ca="1" si="23"/>
        <v>0</v>
      </c>
      <c r="J43" s="49">
        <f t="shared" ca="1" si="24"/>
        <v>0</v>
      </c>
      <c r="K43" s="48" t="str">
        <f t="shared" ca="1" si="25"/>
        <v>N</v>
      </c>
      <c r="L43" s="49">
        <f t="shared" ca="1" si="26"/>
        <v>0</v>
      </c>
      <c r="M43" s="49">
        <f t="shared" ca="1" si="27"/>
        <v>0</v>
      </c>
      <c r="N43" s="49">
        <f t="shared" ca="1" si="28"/>
        <v>0</v>
      </c>
      <c r="O43" s="49">
        <f t="shared" ca="1" si="29"/>
        <v>0</v>
      </c>
      <c r="P43" s="28"/>
      <c r="Q43" s="28"/>
    </row>
    <row r="44" spans="1:17" ht="18.75" customHeight="1" x14ac:dyDescent="0.35">
      <c r="A44" s="28"/>
      <c r="B44" s="45">
        <f ca="1">IF(TODAY()&gt;EXP,"0",IF('Kode Akun'!B44="","",'Kode Akun'!B44))</f>
        <v>210</v>
      </c>
      <c r="C44" s="49" t="str">
        <f t="shared" ca="1" si="21"/>
        <v>KEWAJIBAN LANCAR</v>
      </c>
      <c r="D44" s="50" t="str">
        <f t="shared" ca="1" si="22"/>
        <v>K</v>
      </c>
      <c r="E44" s="46">
        <f ca="1">IF(B44="","",IF(D44="D",SUMIF('Kode Akun'!B:B,B44,'Kode Akun'!G:G)+SUMIF('Jurnal Umum'!$J$7:$J$3007,B44,'Jurnal Umum'!$L$7:$L$3007)-SUMIF('Jurnal Umum'!$J$7:$J$3007,B44,'Jurnal Umum'!$M$7:$M$3007),0))</f>
        <v>0</v>
      </c>
      <c r="F44" s="46">
        <f ca="1">IF(B44="","",IF(D44="K",SUMIF('Kode Akun'!B:B,B44,'Kode Akun'!H:H)-SUMIF('Jurnal Umum'!$J$7:$J$3007,B44,'Jurnal Umum'!$L$7:$L$3007)+SUMIF('Jurnal Umum'!$J$7:$J$3007,B44,'Jurnal Umum'!$M$7:$M$3007),0))</f>
        <v>0</v>
      </c>
      <c r="G44" s="46">
        <f ca="1">IF($B44="","",SUMIF(AJP!$D:$D,$B44,AJP!F:F)+SUMIF(HPP!$C:$C,$B44,HPP!$DD:$DD))</f>
        <v>0</v>
      </c>
      <c r="H44" s="46">
        <f ca="1">IF($B44="","",SUMIF(AJP!$D:$D,$B44,AJP!G:G)+SUMIF(HPP!$D:$D,$B44,HPP!$DD:$DD))</f>
        <v>0</v>
      </c>
      <c r="I44" s="49">
        <f t="shared" ca="1" si="23"/>
        <v>0</v>
      </c>
      <c r="J44" s="49">
        <f t="shared" ca="1" si="24"/>
        <v>0</v>
      </c>
      <c r="K44" s="48" t="str">
        <f t="shared" ca="1" si="25"/>
        <v>N</v>
      </c>
      <c r="L44" s="49">
        <f t="shared" ca="1" si="26"/>
        <v>0</v>
      </c>
      <c r="M44" s="49">
        <f t="shared" ca="1" si="27"/>
        <v>0</v>
      </c>
      <c r="N44" s="49">
        <f t="shared" ca="1" si="28"/>
        <v>0</v>
      </c>
      <c r="O44" s="49">
        <f t="shared" ca="1" si="29"/>
        <v>0</v>
      </c>
      <c r="P44" s="28"/>
      <c r="Q44" s="28"/>
    </row>
    <row r="45" spans="1:17" ht="18.75" customHeight="1" x14ac:dyDescent="0.35">
      <c r="A45" s="28"/>
      <c r="B45" s="45">
        <f ca="1">IF(TODAY()&gt;EXP,"0",IF('Kode Akun'!B45="","",'Kode Akun'!B45))</f>
        <v>211</v>
      </c>
      <c r="C45" s="49" t="str">
        <f t="shared" ca="1" si="21"/>
        <v>Hutang Dagang</v>
      </c>
      <c r="D45" s="50" t="str">
        <f t="shared" ca="1" si="22"/>
        <v>K</v>
      </c>
      <c r="E45" s="46">
        <f ca="1">IF(B45="","",IF(D45="D",SUMIF('Kode Akun'!B:B,B45,'Kode Akun'!G:G)+SUMIF('Jurnal Umum'!$J$7:$J$3007,B45,'Jurnal Umum'!$L$7:$L$3007)-SUMIF('Jurnal Umum'!$J$7:$J$3007,B45,'Jurnal Umum'!$M$7:$M$3007),0))</f>
        <v>0</v>
      </c>
      <c r="F45" s="46">
        <f ca="1">IF(B45="","",IF(D45="K",SUMIF('Kode Akun'!B:B,B45,'Kode Akun'!H:H)-SUMIF('Jurnal Umum'!$J$7:$J$3007,B45,'Jurnal Umum'!$L$7:$L$3007)+SUMIF('Jurnal Umum'!$J$7:$J$3007,B45,'Jurnal Umum'!$M$7:$M$3007),0))</f>
        <v>1229190500</v>
      </c>
      <c r="G45" s="46">
        <f ca="1">IF($B45="","",SUMIF(AJP!$D:$D,$B45,AJP!F:F)+SUMIF(HPP!$C:$C,$B45,HPP!$DD:$DD))</f>
        <v>0</v>
      </c>
      <c r="H45" s="46">
        <f ca="1">IF($B45="","",SUMIF(AJP!$D:$D,$B45,AJP!G:G)+SUMIF(HPP!$D:$D,$B45,HPP!$DD:$DD))</f>
        <v>0</v>
      </c>
      <c r="I45" s="49">
        <f t="shared" ca="1" si="23"/>
        <v>0</v>
      </c>
      <c r="J45" s="49">
        <f t="shared" ca="1" si="24"/>
        <v>1229190500</v>
      </c>
      <c r="K45" s="48" t="str">
        <f t="shared" ca="1" si="25"/>
        <v>N</v>
      </c>
      <c r="L45" s="49">
        <f t="shared" ca="1" si="26"/>
        <v>0</v>
      </c>
      <c r="M45" s="49">
        <f t="shared" ca="1" si="27"/>
        <v>0</v>
      </c>
      <c r="N45" s="49">
        <f t="shared" ca="1" si="28"/>
        <v>0</v>
      </c>
      <c r="O45" s="49">
        <f t="shared" ca="1" si="29"/>
        <v>1229190500</v>
      </c>
      <c r="P45" s="28"/>
      <c r="Q45" s="28"/>
    </row>
    <row r="46" spans="1:17" ht="18.75" customHeight="1" x14ac:dyDescent="0.35">
      <c r="A46" s="28"/>
      <c r="B46" s="45">
        <f ca="1">IF(TODAY()&gt;EXP,"0",IF('Kode Akun'!B46="","",'Kode Akun'!B46))</f>
        <v>212</v>
      </c>
      <c r="C46" s="49" t="str">
        <f t="shared" ca="1" si="21"/>
        <v>Hutang Kartu Kredit</v>
      </c>
      <c r="D46" s="50" t="str">
        <f t="shared" ca="1" si="22"/>
        <v>K</v>
      </c>
      <c r="E46" s="46">
        <f ca="1">IF(B46="","",IF(D46="D",SUMIF('Kode Akun'!B:B,B46,'Kode Akun'!G:G)+SUMIF('Jurnal Umum'!$J$7:$J$3007,B46,'Jurnal Umum'!$L$7:$L$3007)-SUMIF('Jurnal Umum'!$J$7:$J$3007,B46,'Jurnal Umum'!$M$7:$M$3007),0))</f>
        <v>0</v>
      </c>
      <c r="F46" s="46">
        <f ca="1">IF(B46="","",IF(D46="K",SUMIF('Kode Akun'!B:B,B46,'Kode Akun'!H:H)-SUMIF('Jurnal Umum'!$J$7:$J$3007,B46,'Jurnal Umum'!$L$7:$L$3007)+SUMIF('Jurnal Umum'!$J$7:$J$3007,B46,'Jurnal Umum'!$M$7:$M$3007),0))</f>
        <v>1500000</v>
      </c>
      <c r="G46" s="46">
        <f ca="1">IF($B46="","",SUMIF(AJP!$D:$D,$B46,AJP!F:F)+SUMIF(HPP!$C:$C,$B46,HPP!$DD:$DD))</f>
        <v>0</v>
      </c>
      <c r="H46" s="46">
        <f ca="1">IF($B46="","",SUMIF(AJP!$D:$D,$B46,AJP!G:G)+SUMIF(HPP!$D:$D,$B46,HPP!$DD:$DD))</f>
        <v>0</v>
      </c>
      <c r="I46" s="49">
        <f t="shared" ca="1" si="23"/>
        <v>0</v>
      </c>
      <c r="J46" s="49">
        <f t="shared" ca="1" si="24"/>
        <v>1500000</v>
      </c>
      <c r="K46" s="48" t="str">
        <f t="shared" ca="1" si="25"/>
        <v>N</v>
      </c>
      <c r="L46" s="49">
        <f t="shared" ca="1" si="26"/>
        <v>0</v>
      </c>
      <c r="M46" s="49">
        <f t="shared" ca="1" si="27"/>
        <v>0</v>
      </c>
      <c r="N46" s="49">
        <f t="shared" ca="1" si="28"/>
        <v>0</v>
      </c>
      <c r="O46" s="49">
        <f t="shared" ca="1" si="29"/>
        <v>1500000</v>
      </c>
      <c r="P46" s="28"/>
      <c r="Q46" s="28"/>
    </row>
    <row r="47" spans="1:17" ht="18.75" customHeight="1" x14ac:dyDescent="0.35">
      <c r="A47" s="28"/>
      <c r="B47" s="45">
        <f ca="1">IF(TODAY()&gt;EXP,"0",IF('Kode Akun'!B47="","",'Kode Akun'!B47))</f>
        <v>213</v>
      </c>
      <c r="C47" s="49" t="str">
        <f t="shared" ca="1" si="21"/>
        <v>Hutang Lainnya</v>
      </c>
      <c r="D47" s="50" t="str">
        <f t="shared" ca="1" si="22"/>
        <v>K</v>
      </c>
      <c r="E47" s="46">
        <f ca="1">IF(B47="","",IF(D47="D",SUMIF('Kode Akun'!B:B,B47,'Kode Akun'!G:G)+SUMIF('Jurnal Umum'!$J$7:$J$3007,B47,'Jurnal Umum'!$L$7:$L$3007)-SUMIF('Jurnal Umum'!$J$7:$J$3007,B47,'Jurnal Umum'!$M$7:$M$3007),0))</f>
        <v>0</v>
      </c>
      <c r="F47" s="46">
        <f ca="1">IF(B47="","",IF(D47="K",SUMIF('Kode Akun'!B:B,B47,'Kode Akun'!H:H)-SUMIF('Jurnal Umum'!$J$7:$J$3007,B47,'Jurnal Umum'!$L$7:$L$3007)+SUMIF('Jurnal Umum'!$J$7:$J$3007,B47,'Jurnal Umum'!$M$7:$M$3007),0))</f>
        <v>250000000</v>
      </c>
      <c r="G47" s="46">
        <f ca="1">IF($B47="","",SUMIF(AJP!$D:$D,$B47,AJP!F:F)+SUMIF(HPP!$C:$C,$B47,HPP!$DD:$DD))</f>
        <v>0</v>
      </c>
      <c r="H47" s="46">
        <f ca="1">IF($B47="","",SUMIF(AJP!$D:$D,$B47,AJP!G:G)+SUMIF(HPP!$D:$D,$B47,HPP!$DD:$DD))</f>
        <v>0</v>
      </c>
      <c r="I47" s="49">
        <f t="shared" ca="1" si="23"/>
        <v>0</v>
      </c>
      <c r="J47" s="49">
        <f t="shared" ca="1" si="24"/>
        <v>250000000</v>
      </c>
      <c r="K47" s="48" t="str">
        <f t="shared" ca="1" si="25"/>
        <v>N</v>
      </c>
      <c r="L47" s="49">
        <f t="shared" ca="1" si="26"/>
        <v>0</v>
      </c>
      <c r="M47" s="49">
        <f t="shared" ca="1" si="27"/>
        <v>0</v>
      </c>
      <c r="N47" s="49">
        <f t="shared" ca="1" si="28"/>
        <v>0</v>
      </c>
      <c r="O47" s="49">
        <f t="shared" ca="1" si="29"/>
        <v>250000000</v>
      </c>
      <c r="P47" s="28"/>
      <c r="Q47" s="28"/>
    </row>
    <row r="48" spans="1:17" ht="18.75" customHeight="1" x14ac:dyDescent="0.35">
      <c r="A48" s="28"/>
      <c r="B48" s="45">
        <f ca="1">IF(TODAY()&gt;EXP,"0",IF('Kode Akun'!B48="","",'Kode Akun'!B48))</f>
        <v>215</v>
      </c>
      <c r="C48" s="49" t="str">
        <f t="shared" ca="1" si="21"/>
        <v>Hutang Pihak Ketiga</v>
      </c>
      <c r="D48" s="50" t="str">
        <f t="shared" ca="1" si="22"/>
        <v>K</v>
      </c>
      <c r="E48" s="46">
        <f ca="1">IF(B48="","",IF(D48="D",SUMIF('Kode Akun'!B:B,B48,'Kode Akun'!G:G)+SUMIF('Jurnal Umum'!$J$7:$J$3007,B48,'Jurnal Umum'!$L$7:$L$3007)-SUMIF('Jurnal Umum'!$J$7:$J$3007,B48,'Jurnal Umum'!$M$7:$M$3007),0))</f>
        <v>0</v>
      </c>
      <c r="F48" s="46">
        <f ca="1">IF(B48="","",IF(D48="K",SUMIF('Kode Akun'!B:B,B48,'Kode Akun'!H:H)-SUMIF('Jurnal Umum'!$J$7:$J$3007,B48,'Jurnal Umum'!$L$7:$L$3007)+SUMIF('Jurnal Umum'!$J$7:$J$3007,B48,'Jurnal Umum'!$M$7:$M$3007),0))</f>
        <v>246950000</v>
      </c>
      <c r="G48" s="46">
        <f ca="1">IF($B48="","",SUMIF(AJP!$D:$D,$B48,AJP!F:F)+SUMIF(HPP!$C:$C,$B48,HPP!$DD:$DD))</f>
        <v>0</v>
      </c>
      <c r="H48" s="46">
        <f ca="1">IF($B48="","",SUMIF(AJP!$D:$D,$B48,AJP!G:G)+SUMIF(HPP!$D:$D,$B48,HPP!$DD:$DD))</f>
        <v>0</v>
      </c>
      <c r="I48" s="49">
        <f t="shared" ca="1" si="23"/>
        <v>0</v>
      </c>
      <c r="J48" s="49">
        <f t="shared" ca="1" si="24"/>
        <v>246950000</v>
      </c>
      <c r="K48" s="48" t="str">
        <f t="shared" ca="1" si="25"/>
        <v>N</v>
      </c>
      <c r="L48" s="49">
        <f t="shared" ca="1" si="26"/>
        <v>0</v>
      </c>
      <c r="M48" s="49">
        <f t="shared" ca="1" si="27"/>
        <v>0</v>
      </c>
      <c r="N48" s="49">
        <f t="shared" ca="1" si="28"/>
        <v>0</v>
      </c>
      <c r="O48" s="49">
        <f t="shared" ca="1" si="29"/>
        <v>246950000</v>
      </c>
      <c r="P48" s="28"/>
      <c r="Q48" s="28"/>
    </row>
    <row r="49" spans="1:17" ht="18.75" customHeight="1" x14ac:dyDescent="0.35">
      <c r="A49" s="28"/>
      <c r="B49" s="45">
        <f ca="1">IF(TODAY()&gt;EXP,"0",IF('Kode Akun'!B49="","",'Kode Akun'!B49))</f>
        <v>219</v>
      </c>
      <c r="C49" s="49" t="str">
        <f t="shared" ca="1" si="21"/>
        <v>Pendapatan Diterima Dimuka</v>
      </c>
      <c r="D49" s="50" t="str">
        <f t="shared" ca="1" si="22"/>
        <v>K</v>
      </c>
      <c r="E49" s="46">
        <f ca="1">IF(B49="","",IF(D49="D",SUMIF('Kode Akun'!B:B,B49,'Kode Akun'!G:G)+SUMIF('Jurnal Umum'!$J$7:$J$3007,B49,'Jurnal Umum'!$L$7:$L$3007)-SUMIF('Jurnal Umum'!$J$7:$J$3007,B49,'Jurnal Umum'!$M$7:$M$3007),0))</f>
        <v>0</v>
      </c>
      <c r="F49" s="46">
        <f ca="1">IF(B49="","",IF(D49="K",SUMIF('Kode Akun'!B:B,B49,'Kode Akun'!H:H)-SUMIF('Jurnal Umum'!$J$7:$J$3007,B49,'Jurnal Umum'!$L$7:$L$3007)+SUMIF('Jurnal Umum'!$J$7:$J$3007,B49,'Jurnal Umum'!$M$7:$M$3007),0))</f>
        <v>0</v>
      </c>
      <c r="G49" s="46">
        <f ca="1">IF($B49="","",SUMIF(AJP!$D:$D,$B49,AJP!F:F)+SUMIF(HPP!$C:$C,$B49,HPP!$DD:$DD))</f>
        <v>0</v>
      </c>
      <c r="H49" s="46">
        <f ca="1">IF($B49="","",SUMIF(AJP!$D:$D,$B49,AJP!G:G)+SUMIF(HPP!$D:$D,$B49,HPP!$DD:$DD))</f>
        <v>0</v>
      </c>
      <c r="I49" s="49">
        <f t="shared" ca="1" si="23"/>
        <v>0</v>
      </c>
      <c r="J49" s="49">
        <f t="shared" ca="1" si="24"/>
        <v>0</v>
      </c>
      <c r="K49" s="48" t="str">
        <f t="shared" ca="1" si="25"/>
        <v>N</v>
      </c>
      <c r="L49" s="49">
        <f t="shared" ca="1" si="26"/>
        <v>0</v>
      </c>
      <c r="M49" s="49">
        <f t="shared" ca="1" si="27"/>
        <v>0</v>
      </c>
      <c r="N49" s="49">
        <f t="shared" ca="1" si="28"/>
        <v>0</v>
      </c>
      <c r="O49" s="49">
        <f t="shared" ca="1" si="29"/>
        <v>0</v>
      </c>
      <c r="P49" s="28"/>
      <c r="Q49" s="28"/>
    </row>
    <row r="50" spans="1:17" ht="18.75" customHeight="1" x14ac:dyDescent="0.35">
      <c r="A50" s="28"/>
      <c r="B50" s="45" t="str">
        <f ca="1">IF(TODAY()&gt;EXP,"0",IF('Kode Akun'!B50="","",'Kode Akun'!B50))</f>
        <v/>
      </c>
      <c r="C50" s="49" t="str">
        <f t="shared" ca="1" si="21"/>
        <v/>
      </c>
      <c r="D50" s="50" t="str">
        <f t="shared" ca="1" si="22"/>
        <v/>
      </c>
      <c r="E50" s="46" t="str">
        <f ca="1">IF(B50="","",IF(D50="D",SUMIF('Kode Akun'!B:B,B50,'Kode Akun'!G:G)+SUMIF('Jurnal Umum'!$J$7:$J$3007,B50,'Jurnal Umum'!$L$7:$L$3007)-SUMIF('Jurnal Umum'!$J$7:$J$3007,B50,'Jurnal Umum'!$M$7:$M$3007),0))</f>
        <v/>
      </c>
      <c r="F50" s="46" t="str">
        <f ca="1">IF(B50="","",IF(D50="K",SUMIF('Kode Akun'!B:B,B50,'Kode Akun'!H:H)-SUMIF('Jurnal Umum'!$J$7:$J$3007,B50,'Jurnal Umum'!$L$7:$L$3007)+SUMIF('Jurnal Umum'!$J$7:$J$3007,B50,'Jurnal Umum'!$M$7:$M$3007),0))</f>
        <v/>
      </c>
      <c r="G50" s="46" t="str">
        <f ca="1">IF($B50="","",SUMIF(AJP!$D:$D,$B50,AJP!F:F)+SUMIF(HPP!$C:$C,$B50,HPP!$DD:$DD))</f>
        <v/>
      </c>
      <c r="H50" s="46" t="str">
        <f ca="1">IF($B50="","",SUMIF(AJP!$D:$D,$B50,AJP!G:G)+SUMIF(HPP!$D:$D,$B50,HPP!$DD:$DD))</f>
        <v/>
      </c>
      <c r="I50" s="49" t="str">
        <f t="shared" ca="1" si="23"/>
        <v/>
      </c>
      <c r="J50" s="49" t="str">
        <f t="shared" ca="1" si="24"/>
        <v/>
      </c>
      <c r="K50" s="48" t="str">
        <f t="shared" ca="1" si="25"/>
        <v/>
      </c>
      <c r="L50" s="49" t="str">
        <f t="shared" ca="1" si="26"/>
        <v/>
      </c>
      <c r="M50" s="49" t="str">
        <f t="shared" ca="1" si="27"/>
        <v/>
      </c>
      <c r="N50" s="49" t="str">
        <f t="shared" ca="1" si="28"/>
        <v/>
      </c>
      <c r="O50" s="49" t="str">
        <f t="shared" ca="1" si="29"/>
        <v/>
      </c>
      <c r="P50" s="28"/>
      <c r="Q50" s="28"/>
    </row>
    <row r="51" spans="1:17" ht="18.75" customHeight="1" x14ac:dyDescent="0.35">
      <c r="A51" s="28"/>
      <c r="B51" s="45">
        <f ca="1">IF(TODAY()&gt;EXP,"0",IF('Kode Akun'!B51="","",'Kode Akun'!B51))</f>
        <v>270</v>
      </c>
      <c r="C51" s="49" t="str">
        <f t="shared" ca="1" si="21"/>
        <v>KEWAJIBAN JANGKA PANJANG</v>
      </c>
      <c r="D51" s="50" t="str">
        <f t="shared" ca="1" si="22"/>
        <v>K</v>
      </c>
      <c r="E51" s="46">
        <f ca="1">IF(B51="","",IF(D51="D",SUMIF('Kode Akun'!B:B,B51,'Kode Akun'!G:G)+SUMIF('Jurnal Umum'!$J$7:$J$3007,B51,'Jurnal Umum'!$L$7:$L$3007)-SUMIF('Jurnal Umum'!$J$7:$J$3007,B51,'Jurnal Umum'!$M$7:$M$3007),0))</f>
        <v>0</v>
      </c>
      <c r="F51" s="46">
        <f ca="1">IF(B51="","",IF(D51="K",SUMIF('Kode Akun'!B:B,B51,'Kode Akun'!H:H)-SUMIF('Jurnal Umum'!$J$7:$J$3007,B51,'Jurnal Umum'!$L$7:$L$3007)+SUMIF('Jurnal Umum'!$J$7:$J$3007,B51,'Jurnal Umum'!$M$7:$M$3007),0))</f>
        <v>0</v>
      </c>
      <c r="G51" s="46">
        <f ca="1">IF($B51="","",SUMIF(AJP!$D:$D,$B51,AJP!F:F)+SUMIF(HPP!$C:$C,$B51,HPP!$DD:$DD))</f>
        <v>0</v>
      </c>
      <c r="H51" s="46">
        <f ca="1">IF($B51="","",SUMIF(AJP!$D:$D,$B51,AJP!G:G)+SUMIF(HPP!$D:$D,$B51,HPP!$DD:$DD))</f>
        <v>0</v>
      </c>
      <c r="I51" s="49">
        <f t="shared" ca="1" si="23"/>
        <v>0</v>
      </c>
      <c r="J51" s="49">
        <f t="shared" ca="1" si="24"/>
        <v>0</v>
      </c>
      <c r="K51" s="48" t="str">
        <f t="shared" ca="1" si="25"/>
        <v>N</v>
      </c>
      <c r="L51" s="49">
        <f t="shared" ca="1" si="26"/>
        <v>0</v>
      </c>
      <c r="M51" s="49">
        <f t="shared" ca="1" si="27"/>
        <v>0</v>
      </c>
      <c r="N51" s="49">
        <f t="shared" ca="1" si="28"/>
        <v>0</v>
      </c>
      <c r="O51" s="49">
        <f t="shared" ca="1" si="29"/>
        <v>0</v>
      </c>
      <c r="P51" s="28"/>
      <c r="Q51" s="28"/>
    </row>
    <row r="52" spans="1:17" ht="18.75" customHeight="1" x14ac:dyDescent="0.35">
      <c r="A52" s="28"/>
      <c r="B52" s="45">
        <f ca="1">IF(TODAY()&gt;EXP,"0",IF('Kode Akun'!B52="","",'Kode Akun'!B52))</f>
        <v>271</v>
      </c>
      <c r="C52" s="49" t="str">
        <f t="shared" ca="1" si="21"/>
        <v>Hutang Jangka Panjang</v>
      </c>
      <c r="D52" s="50" t="str">
        <f t="shared" ca="1" si="22"/>
        <v>K</v>
      </c>
      <c r="E52" s="46">
        <f ca="1">IF(B52="","",IF(D52="D",SUMIF('Kode Akun'!B:B,B52,'Kode Akun'!G:G)+SUMIF('Jurnal Umum'!$J$7:$J$3007,B52,'Jurnal Umum'!$L$7:$L$3007)-SUMIF('Jurnal Umum'!$J$7:$J$3007,B52,'Jurnal Umum'!$M$7:$M$3007),0))</f>
        <v>0</v>
      </c>
      <c r="F52" s="46">
        <f ca="1">IF(B52="","",IF(D52="K",SUMIF('Kode Akun'!B:B,B52,'Kode Akun'!H:H)-SUMIF('Jurnal Umum'!$J$7:$J$3007,B52,'Jurnal Umum'!$L$7:$L$3007)+SUMIF('Jurnal Umum'!$J$7:$J$3007,B52,'Jurnal Umum'!$M$7:$M$3007),0))</f>
        <v>150000000</v>
      </c>
      <c r="G52" s="46">
        <f ca="1">IF($B52="","",SUMIF(AJP!$D:$D,$B52,AJP!F:F)+SUMIF(HPP!$C:$C,$B52,HPP!$DD:$DD))</f>
        <v>0</v>
      </c>
      <c r="H52" s="46">
        <f ca="1">IF($B52="","",SUMIF(AJP!$D:$D,$B52,AJP!G:G)+SUMIF(HPP!$D:$D,$B52,HPP!$DD:$DD))</f>
        <v>0</v>
      </c>
      <c r="I52" s="49">
        <f t="shared" ca="1" si="23"/>
        <v>0</v>
      </c>
      <c r="J52" s="49">
        <f t="shared" ca="1" si="24"/>
        <v>150000000</v>
      </c>
      <c r="K52" s="48" t="str">
        <f t="shared" ca="1" si="25"/>
        <v>N</v>
      </c>
      <c r="L52" s="49">
        <f t="shared" ca="1" si="26"/>
        <v>0</v>
      </c>
      <c r="M52" s="49">
        <f t="shared" ca="1" si="27"/>
        <v>0</v>
      </c>
      <c r="N52" s="49">
        <f t="shared" ca="1" si="28"/>
        <v>0</v>
      </c>
      <c r="O52" s="49">
        <f t="shared" ca="1" si="29"/>
        <v>150000000</v>
      </c>
      <c r="P52" s="28"/>
      <c r="Q52" s="28"/>
    </row>
    <row r="53" spans="1:17" ht="18.75" customHeight="1" x14ac:dyDescent="0.35">
      <c r="A53" s="28"/>
      <c r="B53" s="45">
        <f ca="1">IF(TODAY()&gt;EXP,"0",IF('Kode Akun'!B53="","",'Kode Akun'!B53))</f>
        <v>272</v>
      </c>
      <c r="C53" s="49" t="str">
        <f t="shared" ca="1" si="21"/>
        <v>Hutang Jangka Panjang Lainnya</v>
      </c>
      <c r="D53" s="50" t="str">
        <f t="shared" ca="1" si="22"/>
        <v>K</v>
      </c>
      <c r="E53" s="46">
        <f ca="1">IF(B53="","",IF(D53="D",SUMIF('Kode Akun'!B:B,B53,'Kode Akun'!G:G)+SUMIF('Jurnal Umum'!$J$7:$J$3007,B53,'Jurnal Umum'!$L$7:$L$3007)-SUMIF('Jurnal Umum'!$J$7:$J$3007,B53,'Jurnal Umum'!$M$7:$M$3007),0))</f>
        <v>0</v>
      </c>
      <c r="F53" s="46">
        <f ca="1">IF(B53="","",IF(D53="K",SUMIF('Kode Akun'!B:B,B53,'Kode Akun'!H:H)-SUMIF('Jurnal Umum'!$J$7:$J$3007,B53,'Jurnal Umum'!$L$7:$L$3007)+SUMIF('Jurnal Umum'!$J$7:$J$3007,B53,'Jurnal Umum'!$M$7:$M$3007),0))</f>
        <v>0</v>
      </c>
      <c r="G53" s="46">
        <f ca="1">IF($B53="","",SUMIF(AJP!$D:$D,$B53,AJP!F:F)+SUMIF(HPP!$C:$C,$B53,HPP!$DD:$DD))</f>
        <v>0</v>
      </c>
      <c r="H53" s="46">
        <f ca="1">IF($B53="","",SUMIF(AJP!$D:$D,$B53,AJP!G:G)+SUMIF(HPP!$D:$D,$B53,HPP!$DD:$DD))</f>
        <v>0</v>
      </c>
      <c r="I53" s="49">
        <f t="shared" ca="1" si="23"/>
        <v>0</v>
      </c>
      <c r="J53" s="49">
        <f t="shared" ca="1" si="24"/>
        <v>0</v>
      </c>
      <c r="K53" s="48" t="str">
        <f t="shared" ca="1" si="25"/>
        <v>N</v>
      </c>
      <c r="L53" s="49">
        <f t="shared" ca="1" si="26"/>
        <v>0</v>
      </c>
      <c r="M53" s="49">
        <f t="shared" ca="1" si="27"/>
        <v>0</v>
      </c>
      <c r="N53" s="49">
        <f t="shared" ca="1" si="28"/>
        <v>0</v>
      </c>
      <c r="O53" s="49">
        <f t="shared" ca="1" si="29"/>
        <v>0</v>
      </c>
      <c r="P53" s="28"/>
      <c r="Q53" s="28"/>
    </row>
    <row r="54" spans="1:17" ht="18.75" customHeight="1" x14ac:dyDescent="0.35">
      <c r="A54" s="28"/>
      <c r="B54" s="45" t="str">
        <f ca="1">IF(TODAY()&gt;EXP,"0",IF('Kode Akun'!B54="","",'Kode Akun'!B54))</f>
        <v/>
      </c>
      <c r="C54" s="49" t="str">
        <f t="shared" ca="1" si="21"/>
        <v/>
      </c>
      <c r="D54" s="50" t="str">
        <f t="shared" ca="1" si="22"/>
        <v/>
      </c>
      <c r="E54" s="46" t="str">
        <f ca="1">IF(B54="","",IF(D54="D",SUMIF('Kode Akun'!B:B,B54,'Kode Akun'!G:G)+SUMIF('Jurnal Umum'!$J$7:$J$3007,B54,'Jurnal Umum'!$L$7:$L$3007)-SUMIF('Jurnal Umum'!$J$7:$J$3007,B54,'Jurnal Umum'!$M$7:$M$3007),0))</f>
        <v/>
      </c>
      <c r="F54" s="46" t="str">
        <f ca="1">IF(B54="","",IF(D54="K",SUMIF('Kode Akun'!B:B,B54,'Kode Akun'!H:H)-SUMIF('Jurnal Umum'!$J$7:$J$3007,B54,'Jurnal Umum'!$L$7:$L$3007)+SUMIF('Jurnal Umum'!$J$7:$J$3007,B54,'Jurnal Umum'!$M$7:$M$3007),0))</f>
        <v/>
      </c>
      <c r="G54" s="46" t="str">
        <f ca="1">IF($B54="","",SUMIF(AJP!$D:$D,$B54,AJP!F:F)+SUMIF(HPP!$C:$C,$B54,HPP!$DD:$DD))</f>
        <v/>
      </c>
      <c r="H54" s="46" t="str">
        <f ca="1">IF($B54="","",SUMIF(AJP!$D:$D,$B54,AJP!G:G)+SUMIF(HPP!$D:$D,$B54,HPP!$DD:$DD))</f>
        <v/>
      </c>
      <c r="I54" s="49" t="str">
        <f t="shared" ca="1" si="23"/>
        <v/>
      </c>
      <c r="J54" s="49" t="str">
        <f t="shared" ca="1" si="24"/>
        <v/>
      </c>
      <c r="K54" s="48" t="str">
        <f t="shared" ca="1" si="25"/>
        <v/>
      </c>
      <c r="L54" s="49" t="str">
        <f t="shared" ca="1" si="26"/>
        <v/>
      </c>
      <c r="M54" s="49" t="str">
        <f t="shared" ca="1" si="27"/>
        <v/>
      </c>
      <c r="N54" s="49" t="str">
        <f t="shared" ca="1" si="28"/>
        <v/>
      </c>
      <c r="O54" s="49" t="str">
        <f t="shared" ca="1" si="29"/>
        <v/>
      </c>
      <c r="P54" s="28"/>
      <c r="Q54" s="28"/>
    </row>
    <row r="55" spans="1:17" ht="18.75" customHeight="1" x14ac:dyDescent="0.35">
      <c r="A55" s="28"/>
      <c r="B55" s="45">
        <f ca="1">IF(TODAY()&gt;EXP,"0",IF('Kode Akun'!B55="","",'Kode Akun'!B55))</f>
        <v>300</v>
      </c>
      <c r="C55" s="49" t="str">
        <f t="shared" ca="1" si="21"/>
        <v>EKUITAS</v>
      </c>
      <c r="D55" s="50" t="str">
        <f t="shared" ca="1" si="22"/>
        <v>K</v>
      </c>
      <c r="E55" s="46">
        <f ca="1">IF(B55="","",IF(D55="D",SUMIF('Kode Akun'!B:B,B55,'Kode Akun'!G:G)+SUMIF('Jurnal Umum'!$J$7:$J$3007,B55,'Jurnal Umum'!$L$7:$L$3007)-SUMIF('Jurnal Umum'!$J$7:$J$3007,B55,'Jurnal Umum'!$M$7:$M$3007),0))</f>
        <v>0</v>
      </c>
      <c r="F55" s="46">
        <f ca="1">IF(B55="","",IF(D55="K",SUMIF('Kode Akun'!B:B,B55,'Kode Akun'!H:H)-SUMIF('Jurnal Umum'!$J$7:$J$3007,B55,'Jurnal Umum'!$L$7:$L$3007)+SUMIF('Jurnal Umum'!$J$7:$J$3007,B55,'Jurnal Umum'!$M$7:$M$3007),0))</f>
        <v>0</v>
      </c>
      <c r="G55" s="46">
        <f ca="1">IF($B55="","",SUMIF(AJP!$D:$D,$B55,AJP!F:F)+SUMIF(HPP!$C:$C,$B55,HPP!$DD:$DD))</f>
        <v>0</v>
      </c>
      <c r="H55" s="46">
        <f ca="1">IF($B55="","",SUMIF(AJP!$D:$D,$B55,AJP!G:G)+SUMIF(HPP!$D:$D,$B55,HPP!$DD:$DD))</f>
        <v>0</v>
      </c>
      <c r="I55" s="49">
        <f t="shared" ca="1" si="23"/>
        <v>0</v>
      </c>
      <c r="J55" s="49">
        <f t="shared" ca="1" si="24"/>
        <v>0</v>
      </c>
      <c r="K55" s="48" t="str">
        <f t="shared" ca="1" si="25"/>
        <v>N</v>
      </c>
      <c r="L55" s="49">
        <f t="shared" ca="1" si="26"/>
        <v>0</v>
      </c>
      <c r="M55" s="49">
        <f t="shared" ca="1" si="27"/>
        <v>0</v>
      </c>
      <c r="N55" s="49">
        <f t="shared" ca="1" si="28"/>
        <v>0</v>
      </c>
      <c r="O55" s="49">
        <f t="shared" ca="1" si="29"/>
        <v>0</v>
      </c>
      <c r="P55" s="28"/>
      <c r="Q55" s="28"/>
    </row>
    <row r="56" spans="1:17" ht="18.75" customHeight="1" x14ac:dyDescent="0.35">
      <c r="A56" s="28"/>
      <c r="B56" s="45">
        <f ca="1">IF(TODAY()&gt;EXP,"0",IF('Kode Akun'!B56="","",'Kode Akun'!B56))</f>
        <v>301</v>
      </c>
      <c r="C56" s="49" t="str">
        <f t="shared" ca="1" si="21"/>
        <v>Modal</v>
      </c>
      <c r="D56" s="50" t="str">
        <f t="shared" ca="1" si="22"/>
        <v>K</v>
      </c>
      <c r="E56" s="46">
        <f ca="1">IF(B56="","",IF(D56="D",SUMIF('Kode Akun'!B:B,B56,'Kode Akun'!G:G)+SUMIF('Jurnal Umum'!$J$7:$J$3007,B56,'Jurnal Umum'!$L$7:$L$3007)-SUMIF('Jurnal Umum'!$J$7:$J$3007,B56,'Jurnal Umum'!$M$7:$M$3007),0))</f>
        <v>0</v>
      </c>
      <c r="F56" s="46">
        <f ca="1">IF(B56="","",IF(D56="K",SUMIF('Kode Akun'!B:B,B56,'Kode Akun'!H:H)-SUMIF('Jurnal Umum'!$J$7:$J$3007,B56,'Jurnal Umum'!$L$7:$L$3007)+SUMIF('Jurnal Umum'!$J$7:$J$3007,B56,'Jurnal Umum'!$M$7:$M$3007),0))</f>
        <v>2080000000</v>
      </c>
      <c r="G56" s="46">
        <f ca="1">IF($B56="","",SUMIF(AJP!$D:$D,$B56,AJP!F:F)+SUMIF(HPP!$C:$C,$B56,HPP!$DD:$DD))</f>
        <v>0</v>
      </c>
      <c r="H56" s="46">
        <f ca="1">IF($B56="","",SUMIF(AJP!$D:$D,$B56,AJP!G:G)+SUMIF(HPP!$D:$D,$B56,HPP!$DD:$DD))</f>
        <v>0</v>
      </c>
      <c r="I56" s="49">
        <f t="shared" ca="1" si="23"/>
        <v>0</v>
      </c>
      <c r="J56" s="49">
        <f t="shared" ca="1" si="24"/>
        <v>2080000000</v>
      </c>
      <c r="K56" s="48" t="str">
        <f t="shared" ca="1" si="25"/>
        <v>N</v>
      </c>
      <c r="L56" s="49">
        <f t="shared" ca="1" si="26"/>
        <v>0</v>
      </c>
      <c r="M56" s="49">
        <f t="shared" ca="1" si="27"/>
        <v>0</v>
      </c>
      <c r="N56" s="49">
        <f t="shared" ca="1" si="28"/>
        <v>0</v>
      </c>
      <c r="O56" s="49">
        <f t="shared" ca="1" si="29"/>
        <v>2080000000</v>
      </c>
      <c r="P56" s="28"/>
      <c r="Q56" s="28"/>
    </row>
    <row r="57" spans="1:17" ht="18.75" customHeight="1" x14ac:dyDescent="0.35">
      <c r="A57" s="28"/>
      <c r="B57" s="45">
        <f ca="1">IF(TODAY()&gt;EXP,"0",IF('Kode Akun'!B57="","",'Kode Akun'!B57))</f>
        <v>302</v>
      </c>
      <c r="C57" s="49" t="str">
        <f t="shared" ca="1" si="21"/>
        <v>Laba Bersih</v>
      </c>
      <c r="D57" s="50" t="str">
        <f t="shared" ca="1" si="22"/>
        <v>K</v>
      </c>
      <c r="E57" s="46">
        <f ca="1">IF(B57="","",IF(D57="D",SUMIF('Kode Akun'!B:B,B57,'Kode Akun'!G:G)+SUMIF('Jurnal Umum'!$J$7:$J$3007,B57,'Jurnal Umum'!$L$7:$L$3007)-SUMIF('Jurnal Umum'!$J$7:$J$3007,B57,'Jurnal Umum'!$M$7:$M$3007),0))</f>
        <v>0</v>
      </c>
      <c r="F57" s="46">
        <f ca="1">IF(B57="","",IF(D57="K",SUMIF('Kode Akun'!B:B,B57,'Kode Akun'!H:H)-SUMIF('Jurnal Umum'!$J$7:$J$3007,B57,'Jurnal Umum'!$L$7:$L$3007)+SUMIF('Jurnal Umum'!$J$7:$J$3007,B57,'Jurnal Umum'!$M$7:$M$3007),0))</f>
        <v>0</v>
      </c>
      <c r="G57" s="46">
        <f ca="1">IF($B57="","",SUMIF(AJP!$D:$D,$B57,AJP!F:F)+SUMIF(HPP!$C:$C,$B57,HPP!$DD:$DD))</f>
        <v>0</v>
      </c>
      <c r="H57" s="46">
        <f ca="1">IF($B57="","",SUMIF(AJP!$D:$D,$B57,AJP!G:G)+SUMIF(HPP!$D:$D,$B57,HPP!$DD:$DD))</f>
        <v>0</v>
      </c>
      <c r="I57" s="49">
        <f t="shared" ca="1" si="23"/>
        <v>0</v>
      </c>
      <c r="J57" s="49">
        <f t="shared" ca="1" si="24"/>
        <v>0</v>
      </c>
      <c r="K57" s="48" t="str">
        <f t="shared" ca="1" si="25"/>
        <v>N</v>
      </c>
      <c r="L57" s="49">
        <f t="shared" ca="1" si="26"/>
        <v>0</v>
      </c>
      <c r="M57" s="49">
        <f t="shared" ca="1" si="27"/>
        <v>0</v>
      </c>
      <c r="N57" s="49">
        <f t="shared" ca="1" si="28"/>
        <v>0</v>
      </c>
      <c r="O57" s="49">
        <f t="shared" ca="1" si="29"/>
        <v>0</v>
      </c>
      <c r="P57" s="28"/>
      <c r="Q57" s="28"/>
    </row>
    <row r="58" spans="1:17" ht="18.75" customHeight="1" x14ac:dyDescent="0.35">
      <c r="A58" s="28"/>
      <c r="B58" s="45">
        <f ca="1">IF(TODAY()&gt;EXP,"0",IF('Kode Akun'!B58="","",'Kode Akun'!B58))</f>
        <v>303</v>
      </c>
      <c r="C58" s="49" t="str">
        <f t="shared" ca="1" si="21"/>
        <v>Laba Ditahan</v>
      </c>
      <c r="D58" s="50" t="str">
        <f t="shared" ca="1" si="22"/>
        <v>K</v>
      </c>
      <c r="E58" s="46">
        <f ca="1">IF(B58="","",IF(D58="D",SUMIF('Kode Akun'!B:B,B58,'Kode Akun'!G:G)+SUMIF('Jurnal Umum'!$J$7:$J$3007,B58,'Jurnal Umum'!$L$7:$L$3007)-SUMIF('Jurnal Umum'!$J$7:$J$3007,B58,'Jurnal Umum'!$M$7:$M$3007),0))</f>
        <v>0</v>
      </c>
      <c r="F58" s="46">
        <f ca="1">IF(B58="","",IF(D58="K",SUMIF('Kode Akun'!B:B,B58,'Kode Akun'!H:H)-SUMIF('Jurnal Umum'!$J$7:$J$3007,B58,'Jurnal Umum'!$L$7:$L$3007)+SUMIF('Jurnal Umum'!$J$7:$J$3007,B58,'Jurnal Umum'!$M$7:$M$3007),0))</f>
        <v>614568300</v>
      </c>
      <c r="G58" s="46">
        <f ca="1">IF($B58="","",SUMIF(AJP!$D:$D,$B58,AJP!F:F)+SUMIF(HPP!$C:$C,$B58,HPP!$DD:$DD))</f>
        <v>0</v>
      </c>
      <c r="H58" s="46">
        <f ca="1">IF($B58="","",SUMIF(AJP!$D:$D,$B58,AJP!G:G)+SUMIF(HPP!$D:$D,$B58,HPP!$DD:$DD))</f>
        <v>0</v>
      </c>
      <c r="I58" s="49">
        <f t="shared" ca="1" si="23"/>
        <v>0</v>
      </c>
      <c r="J58" s="49">
        <f t="shared" ca="1" si="24"/>
        <v>614568300</v>
      </c>
      <c r="K58" s="48" t="str">
        <f t="shared" ca="1" si="25"/>
        <v>N</v>
      </c>
      <c r="L58" s="49">
        <f t="shared" ca="1" si="26"/>
        <v>0</v>
      </c>
      <c r="M58" s="49">
        <f t="shared" ca="1" si="27"/>
        <v>0</v>
      </c>
      <c r="N58" s="49">
        <f t="shared" ca="1" si="28"/>
        <v>0</v>
      </c>
      <c r="O58" s="49">
        <f t="shared" ca="1" si="29"/>
        <v>614568300</v>
      </c>
      <c r="P58" s="28"/>
      <c r="Q58" s="28"/>
    </row>
    <row r="59" spans="1:17" ht="18.75" customHeight="1" x14ac:dyDescent="0.35">
      <c r="A59" s="28"/>
      <c r="B59" s="45" t="str">
        <f ca="1">IF(TODAY()&gt;EXP,"0",IF('Kode Akun'!B59="","",'Kode Akun'!B59))</f>
        <v/>
      </c>
      <c r="C59" s="49" t="str">
        <f t="shared" ca="1" si="21"/>
        <v/>
      </c>
      <c r="D59" s="50" t="str">
        <f t="shared" ca="1" si="22"/>
        <v/>
      </c>
      <c r="E59" s="46" t="str">
        <f ca="1">IF(B59="","",IF(D59="D",SUMIF('Kode Akun'!B:B,B59,'Kode Akun'!G:G)+SUMIF('Jurnal Umum'!$J$7:$J$3007,B59,'Jurnal Umum'!$L$7:$L$3007)-SUMIF('Jurnal Umum'!$J$7:$J$3007,B59,'Jurnal Umum'!$M$7:$M$3007),0))</f>
        <v/>
      </c>
      <c r="F59" s="46" t="str">
        <f ca="1">IF(B59="","",IF(D59="K",SUMIF('Kode Akun'!B:B,B59,'Kode Akun'!H:H)-SUMIF('Jurnal Umum'!$J$7:$J$3007,B59,'Jurnal Umum'!$L$7:$L$3007)+SUMIF('Jurnal Umum'!$J$7:$J$3007,B59,'Jurnal Umum'!$M$7:$M$3007),0))</f>
        <v/>
      </c>
      <c r="G59" s="46" t="str">
        <f ca="1">IF($B59="","",SUMIF(AJP!$D:$D,$B59,AJP!F:F)+SUMIF(HPP!$C:$C,$B59,HPP!$DD:$DD))</f>
        <v/>
      </c>
      <c r="H59" s="46" t="str">
        <f ca="1">IF($B59="","",SUMIF(AJP!$D:$D,$B59,AJP!G:G)+SUMIF(HPP!$D:$D,$B59,HPP!$DD:$DD))</f>
        <v/>
      </c>
      <c r="I59" s="49" t="str">
        <f t="shared" ca="1" si="23"/>
        <v/>
      </c>
      <c r="J59" s="49" t="str">
        <f t="shared" ca="1" si="24"/>
        <v/>
      </c>
      <c r="K59" s="48" t="str">
        <f t="shared" ca="1" si="25"/>
        <v/>
      </c>
      <c r="L59" s="49" t="str">
        <f t="shared" ca="1" si="26"/>
        <v/>
      </c>
      <c r="M59" s="49" t="str">
        <f t="shared" ca="1" si="27"/>
        <v/>
      </c>
      <c r="N59" s="49" t="str">
        <f t="shared" ca="1" si="28"/>
        <v/>
      </c>
      <c r="O59" s="49" t="str">
        <f t="shared" ca="1" si="29"/>
        <v/>
      </c>
      <c r="P59" s="28"/>
      <c r="Q59" s="28"/>
    </row>
    <row r="60" spans="1:17" ht="18.75" customHeight="1" x14ac:dyDescent="0.35">
      <c r="A60" s="28"/>
      <c r="B60" s="45">
        <f ca="1">IF(TODAY()&gt;EXP,"0",IF('Kode Akun'!B60="","",'Kode Akun'!B60))</f>
        <v>400</v>
      </c>
      <c r="C60" s="49" t="str">
        <f t="shared" ca="1" si="21"/>
        <v>PENJUALAN</v>
      </c>
      <c r="D60" s="50" t="str">
        <f t="shared" ca="1" si="22"/>
        <v>K</v>
      </c>
      <c r="E60" s="46">
        <f ca="1">IF(B60="","",IF(D60="D",SUMIF('Kode Akun'!B:B,B60,'Kode Akun'!G:G)+SUMIF('Jurnal Umum'!$J$7:$J$3007,B60,'Jurnal Umum'!$L$7:$L$3007)-SUMIF('Jurnal Umum'!$J$7:$J$3007,B60,'Jurnal Umum'!$M$7:$M$3007),0))</f>
        <v>0</v>
      </c>
      <c r="F60" s="46">
        <f ca="1">IF(B60="","",IF(D60="K",SUMIF('Kode Akun'!B:B,B60,'Kode Akun'!H:H)-SUMIF('Jurnal Umum'!$J$7:$J$3007,B60,'Jurnal Umum'!$L$7:$L$3007)+SUMIF('Jurnal Umum'!$J$7:$J$3007,B60,'Jurnal Umum'!$M$7:$M$3007),0))</f>
        <v>0</v>
      </c>
      <c r="G60" s="46">
        <f ca="1">IF($B60="","",SUMIF(AJP!$D:$D,$B60,AJP!F:F)+SUMIF(HPP!$C:$C,$B60,HPP!$DD:$DD))</f>
        <v>0</v>
      </c>
      <c r="H60" s="46">
        <f ca="1">IF($B60="","",SUMIF(AJP!$D:$D,$B60,AJP!G:G)+SUMIF(HPP!$D:$D,$B60,HPP!$DD:$DD))</f>
        <v>0</v>
      </c>
      <c r="I60" s="49">
        <f t="shared" ca="1" si="23"/>
        <v>0</v>
      </c>
      <c r="J60" s="49">
        <f t="shared" ca="1" si="24"/>
        <v>0</v>
      </c>
      <c r="K60" s="48" t="str">
        <f t="shared" ca="1" si="25"/>
        <v>L/R</v>
      </c>
      <c r="L60" s="49">
        <f t="shared" ca="1" si="26"/>
        <v>0</v>
      </c>
      <c r="M60" s="49">
        <f t="shared" ca="1" si="27"/>
        <v>0</v>
      </c>
      <c r="N60" s="49">
        <f t="shared" ca="1" si="28"/>
        <v>0</v>
      </c>
      <c r="O60" s="49">
        <f t="shared" ca="1" si="29"/>
        <v>0</v>
      </c>
      <c r="P60" s="28"/>
      <c r="Q60" s="28"/>
    </row>
    <row r="61" spans="1:17" ht="18.75" customHeight="1" x14ac:dyDescent="0.35">
      <c r="A61" s="28"/>
      <c r="B61" s="45">
        <f ca="1">IF(TODAY()&gt;EXP,"0",IF('Kode Akun'!B61="","",'Kode Akun'!B61))</f>
        <v>401</v>
      </c>
      <c r="C61" s="49" t="str">
        <f t="shared" ca="1" si="21"/>
        <v>Penjualan Barang</v>
      </c>
      <c r="D61" s="50" t="str">
        <f t="shared" ca="1" si="22"/>
        <v>K</v>
      </c>
      <c r="E61" s="46">
        <f ca="1">IF(B61="","",IF(D61="D",SUMIF('Kode Akun'!B:B,B61,'Kode Akun'!G:G)+SUMIF('Jurnal Umum'!$J$7:$J$3007,B61,'Jurnal Umum'!$L$7:$L$3007)-SUMIF('Jurnal Umum'!$J$7:$J$3007,B61,'Jurnal Umum'!$M$7:$M$3007),0))</f>
        <v>0</v>
      </c>
      <c r="F61" s="46">
        <f ca="1">IF(B61="","",IF(D61="K",SUMIF('Kode Akun'!B:B,B61,'Kode Akun'!H:H)-SUMIF('Jurnal Umum'!$J$7:$J$3007,B61,'Jurnal Umum'!$L$7:$L$3007)+SUMIF('Jurnal Umum'!$J$7:$J$3007,B61,'Jurnal Umum'!$M$7:$M$3007),0))</f>
        <v>3759293000</v>
      </c>
      <c r="G61" s="46">
        <f ca="1">IF($B61="","",SUMIF(AJP!$D:$D,$B61,AJP!F:F)+SUMIF(HPP!$C:$C,$B61,HPP!$DD:$DD))</f>
        <v>0</v>
      </c>
      <c r="H61" s="46">
        <f ca="1">IF($B61="","",SUMIF(AJP!$D:$D,$B61,AJP!G:G)+SUMIF(HPP!$D:$D,$B61,HPP!$DD:$DD))</f>
        <v>0</v>
      </c>
      <c r="I61" s="49">
        <f t="shared" ca="1" si="23"/>
        <v>0</v>
      </c>
      <c r="J61" s="49">
        <f t="shared" ca="1" si="24"/>
        <v>3759293000</v>
      </c>
      <c r="K61" s="48" t="str">
        <f t="shared" ca="1" si="25"/>
        <v>L/R</v>
      </c>
      <c r="L61" s="49">
        <f t="shared" ca="1" si="26"/>
        <v>0</v>
      </c>
      <c r="M61" s="49">
        <f t="shared" ca="1" si="27"/>
        <v>3759293000</v>
      </c>
      <c r="N61" s="49">
        <f t="shared" ca="1" si="28"/>
        <v>0</v>
      </c>
      <c r="O61" s="49">
        <f t="shared" ca="1" si="29"/>
        <v>0</v>
      </c>
      <c r="P61" s="28"/>
      <c r="Q61" s="28"/>
    </row>
    <row r="62" spans="1:17" ht="18.75" customHeight="1" x14ac:dyDescent="0.35">
      <c r="A62" s="28"/>
      <c r="B62" s="45">
        <f ca="1">IF(TODAY()&gt;EXP,"0",IF('Kode Akun'!B62="","",'Kode Akun'!B62))</f>
        <v>402</v>
      </c>
      <c r="C62" s="49" t="str">
        <f t="shared" ca="1" si="21"/>
        <v>Retur Penjualan Barang</v>
      </c>
      <c r="D62" s="50" t="str">
        <f t="shared" ca="1" si="22"/>
        <v>D</v>
      </c>
      <c r="E62" s="46">
        <f ca="1">IF(B62="","",IF(D62="D",SUMIF('Kode Akun'!B:B,B62,'Kode Akun'!G:G)+SUMIF('Jurnal Umum'!$J$7:$J$3007,B62,'Jurnal Umum'!$L$7:$L$3007)-SUMIF('Jurnal Umum'!$J$7:$J$3007,B62,'Jurnal Umum'!$M$7:$M$3007),0))</f>
        <v>0</v>
      </c>
      <c r="F62" s="46">
        <f ca="1">IF(B62="","",IF(D62="K",SUMIF('Kode Akun'!B:B,B62,'Kode Akun'!H:H)-SUMIF('Jurnal Umum'!$J$7:$J$3007,B62,'Jurnal Umum'!$L$7:$L$3007)+SUMIF('Jurnal Umum'!$J$7:$J$3007,B62,'Jurnal Umum'!$M$7:$M$3007),0))</f>
        <v>0</v>
      </c>
      <c r="G62" s="46">
        <f ca="1">IF($B62="","",SUMIF(AJP!$D:$D,$B62,AJP!F:F)+SUMIF(HPP!$C:$C,$B62,HPP!$DD:$DD))</f>
        <v>0</v>
      </c>
      <c r="H62" s="46">
        <f ca="1">IF($B62="","",SUMIF(AJP!$D:$D,$B62,AJP!G:G)+SUMIF(HPP!$D:$D,$B62,HPP!$DD:$DD))</f>
        <v>0</v>
      </c>
      <c r="I62" s="49">
        <f t="shared" ca="1" si="23"/>
        <v>0</v>
      </c>
      <c r="J62" s="49">
        <f t="shared" ca="1" si="24"/>
        <v>0</v>
      </c>
      <c r="K62" s="48" t="str">
        <f t="shared" ca="1" si="25"/>
        <v>L/R</v>
      </c>
      <c r="L62" s="49">
        <f t="shared" ca="1" si="26"/>
        <v>0</v>
      </c>
      <c r="M62" s="49">
        <f t="shared" ca="1" si="27"/>
        <v>0</v>
      </c>
      <c r="N62" s="49">
        <f t="shared" ca="1" si="28"/>
        <v>0</v>
      </c>
      <c r="O62" s="49">
        <f t="shared" ca="1" si="29"/>
        <v>0</v>
      </c>
      <c r="P62" s="28"/>
      <c r="Q62" s="28"/>
    </row>
    <row r="63" spans="1:17" ht="18.75" customHeight="1" x14ac:dyDescent="0.35">
      <c r="A63" s="28"/>
      <c r="B63" s="45">
        <f ca="1">IF(TODAY()&gt;EXP,"0",IF('Kode Akun'!B63="","",'Kode Akun'!B63))</f>
        <v>403</v>
      </c>
      <c r="C63" s="49" t="str">
        <f t="shared" ca="1" si="21"/>
        <v>Potongan Penjualan</v>
      </c>
      <c r="D63" s="50" t="str">
        <f t="shared" ca="1" si="22"/>
        <v>D</v>
      </c>
      <c r="E63" s="46">
        <f ca="1">IF(B63="","",IF(D63="D",SUMIF('Kode Akun'!B:B,B63,'Kode Akun'!G:G)+SUMIF('Jurnal Umum'!$J$7:$J$3007,B63,'Jurnal Umum'!$L$7:$L$3007)-SUMIF('Jurnal Umum'!$J$7:$J$3007,B63,'Jurnal Umum'!$M$7:$M$3007),0))</f>
        <v>355750</v>
      </c>
      <c r="F63" s="46">
        <f ca="1">IF(B63="","",IF(D63="K",SUMIF('Kode Akun'!B:B,B63,'Kode Akun'!H:H)-SUMIF('Jurnal Umum'!$J$7:$J$3007,B63,'Jurnal Umum'!$L$7:$L$3007)+SUMIF('Jurnal Umum'!$J$7:$J$3007,B63,'Jurnal Umum'!$M$7:$M$3007),0))</f>
        <v>0</v>
      </c>
      <c r="G63" s="46">
        <f ca="1">IF($B63="","",SUMIF(AJP!$D:$D,$B63,AJP!F:F)+SUMIF(HPP!$C:$C,$B63,HPP!$DD:$DD))</f>
        <v>0</v>
      </c>
      <c r="H63" s="46">
        <f ca="1">IF($B63="","",SUMIF(AJP!$D:$D,$B63,AJP!G:G)+SUMIF(HPP!$D:$D,$B63,HPP!$DD:$DD))</f>
        <v>0</v>
      </c>
      <c r="I63" s="49">
        <f t="shared" ca="1" si="23"/>
        <v>355750</v>
      </c>
      <c r="J63" s="49">
        <f t="shared" ca="1" si="24"/>
        <v>0</v>
      </c>
      <c r="K63" s="48" t="str">
        <f t="shared" ca="1" si="25"/>
        <v>L/R</v>
      </c>
      <c r="L63" s="49">
        <f t="shared" ca="1" si="26"/>
        <v>355750</v>
      </c>
      <c r="M63" s="49">
        <f t="shared" ca="1" si="27"/>
        <v>0</v>
      </c>
      <c r="N63" s="49">
        <f t="shared" ca="1" si="28"/>
        <v>0</v>
      </c>
      <c r="O63" s="49">
        <f t="shared" ca="1" si="29"/>
        <v>0</v>
      </c>
      <c r="P63" s="28"/>
      <c r="Q63" s="28"/>
    </row>
    <row r="64" spans="1:17" ht="18.75" customHeight="1" x14ac:dyDescent="0.35">
      <c r="A64" s="28"/>
      <c r="B64" s="45" t="str">
        <f ca="1">IF(TODAY()&gt;EXP,"0",IF('Kode Akun'!B64="","",'Kode Akun'!B64))</f>
        <v/>
      </c>
      <c r="C64" s="49" t="str">
        <f t="shared" ca="1" si="21"/>
        <v/>
      </c>
      <c r="D64" s="50" t="str">
        <f t="shared" ca="1" si="22"/>
        <v/>
      </c>
      <c r="E64" s="46" t="str">
        <f ca="1">IF(B64="","",IF(D64="D",SUMIF('Kode Akun'!B:B,B64,'Kode Akun'!G:G)+SUMIF('Jurnal Umum'!$J$7:$J$3007,B64,'Jurnal Umum'!$L$7:$L$3007)-SUMIF('Jurnal Umum'!$J$7:$J$3007,B64,'Jurnal Umum'!$M$7:$M$3007),0))</f>
        <v/>
      </c>
      <c r="F64" s="46" t="str">
        <f ca="1">IF(B64="","",IF(D64="K",SUMIF('Kode Akun'!B:B,B64,'Kode Akun'!H:H)-SUMIF('Jurnal Umum'!$J$7:$J$3007,B64,'Jurnal Umum'!$L$7:$L$3007)+SUMIF('Jurnal Umum'!$J$7:$J$3007,B64,'Jurnal Umum'!$M$7:$M$3007),0))</f>
        <v/>
      </c>
      <c r="G64" s="46" t="str">
        <f ca="1">IF($B64="","",SUMIF(AJP!$D:$D,$B64,AJP!F:F)+SUMIF(HPP!$C:$C,$B64,HPP!$DD:$DD))</f>
        <v/>
      </c>
      <c r="H64" s="46" t="str">
        <f ca="1">IF($B64="","",SUMIF(AJP!$D:$D,$B64,AJP!G:G)+SUMIF(HPP!$D:$D,$B64,HPP!$DD:$DD))</f>
        <v/>
      </c>
      <c r="I64" s="49" t="str">
        <f t="shared" ca="1" si="23"/>
        <v/>
      </c>
      <c r="J64" s="49" t="str">
        <f t="shared" ca="1" si="24"/>
        <v/>
      </c>
      <c r="K64" s="48" t="str">
        <f t="shared" ca="1" si="25"/>
        <v/>
      </c>
      <c r="L64" s="49" t="str">
        <f t="shared" ca="1" si="26"/>
        <v/>
      </c>
      <c r="M64" s="49" t="str">
        <f t="shared" ca="1" si="27"/>
        <v/>
      </c>
      <c r="N64" s="49" t="str">
        <f t="shared" ca="1" si="28"/>
        <v/>
      </c>
      <c r="O64" s="49" t="str">
        <f t="shared" ca="1" si="29"/>
        <v/>
      </c>
      <c r="P64" s="28"/>
      <c r="Q64" s="28"/>
    </row>
    <row r="65" spans="1:17" ht="18.75" customHeight="1" x14ac:dyDescent="0.35">
      <c r="A65" s="28"/>
      <c r="B65" s="45">
        <f ca="1">IF(TODAY()&gt;EXP,"0",IF('Kode Akun'!B65="","",'Kode Akun'!B65))</f>
        <v>500</v>
      </c>
      <c r="C65" s="49" t="str">
        <f t="shared" ca="1" si="21"/>
        <v>HARGA POKOK PENJUALAN</v>
      </c>
      <c r="D65" s="50" t="str">
        <f t="shared" ca="1" si="22"/>
        <v>D</v>
      </c>
      <c r="E65" s="46">
        <f ca="1">IF(B65="","",IF(D65="D",SUMIF('Kode Akun'!B:B,B65,'Kode Akun'!G:G)+SUMIF('Jurnal Umum'!$J$7:$J$3007,B65,'Jurnal Umum'!$L$7:$L$3007)-SUMIF('Jurnal Umum'!$J$7:$J$3007,B65,'Jurnal Umum'!$M$7:$M$3007),0))</f>
        <v>0</v>
      </c>
      <c r="F65" s="46">
        <f ca="1">IF(B65="","",IF(D65="K",SUMIF('Kode Akun'!B:B,B65,'Kode Akun'!H:H)-SUMIF('Jurnal Umum'!$J$7:$J$3007,B65,'Jurnal Umum'!$L$7:$L$3007)+SUMIF('Jurnal Umum'!$J$7:$J$3007,B65,'Jurnal Umum'!$M$7:$M$3007),0))</f>
        <v>0</v>
      </c>
      <c r="G65" s="46">
        <f ca="1">IF($B65="","",SUMIF(AJP!$D:$D,$B65,AJP!F:F)+SUMIF(HPP!$C:$C,$B65,HPP!$DD:$DD))</f>
        <v>0</v>
      </c>
      <c r="H65" s="46">
        <f ca="1">IF($B65="","",SUMIF(AJP!$D:$D,$B65,AJP!G:G)+SUMIF(HPP!$D:$D,$B65,HPP!$DD:$DD))</f>
        <v>0</v>
      </c>
      <c r="I65" s="49">
        <f t="shared" ca="1" si="23"/>
        <v>0</v>
      </c>
      <c r="J65" s="49">
        <f t="shared" ca="1" si="24"/>
        <v>0</v>
      </c>
      <c r="K65" s="48" t="str">
        <f t="shared" ca="1" si="25"/>
        <v>L/R</v>
      </c>
      <c r="L65" s="49">
        <f t="shared" ca="1" si="26"/>
        <v>0</v>
      </c>
      <c r="M65" s="49">
        <f t="shared" ca="1" si="27"/>
        <v>0</v>
      </c>
      <c r="N65" s="49">
        <f t="shared" ca="1" si="28"/>
        <v>0</v>
      </c>
      <c r="O65" s="49">
        <f t="shared" ca="1" si="29"/>
        <v>0</v>
      </c>
      <c r="P65" s="28"/>
      <c r="Q65" s="28"/>
    </row>
    <row r="66" spans="1:17" ht="18.75" customHeight="1" x14ac:dyDescent="0.35">
      <c r="A66" s="28"/>
      <c r="B66" s="45">
        <f ca="1">IF(TODAY()&gt;EXP,"0",IF('Kode Akun'!B66="","",'Kode Akun'!B66))</f>
        <v>511</v>
      </c>
      <c r="C66" s="49" t="str">
        <f t="shared" ca="1" si="21"/>
        <v>Persediaan Awal Barang Jadi</v>
      </c>
      <c r="D66" s="50" t="str">
        <f t="shared" ca="1" si="22"/>
        <v>D</v>
      </c>
      <c r="E66" s="46">
        <f ca="1">IF(B66="","",IF(D66="D",SUMIF('Kode Akun'!B:B,B66,'Kode Akun'!G:G)+SUMIF('Jurnal Umum'!$J$7:$J$3007,B66,'Jurnal Umum'!$L$7:$L$3007)-SUMIF('Jurnal Umum'!$J$7:$J$3007,B66,'Jurnal Umum'!$M$7:$M$3007),0))</f>
        <v>0</v>
      </c>
      <c r="F66" s="46">
        <f ca="1">IF(B66="","",IF(D66="K",SUMIF('Kode Akun'!B:B,B66,'Kode Akun'!H:H)-SUMIF('Jurnal Umum'!$J$7:$J$3007,B66,'Jurnal Umum'!$L$7:$L$3007)+SUMIF('Jurnal Umum'!$J$7:$J$3007,B66,'Jurnal Umum'!$M$7:$M$3007),0))</f>
        <v>0</v>
      </c>
      <c r="G66" s="46">
        <f ca="1">IF($B66="","",SUMIF(AJP!$D:$D,$B66,AJP!F:F)+SUMIF(HPP!$C:$C,$B66,HPP!$DD:$DD))</f>
        <v>297250300</v>
      </c>
      <c r="H66" s="46">
        <f ca="1">IF($B66="","",SUMIF(AJP!$D:$D,$B66,AJP!G:G)+SUMIF(HPP!$D:$D,$B66,HPP!$DD:$DD))</f>
        <v>0</v>
      </c>
      <c r="I66" s="49">
        <f t="shared" ca="1" si="23"/>
        <v>297250300</v>
      </c>
      <c r="J66" s="49">
        <f t="shared" ca="1" si="24"/>
        <v>0</v>
      </c>
      <c r="K66" s="48" t="str">
        <f t="shared" ca="1" si="25"/>
        <v>L/R</v>
      </c>
      <c r="L66" s="49">
        <f t="shared" ca="1" si="26"/>
        <v>297250300</v>
      </c>
      <c r="M66" s="49">
        <f t="shared" ca="1" si="27"/>
        <v>0</v>
      </c>
      <c r="N66" s="49">
        <f t="shared" ca="1" si="28"/>
        <v>0</v>
      </c>
      <c r="O66" s="49">
        <f t="shared" ca="1" si="29"/>
        <v>0</v>
      </c>
      <c r="P66" s="28"/>
      <c r="Q66" s="28"/>
    </row>
    <row r="67" spans="1:17" ht="18.75" customHeight="1" x14ac:dyDescent="0.35">
      <c r="A67" s="28"/>
      <c r="B67" s="45">
        <f ca="1">IF(TODAY()&gt;EXP,"0",IF('Kode Akun'!B67="","",'Kode Akun'!B67))</f>
        <v>512</v>
      </c>
      <c r="C67" s="49" t="str">
        <f t="shared" ca="1" si="21"/>
        <v>Barang Jadi Hasil Produksi</v>
      </c>
      <c r="D67" s="50" t="str">
        <f t="shared" ca="1" si="22"/>
        <v>D</v>
      </c>
      <c r="E67" s="46">
        <f ca="1">IF(B67="","",IF(D67="D",SUMIF('Kode Akun'!B:B,B67,'Kode Akun'!G:G)+SUMIF('Jurnal Umum'!$J$7:$J$3007,B67,'Jurnal Umum'!$L$7:$L$3007)-SUMIF('Jurnal Umum'!$J$7:$J$3007,B67,'Jurnal Umum'!$M$7:$M$3007),0))</f>
        <v>0</v>
      </c>
      <c r="F67" s="46">
        <f ca="1">IF(B67="","",IF(D67="K",SUMIF('Kode Akun'!B:B,B67,'Kode Akun'!H:H)-SUMIF('Jurnal Umum'!$J$7:$J$3007,B67,'Jurnal Umum'!$L$7:$L$3007)+SUMIF('Jurnal Umum'!$J$7:$J$3007,B67,'Jurnal Umum'!$M$7:$M$3007),0))</f>
        <v>0</v>
      </c>
      <c r="G67" s="46">
        <f ca="1">IF($B67="","",SUMIF(AJP!$D:$D,$B67,AJP!F:F)+SUMIF(HPP!$C:$C,$B67,HPP!$DD:$DD))</f>
        <v>2345071097.666667</v>
      </c>
      <c r="H67" s="46">
        <f ca="1">IF($B67="","",SUMIF(AJP!$D:$D,$B67,AJP!G:G)+SUMIF(HPP!$D:$D,$B67,HPP!$DD:$DD))</f>
        <v>0</v>
      </c>
      <c r="I67" s="49">
        <f t="shared" ca="1" si="23"/>
        <v>2345071097.666667</v>
      </c>
      <c r="J67" s="49">
        <f t="shared" ca="1" si="24"/>
        <v>0</v>
      </c>
      <c r="K67" s="48" t="str">
        <f t="shared" ca="1" si="25"/>
        <v>L/R</v>
      </c>
      <c r="L67" s="49">
        <f t="shared" ca="1" si="26"/>
        <v>2345071097.666667</v>
      </c>
      <c r="M67" s="49">
        <f t="shared" ca="1" si="27"/>
        <v>0</v>
      </c>
      <c r="N67" s="49">
        <f t="shared" ca="1" si="28"/>
        <v>0</v>
      </c>
      <c r="O67" s="49">
        <f t="shared" ca="1" si="29"/>
        <v>0</v>
      </c>
      <c r="P67" s="28"/>
      <c r="Q67" s="28"/>
    </row>
    <row r="68" spans="1:17" ht="18.75" customHeight="1" x14ac:dyDescent="0.35">
      <c r="A68" s="28"/>
      <c r="B68" s="45">
        <f ca="1">IF(TODAY()&gt;EXP,"0",IF('Kode Akun'!B68="","",'Kode Akun'!B68))</f>
        <v>518</v>
      </c>
      <c r="C68" s="49" t="str">
        <f t="shared" ca="1" si="21"/>
        <v>Persediaan Akhir Barang Jadi</v>
      </c>
      <c r="D68" s="50" t="str">
        <f t="shared" ca="1" si="22"/>
        <v>K</v>
      </c>
      <c r="E68" s="46">
        <f ca="1">IF(B68="","",IF(D68="D",SUMIF('Kode Akun'!B:B,B68,'Kode Akun'!G:G)+SUMIF('Jurnal Umum'!$J$7:$J$3007,B68,'Jurnal Umum'!$L$7:$L$3007)-SUMIF('Jurnal Umum'!$J$7:$J$3007,B68,'Jurnal Umum'!$M$7:$M$3007),0))</f>
        <v>0</v>
      </c>
      <c r="F68" s="46">
        <f ca="1">IF(B68="","",IF(D68="K",SUMIF('Kode Akun'!B:B,B68,'Kode Akun'!H:H)-SUMIF('Jurnal Umum'!$J$7:$J$3007,B68,'Jurnal Umum'!$L$7:$L$3007)+SUMIF('Jurnal Umum'!$J$7:$J$3007,B68,'Jurnal Umum'!$M$7:$M$3007),0))</f>
        <v>0</v>
      </c>
      <c r="G68" s="46">
        <f ca="1">IF($B68="","",SUMIF(AJP!$D:$D,$B68,AJP!F:F)+SUMIF(HPP!$C:$C,$B68,HPP!$DD:$DD))</f>
        <v>0</v>
      </c>
      <c r="H68" s="46">
        <f ca="1">IF($B68="","",SUMIF(AJP!$D:$D,$B68,AJP!G:G)+SUMIF(HPP!$D:$D,$B68,HPP!$DD:$DD))</f>
        <v>303340000</v>
      </c>
      <c r="I68" s="49">
        <f t="shared" ca="1" si="23"/>
        <v>0</v>
      </c>
      <c r="J68" s="49">
        <f t="shared" ca="1" si="24"/>
        <v>303340000</v>
      </c>
      <c r="K68" s="48" t="str">
        <f t="shared" ca="1" si="25"/>
        <v>L/R</v>
      </c>
      <c r="L68" s="49">
        <f t="shared" ca="1" si="26"/>
        <v>0</v>
      </c>
      <c r="M68" s="49">
        <f t="shared" ca="1" si="27"/>
        <v>303340000</v>
      </c>
      <c r="N68" s="49">
        <f t="shared" ca="1" si="28"/>
        <v>0</v>
      </c>
      <c r="O68" s="49">
        <f t="shared" ca="1" si="29"/>
        <v>0</v>
      </c>
      <c r="P68" s="28"/>
      <c r="Q68" s="28"/>
    </row>
    <row r="69" spans="1:17" ht="18.75" customHeight="1" x14ac:dyDescent="0.35">
      <c r="A69" s="28"/>
      <c r="B69" s="45" t="str">
        <f ca="1">IF(TODAY()&gt;EXP,"0",IF('Kode Akun'!B69="","",'Kode Akun'!B69))</f>
        <v/>
      </c>
      <c r="C69" s="49" t="str">
        <f t="shared" ca="1" si="21"/>
        <v/>
      </c>
      <c r="D69" s="50" t="str">
        <f t="shared" ca="1" si="22"/>
        <v/>
      </c>
      <c r="E69" s="46" t="str">
        <f ca="1">IF(B69="","",IF(D69="D",SUMIF('Kode Akun'!B:B,B69,'Kode Akun'!G:G)+SUMIF('Jurnal Umum'!$J$7:$J$3007,B69,'Jurnal Umum'!$L$7:$L$3007)-SUMIF('Jurnal Umum'!$J$7:$J$3007,B69,'Jurnal Umum'!$M$7:$M$3007),0))</f>
        <v/>
      </c>
      <c r="F69" s="46" t="str">
        <f ca="1">IF(B69="","",IF(D69="K",SUMIF('Kode Akun'!B:B,B69,'Kode Akun'!H:H)-SUMIF('Jurnal Umum'!$J$7:$J$3007,B69,'Jurnal Umum'!$L$7:$L$3007)+SUMIF('Jurnal Umum'!$J$7:$J$3007,B69,'Jurnal Umum'!$M$7:$M$3007),0))</f>
        <v/>
      </c>
      <c r="G69" s="46" t="str">
        <f ca="1">IF($B69="","",SUMIF(AJP!$D:$D,$B69,AJP!F:F)+SUMIF(HPP!$C:$C,$B69,HPP!$DD:$DD))</f>
        <v/>
      </c>
      <c r="H69" s="46" t="str">
        <f ca="1">IF($B69="","",SUMIF(AJP!$D:$D,$B69,AJP!G:G)+SUMIF(HPP!$D:$D,$B69,HPP!$DD:$DD))</f>
        <v/>
      </c>
      <c r="I69" s="49" t="str">
        <f t="shared" ca="1" si="23"/>
        <v/>
      </c>
      <c r="J69" s="49" t="str">
        <f t="shared" ca="1" si="24"/>
        <v/>
      </c>
      <c r="K69" s="48" t="str">
        <f t="shared" ca="1" si="25"/>
        <v/>
      </c>
      <c r="L69" s="49" t="str">
        <f t="shared" ca="1" si="26"/>
        <v/>
      </c>
      <c r="M69" s="49" t="str">
        <f t="shared" ca="1" si="27"/>
        <v/>
      </c>
      <c r="N69" s="49" t="str">
        <f t="shared" ca="1" si="28"/>
        <v/>
      </c>
      <c r="O69" s="49" t="str">
        <f t="shared" ca="1" si="29"/>
        <v/>
      </c>
      <c r="P69" s="28"/>
      <c r="Q69" s="28"/>
    </row>
    <row r="70" spans="1:17" ht="18.75" customHeight="1" x14ac:dyDescent="0.35">
      <c r="A70" s="28"/>
      <c r="B70" s="45">
        <f ca="1">IF(TODAY()&gt;EXP,"0",IF('Kode Akun'!B70="","",'Kode Akun'!B70))</f>
        <v>530</v>
      </c>
      <c r="C70" s="49" t="str">
        <f t="shared" ca="1" si="21"/>
        <v>HARGA POKOK PRODUKSI</v>
      </c>
      <c r="D70" s="50" t="str">
        <f t="shared" ca="1" si="22"/>
        <v>D</v>
      </c>
      <c r="E70" s="46">
        <f ca="1">IF(B70="","",IF(D70="D",SUMIF('Kode Akun'!B:B,B70,'Kode Akun'!G:G)+SUMIF('Jurnal Umum'!$J$7:$J$3007,B70,'Jurnal Umum'!$L$7:$L$3007)-SUMIF('Jurnal Umum'!$J$7:$J$3007,B70,'Jurnal Umum'!$M$7:$M$3007),0))</f>
        <v>0</v>
      </c>
      <c r="F70" s="46">
        <f ca="1">IF(B70="","",IF(D70="K",SUMIF('Kode Akun'!B:B,B70,'Kode Akun'!H:H)-SUMIF('Jurnal Umum'!$J$7:$J$3007,B70,'Jurnal Umum'!$L$7:$L$3007)+SUMIF('Jurnal Umum'!$J$7:$J$3007,B70,'Jurnal Umum'!$M$7:$M$3007),0))</f>
        <v>0</v>
      </c>
      <c r="G70" s="46">
        <f ca="1">IF($B70="","",SUMIF(AJP!$D:$D,$B70,AJP!F:F)+SUMIF(HPP!$C:$C,$B70,HPP!$DD:$DD))</f>
        <v>0</v>
      </c>
      <c r="H70" s="46">
        <f ca="1">IF($B70="","",SUMIF(AJP!$D:$D,$B70,AJP!G:G)+SUMIF(HPP!$D:$D,$B70,HPP!$DD:$DD))</f>
        <v>0</v>
      </c>
      <c r="I70" s="49">
        <f t="shared" ca="1" si="23"/>
        <v>0</v>
      </c>
      <c r="J70" s="49">
        <f t="shared" ca="1" si="24"/>
        <v>0</v>
      </c>
      <c r="K70" s="48" t="str">
        <f t="shared" ca="1" si="25"/>
        <v>L/R</v>
      </c>
      <c r="L70" s="49">
        <f t="shared" ca="1" si="26"/>
        <v>0</v>
      </c>
      <c r="M70" s="49">
        <f t="shared" ca="1" si="27"/>
        <v>0</v>
      </c>
      <c r="N70" s="49">
        <f t="shared" ca="1" si="28"/>
        <v>0</v>
      </c>
      <c r="O70" s="49">
        <f t="shared" ca="1" si="29"/>
        <v>0</v>
      </c>
      <c r="P70" s="28"/>
      <c r="Q70" s="28"/>
    </row>
    <row r="71" spans="1:17" ht="18.75" customHeight="1" x14ac:dyDescent="0.35">
      <c r="A71" s="28"/>
      <c r="B71" s="45">
        <f ca="1">IF(TODAY()&gt;EXP,"0",IF('Kode Akun'!B71="","",'Kode Akun'!B71))</f>
        <v>531</v>
      </c>
      <c r="C71" s="49" t="str">
        <f t="shared" ca="1" si="21"/>
        <v>Persediaan Awal Barang Dalam Proses</v>
      </c>
      <c r="D71" s="50" t="str">
        <f t="shared" ca="1" si="22"/>
        <v>D</v>
      </c>
      <c r="E71" s="46">
        <f ca="1">IF(B71="","",IF(D71="D",SUMIF('Kode Akun'!B:B,B71,'Kode Akun'!G:G)+SUMIF('Jurnal Umum'!$J$7:$J$3007,B71,'Jurnal Umum'!$L$7:$L$3007)-SUMIF('Jurnal Umum'!$J$7:$J$3007,B71,'Jurnal Umum'!$M$7:$M$3007),0))</f>
        <v>0</v>
      </c>
      <c r="F71" s="46">
        <f ca="1">IF(B71="","",IF(D71="K",SUMIF('Kode Akun'!B:B,B71,'Kode Akun'!H:H)-SUMIF('Jurnal Umum'!$J$7:$J$3007,B71,'Jurnal Umum'!$L$7:$L$3007)+SUMIF('Jurnal Umum'!$J$7:$J$3007,B71,'Jurnal Umum'!$M$7:$M$3007),0))</f>
        <v>0</v>
      </c>
      <c r="G71" s="46">
        <f ca="1">IF($B71="","",SUMIF(AJP!$D:$D,$B71,AJP!F:F)+SUMIF(HPP!$C:$C,$B71,HPP!$DD:$DD))</f>
        <v>130125000</v>
      </c>
      <c r="H71" s="46">
        <f ca="1">IF($B71="","",SUMIF(AJP!$D:$D,$B71,AJP!G:G)+SUMIF(HPP!$D:$D,$B71,HPP!$DD:$DD))</f>
        <v>0</v>
      </c>
      <c r="I71" s="49">
        <f t="shared" ca="1" si="23"/>
        <v>130125000</v>
      </c>
      <c r="J71" s="49">
        <f t="shared" ca="1" si="24"/>
        <v>0</v>
      </c>
      <c r="K71" s="48" t="str">
        <f t="shared" ca="1" si="25"/>
        <v>L/R</v>
      </c>
      <c r="L71" s="49">
        <f t="shared" ca="1" si="26"/>
        <v>130125000</v>
      </c>
      <c r="M71" s="49">
        <f t="shared" ca="1" si="27"/>
        <v>0</v>
      </c>
      <c r="N71" s="49">
        <f t="shared" ca="1" si="28"/>
        <v>0</v>
      </c>
      <c r="O71" s="49">
        <f t="shared" ca="1" si="29"/>
        <v>0</v>
      </c>
      <c r="P71" s="28"/>
      <c r="Q71" s="28"/>
    </row>
    <row r="72" spans="1:17" ht="18.75" customHeight="1" x14ac:dyDescent="0.35">
      <c r="A72" s="28"/>
      <c r="B72" s="45">
        <f ca="1">IF(TODAY()&gt;EXP,"0",IF('Kode Akun'!B72="","",'Kode Akun'!B72))</f>
        <v>532</v>
      </c>
      <c r="C72" s="49" t="str">
        <f t="shared" ca="1" si="21"/>
        <v>Pemakaian Bahan Baku</v>
      </c>
      <c r="D72" s="50" t="str">
        <f t="shared" ca="1" si="22"/>
        <v>D</v>
      </c>
      <c r="E72" s="46">
        <f ca="1">IF(B72="","",IF(D72="D",SUMIF('Kode Akun'!B:B,B72,'Kode Akun'!G:G)+SUMIF('Jurnal Umum'!$J$7:$J$3007,B72,'Jurnal Umum'!$L$7:$L$3007)-SUMIF('Jurnal Umum'!$J$7:$J$3007,B72,'Jurnal Umum'!$M$7:$M$3007),0))</f>
        <v>0</v>
      </c>
      <c r="F72" s="46">
        <f ca="1">IF(B72="","",IF(D72="K",SUMIF('Kode Akun'!B:B,B72,'Kode Akun'!H:H)-SUMIF('Jurnal Umum'!$J$7:$J$3007,B72,'Jurnal Umum'!$L$7:$L$3007)+SUMIF('Jurnal Umum'!$J$7:$J$3007,B72,'Jurnal Umum'!$M$7:$M$3007),0))</f>
        <v>0</v>
      </c>
      <c r="G72" s="46">
        <f ca="1">IF($B72="","",SUMIF(AJP!$D:$D,$B72,AJP!F:F)+SUMIF(HPP!$C:$C,$B72,HPP!$DD:$DD))</f>
        <v>1343397500</v>
      </c>
      <c r="H72" s="46">
        <f ca="1">IF($B72="","",SUMIF(AJP!$D:$D,$B72,AJP!G:G)+SUMIF(HPP!$D:$D,$B72,HPP!$DD:$DD))</f>
        <v>0</v>
      </c>
      <c r="I72" s="49">
        <f t="shared" ca="1" si="23"/>
        <v>1343397500</v>
      </c>
      <c r="J72" s="49">
        <f t="shared" ca="1" si="24"/>
        <v>0</v>
      </c>
      <c r="K72" s="48" t="str">
        <f t="shared" ca="1" si="25"/>
        <v>L/R</v>
      </c>
      <c r="L72" s="49">
        <f t="shared" ca="1" si="26"/>
        <v>1343397500</v>
      </c>
      <c r="M72" s="49">
        <f t="shared" ca="1" si="27"/>
        <v>0</v>
      </c>
      <c r="N72" s="49">
        <f t="shared" ca="1" si="28"/>
        <v>0</v>
      </c>
      <c r="O72" s="49">
        <f t="shared" ca="1" si="29"/>
        <v>0</v>
      </c>
      <c r="P72" s="28"/>
      <c r="Q72" s="28"/>
    </row>
    <row r="73" spans="1:17" ht="18.75" customHeight="1" x14ac:dyDescent="0.35">
      <c r="A73" s="28"/>
      <c r="B73" s="45">
        <f ca="1">IF(TODAY()&gt;EXP,"0",IF('Kode Akun'!B73="","",'Kode Akun'!B73))</f>
        <v>533</v>
      </c>
      <c r="C73" s="49" t="str">
        <f t="shared" ca="1" si="21"/>
        <v>Pemakaian Bahan Penolong</v>
      </c>
      <c r="D73" s="50" t="str">
        <f t="shared" ca="1" si="22"/>
        <v>D</v>
      </c>
      <c r="E73" s="46">
        <f ca="1">IF(B73="","",IF(D73="D",SUMIF('Kode Akun'!B:B,B73,'Kode Akun'!G:G)+SUMIF('Jurnal Umum'!$J$7:$J$3007,B73,'Jurnal Umum'!$L$7:$L$3007)-SUMIF('Jurnal Umum'!$J$7:$J$3007,B73,'Jurnal Umum'!$M$7:$M$3007),0))</f>
        <v>0</v>
      </c>
      <c r="F73" s="46">
        <f ca="1">IF(B73="","",IF(D73="K",SUMIF('Kode Akun'!B:B,B73,'Kode Akun'!H:H)-SUMIF('Jurnal Umum'!$J$7:$J$3007,B73,'Jurnal Umum'!$L$7:$L$3007)+SUMIF('Jurnal Umum'!$J$7:$J$3007,B73,'Jurnal Umum'!$M$7:$M$3007),0))</f>
        <v>0</v>
      </c>
      <c r="G73" s="46">
        <f ca="1">IF($B73="","",SUMIF(AJP!$D:$D,$B73,AJP!F:F)+SUMIF(HPP!$C:$C,$B73,HPP!$DD:$DD))</f>
        <v>0</v>
      </c>
      <c r="H73" s="46">
        <f ca="1">IF($B73="","",SUMIF(AJP!$D:$D,$B73,AJP!G:G)+SUMIF(HPP!$D:$D,$B73,HPP!$DD:$DD))</f>
        <v>0</v>
      </c>
      <c r="I73" s="49">
        <f t="shared" ca="1" si="23"/>
        <v>0</v>
      </c>
      <c r="J73" s="49">
        <f t="shared" ca="1" si="24"/>
        <v>0</v>
      </c>
      <c r="K73" s="48" t="str">
        <f t="shared" ca="1" si="25"/>
        <v>L/R</v>
      </c>
      <c r="L73" s="49">
        <f t="shared" ca="1" si="26"/>
        <v>0</v>
      </c>
      <c r="M73" s="49">
        <f t="shared" ca="1" si="27"/>
        <v>0</v>
      </c>
      <c r="N73" s="49">
        <f t="shared" ca="1" si="28"/>
        <v>0</v>
      </c>
      <c r="O73" s="49">
        <f t="shared" ca="1" si="29"/>
        <v>0</v>
      </c>
      <c r="P73" s="28"/>
      <c r="Q73" s="28"/>
    </row>
    <row r="74" spans="1:17" ht="18.75" customHeight="1" x14ac:dyDescent="0.35">
      <c r="A74" s="28"/>
      <c r="B74" s="45">
        <f ca="1">IF(TODAY()&gt;EXP,"0",IF('Kode Akun'!B74="","",'Kode Akun'!B74))</f>
        <v>535</v>
      </c>
      <c r="C74" s="49" t="str">
        <f t="shared" ref="C74:C137" ca="1" si="30">IF(B74="","",VLOOKUP(B74,DA,2,FALSE))</f>
        <v>Biaya Overhead Produksi</v>
      </c>
      <c r="D74" s="50" t="str">
        <f t="shared" ref="D74:D137" ca="1" si="31">IF(B74="","",VLOOKUP(B74,DA,3,FALSE))</f>
        <v>D</v>
      </c>
      <c r="E74" s="46">
        <f ca="1">IF(B74="","",IF(D74="D",SUMIF('Kode Akun'!B:B,B74,'Kode Akun'!G:G)+SUMIF('Jurnal Umum'!$J$7:$J$3007,B74,'Jurnal Umum'!$L$7:$L$3007)-SUMIF('Jurnal Umum'!$J$7:$J$3007,B74,'Jurnal Umum'!$M$7:$M$3007),0))</f>
        <v>0</v>
      </c>
      <c r="F74" s="46">
        <f ca="1">IF(B74="","",IF(D74="K",SUMIF('Kode Akun'!B:B,B74,'Kode Akun'!H:H)-SUMIF('Jurnal Umum'!$J$7:$J$3007,B74,'Jurnal Umum'!$L$7:$L$3007)+SUMIF('Jurnal Umum'!$J$7:$J$3007,B74,'Jurnal Umum'!$M$7:$M$3007),0))</f>
        <v>0</v>
      </c>
      <c r="G74" s="46">
        <f ca="1">IF($B74="","",SUMIF(AJP!$D:$D,$B74,AJP!F:F)+SUMIF(HPP!$C:$C,$B74,HPP!$DD:$DD))</f>
        <v>629011597.66666675</v>
      </c>
      <c r="H74" s="46">
        <f ca="1">IF($B74="","",SUMIF(AJP!$D:$D,$B74,AJP!G:G)+SUMIF(HPP!$D:$D,$B74,HPP!$DD:$DD))</f>
        <v>0</v>
      </c>
      <c r="I74" s="49">
        <f t="shared" ref="I74:I137" ca="1" si="32">IF(B74="","",IF(D74="D",E74+G74-H74,0))</f>
        <v>629011597.66666675</v>
      </c>
      <c r="J74" s="49">
        <f t="shared" ref="J74:J137" ca="1" si="33">IF(B74="","",IF(D74="K",F74-G74+H74,0))</f>
        <v>0</v>
      </c>
      <c r="K74" s="48" t="str">
        <f t="shared" ref="K74:K137" ca="1" si="34">IF(B74="","",VLOOKUP(B74,DA,4,FALSE))</f>
        <v>L/R</v>
      </c>
      <c r="L74" s="49">
        <f t="shared" ref="L74:L137" ca="1" si="35">IF(B74="","",IF(K74="L/R",I74,0))</f>
        <v>629011597.66666675</v>
      </c>
      <c r="M74" s="49">
        <f t="shared" ref="M74:M137" ca="1" si="36">IF(B74="","",IF(K74="L/R",J74,0))</f>
        <v>0</v>
      </c>
      <c r="N74" s="49">
        <f t="shared" ref="N74:N137" ca="1" si="37">IF(B74="","",IF(K74="N",I74,0))</f>
        <v>0</v>
      </c>
      <c r="O74" s="49">
        <f t="shared" ref="O74:O137" ca="1" si="38">IF(B74="","",IF(K74="N",J74,0))</f>
        <v>0</v>
      </c>
      <c r="P74" s="28"/>
      <c r="Q74" s="28"/>
    </row>
    <row r="75" spans="1:17" ht="18.75" customHeight="1" x14ac:dyDescent="0.35">
      <c r="A75" s="28"/>
      <c r="B75" s="45">
        <f ca="1">IF(TODAY()&gt;EXP,"0",IF('Kode Akun'!B75="","",'Kode Akun'!B75))</f>
        <v>538</v>
      </c>
      <c r="C75" s="49" t="str">
        <f t="shared" ca="1" si="30"/>
        <v>Persediaan Akhir Barang Dalam Proses</v>
      </c>
      <c r="D75" s="50" t="str">
        <f t="shared" ca="1" si="31"/>
        <v>K</v>
      </c>
      <c r="E75" s="46">
        <f ca="1">IF(B75="","",IF(D75="D",SUMIF('Kode Akun'!B:B,B75,'Kode Akun'!G:G)+SUMIF('Jurnal Umum'!$J$7:$J$3007,B75,'Jurnal Umum'!$L$7:$L$3007)-SUMIF('Jurnal Umum'!$J$7:$J$3007,B75,'Jurnal Umum'!$M$7:$M$3007),0))</f>
        <v>0</v>
      </c>
      <c r="F75" s="46">
        <f ca="1">IF(B75="","",IF(D75="K",SUMIF('Kode Akun'!B:B,B75,'Kode Akun'!H:H)-SUMIF('Jurnal Umum'!$J$7:$J$3007,B75,'Jurnal Umum'!$L$7:$L$3007)+SUMIF('Jurnal Umum'!$J$7:$J$3007,B75,'Jurnal Umum'!$M$7:$M$3007),0))</f>
        <v>0</v>
      </c>
      <c r="G75" s="46">
        <f ca="1">IF($B75="","",SUMIF(AJP!$D:$D,$B75,AJP!F:F)+SUMIF(HPP!$C:$C,$B75,HPP!$DD:$DD))</f>
        <v>0</v>
      </c>
      <c r="H75" s="46">
        <f ca="1">IF($B75="","",SUMIF(AJP!$D:$D,$B75,AJP!G:G)+SUMIF(HPP!$D:$D,$B75,HPP!$DD:$DD))</f>
        <v>165027000</v>
      </c>
      <c r="I75" s="49">
        <f t="shared" ca="1" si="32"/>
        <v>0</v>
      </c>
      <c r="J75" s="49">
        <f t="shared" ca="1" si="33"/>
        <v>165027000</v>
      </c>
      <c r="K75" s="48" t="str">
        <f t="shared" ca="1" si="34"/>
        <v>L/R</v>
      </c>
      <c r="L75" s="49">
        <f t="shared" ca="1" si="35"/>
        <v>0</v>
      </c>
      <c r="M75" s="49">
        <f t="shared" ca="1" si="36"/>
        <v>165027000</v>
      </c>
      <c r="N75" s="49">
        <f t="shared" ca="1" si="37"/>
        <v>0</v>
      </c>
      <c r="O75" s="49">
        <f t="shared" ca="1" si="38"/>
        <v>0</v>
      </c>
      <c r="P75" s="28"/>
      <c r="Q75" s="28"/>
    </row>
    <row r="76" spans="1:17" ht="18.75" customHeight="1" x14ac:dyDescent="0.35">
      <c r="A76" s="28"/>
      <c r="B76" s="45">
        <f ca="1">IF(TODAY()&gt;EXP,"0",IF('Kode Akun'!B76="","",'Kode Akun'!B76))</f>
        <v>539</v>
      </c>
      <c r="C76" s="49" t="str">
        <f t="shared" ca="1" si="30"/>
        <v>Penutup Perkiraan Harga Pokok Produksi</v>
      </c>
      <c r="D76" s="50" t="str">
        <f t="shared" ca="1" si="31"/>
        <v>K</v>
      </c>
      <c r="E76" s="46">
        <f ca="1">IF(B76="","",IF(D76="D",SUMIF('Kode Akun'!B:B,B76,'Kode Akun'!G:G)+SUMIF('Jurnal Umum'!$J$7:$J$3007,B76,'Jurnal Umum'!$L$7:$L$3007)-SUMIF('Jurnal Umum'!$J$7:$J$3007,B76,'Jurnal Umum'!$M$7:$M$3007),0))</f>
        <v>0</v>
      </c>
      <c r="F76" s="46">
        <f ca="1">IF(B76="","",IF(D76="K",SUMIF('Kode Akun'!B:B,B76,'Kode Akun'!H:H)-SUMIF('Jurnal Umum'!$J$7:$J$3007,B76,'Jurnal Umum'!$L$7:$L$3007)+SUMIF('Jurnal Umum'!$J$7:$J$3007,B76,'Jurnal Umum'!$M$7:$M$3007),0))</f>
        <v>0</v>
      </c>
      <c r="G76" s="46">
        <f ca="1">IF($B76="","",SUMIF(AJP!$D:$D,$B76,AJP!F:F)+SUMIF(HPP!$C:$C,$B76,HPP!$DD:$DD))</f>
        <v>0</v>
      </c>
      <c r="H76" s="46">
        <f ca="1">IF($B76="","",SUMIF(AJP!$D:$D,$B76,AJP!G:G)+SUMIF(HPP!$D:$D,$B76,HPP!$DD:$DD))</f>
        <v>2345071097.666667</v>
      </c>
      <c r="I76" s="49">
        <f t="shared" ca="1" si="32"/>
        <v>0</v>
      </c>
      <c r="J76" s="49">
        <f t="shared" ca="1" si="33"/>
        <v>2345071097.666667</v>
      </c>
      <c r="K76" s="48" t="str">
        <f t="shared" ca="1" si="34"/>
        <v>L/R</v>
      </c>
      <c r="L76" s="49">
        <f t="shared" ca="1" si="35"/>
        <v>0</v>
      </c>
      <c r="M76" s="49">
        <f t="shared" ca="1" si="36"/>
        <v>2345071097.666667</v>
      </c>
      <c r="N76" s="49">
        <f t="shared" ca="1" si="37"/>
        <v>0</v>
      </c>
      <c r="O76" s="49">
        <f t="shared" ca="1" si="38"/>
        <v>0</v>
      </c>
      <c r="P76" s="28"/>
      <c r="Q76" s="28"/>
    </row>
    <row r="77" spans="1:17" ht="18.75" customHeight="1" x14ac:dyDescent="0.35">
      <c r="A77" s="28"/>
      <c r="B77" s="45" t="str">
        <f ca="1">IF(TODAY()&gt;EXP,"0",IF('Kode Akun'!B77="","",'Kode Akun'!B77))</f>
        <v/>
      </c>
      <c r="C77" s="49" t="str">
        <f t="shared" ca="1" si="30"/>
        <v/>
      </c>
      <c r="D77" s="50" t="str">
        <f t="shared" ca="1" si="31"/>
        <v/>
      </c>
      <c r="E77" s="46" t="str">
        <f ca="1">IF(B77="","",IF(D77="D",SUMIF('Kode Akun'!B:B,B77,'Kode Akun'!G:G)+SUMIF('Jurnal Umum'!$J$7:$J$3007,B77,'Jurnal Umum'!$L$7:$L$3007)-SUMIF('Jurnal Umum'!$J$7:$J$3007,B77,'Jurnal Umum'!$M$7:$M$3007),0))</f>
        <v/>
      </c>
      <c r="F77" s="46" t="str">
        <f ca="1">IF(B77="","",IF(D77="K",SUMIF('Kode Akun'!B:B,B77,'Kode Akun'!H:H)-SUMIF('Jurnal Umum'!$J$7:$J$3007,B77,'Jurnal Umum'!$L$7:$L$3007)+SUMIF('Jurnal Umum'!$J$7:$J$3007,B77,'Jurnal Umum'!$M$7:$M$3007),0))</f>
        <v/>
      </c>
      <c r="G77" s="46" t="str">
        <f ca="1">IF($B77="","",SUMIF(AJP!$D:$D,$B77,AJP!F:F)+SUMIF(HPP!$C:$C,$B77,HPP!$DD:$DD))</f>
        <v/>
      </c>
      <c r="H77" s="46" t="str">
        <f ca="1">IF($B77="","",SUMIF(AJP!$D:$D,$B77,AJP!G:G)+SUMIF(HPP!$D:$D,$B77,HPP!$DD:$DD))</f>
        <v/>
      </c>
      <c r="I77" s="49" t="str">
        <f t="shared" ca="1" si="32"/>
        <v/>
      </c>
      <c r="J77" s="49" t="str">
        <f t="shared" ca="1" si="33"/>
        <v/>
      </c>
      <c r="K77" s="48" t="str">
        <f t="shared" ca="1" si="34"/>
        <v/>
      </c>
      <c r="L77" s="49" t="str">
        <f t="shared" ca="1" si="35"/>
        <v/>
      </c>
      <c r="M77" s="49" t="str">
        <f t="shared" ca="1" si="36"/>
        <v/>
      </c>
      <c r="N77" s="49" t="str">
        <f t="shared" ca="1" si="37"/>
        <v/>
      </c>
      <c r="O77" s="49" t="str">
        <f t="shared" ca="1" si="38"/>
        <v/>
      </c>
      <c r="P77" s="28"/>
      <c r="Q77" s="28"/>
    </row>
    <row r="78" spans="1:17" ht="18.75" customHeight="1" x14ac:dyDescent="0.35">
      <c r="A78" s="28"/>
      <c r="B78" s="45">
        <f ca="1">IF(TODAY()&gt;EXP,"0",IF('Kode Akun'!B78="","",'Kode Akun'!B78))</f>
        <v>550</v>
      </c>
      <c r="C78" s="49" t="str">
        <f t="shared" ca="1" si="30"/>
        <v>PEMAKAIAN BAHAN BAKU</v>
      </c>
      <c r="D78" s="50" t="str">
        <f t="shared" ca="1" si="31"/>
        <v>D</v>
      </c>
      <c r="E78" s="46">
        <f ca="1">IF(B78="","",IF(D78="D",SUMIF('Kode Akun'!B:B,B78,'Kode Akun'!G:G)+SUMIF('Jurnal Umum'!$J$7:$J$3007,B78,'Jurnal Umum'!$L$7:$L$3007)-SUMIF('Jurnal Umum'!$J$7:$J$3007,B78,'Jurnal Umum'!$M$7:$M$3007),0))</f>
        <v>0</v>
      </c>
      <c r="F78" s="46">
        <f ca="1">IF(B78="","",IF(D78="K",SUMIF('Kode Akun'!B:B,B78,'Kode Akun'!H:H)-SUMIF('Jurnal Umum'!$J$7:$J$3007,B78,'Jurnal Umum'!$L$7:$L$3007)+SUMIF('Jurnal Umum'!$J$7:$J$3007,B78,'Jurnal Umum'!$M$7:$M$3007),0))</f>
        <v>0</v>
      </c>
      <c r="G78" s="46">
        <f ca="1">IF($B78="","",SUMIF(AJP!$D:$D,$B78,AJP!F:F)+SUMIF(HPP!$C:$C,$B78,HPP!$DD:$DD))</f>
        <v>0</v>
      </c>
      <c r="H78" s="46">
        <f ca="1">IF($B78="","",SUMIF(AJP!$D:$D,$B78,AJP!G:G)+SUMIF(HPP!$D:$D,$B78,HPP!$DD:$DD))</f>
        <v>0</v>
      </c>
      <c r="I78" s="49">
        <f t="shared" ca="1" si="32"/>
        <v>0</v>
      </c>
      <c r="J78" s="49">
        <f t="shared" ca="1" si="33"/>
        <v>0</v>
      </c>
      <c r="K78" s="48" t="str">
        <f t="shared" ca="1" si="34"/>
        <v>L/R</v>
      </c>
      <c r="L78" s="49">
        <f t="shared" ca="1" si="35"/>
        <v>0</v>
      </c>
      <c r="M78" s="49">
        <f t="shared" ca="1" si="36"/>
        <v>0</v>
      </c>
      <c r="N78" s="49">
        <f t="shared" ca="1" si="37"/>
        <v>0</v>
      </c>
      <c r="O78" s="49">
        <f t="shared" ca="1" si="38"/>
        <v>0</v>
      </c>
      <c r="P78" s="28"/>
      <c r="Q78" s="28"/>
    </row>
    <row r="79" spans="1:17" ht="18.75" customHeight="1" x14ac:dyDescent="0.35">
      <c r="A79" s="28"/>
      <c r="B79" s="45">
        <f ca="1">IF(TODAY()&gt;EXP,"0",IF('Kode Akun'!B79="","",'Kode Akun'!B79))</f>
        <v>551</v>
      </c>
      <c r="C79" s="49" t="str">
        <f t="shared" ca="1" si="30"/>
        <v>Persediaan Awal Bahan Baku</v>
      </c>
      <c r="D79" s="50" t="str">
        <f t="shared" ca="1" si="31"/>
        <v>D</v>
      </c>
      <c r="E79" s="46">
        <f ca="1">IF(B79="","",IF(D79="D",SUMIF('Kode Akun'!B:B,B79,'Kode Akun'!G:G)+SUMIF('Jurnal Umum'!$J$7:$J$3007,B79,'Jurnal Umum'!$L$7:$L$3007)-SUMIF('Jurnal Umum'!$J$7:$J$3007,B79,'Jurnal Umum'!$M$7:$M$3007),0))</f>
        <v>0</v>
      </c>
      <c r="F79" s="46">
        <f ca="1">IF(B79="","",IF(D79="K",SUMIF('Kode Akun'!B:B,B79,'Kode Akun'!H:H)-SUMIF('Jurnal Umum'!$J$7:$J$3007,B79,'Jurnal Umum'!$L$7:$L$3007)+SUMIF('Jurnal Umum'!$J$7:$J$3007,B79,'Jurnal Umum'!$M$7:$M$3007),0))</f>
        <v>0</v>
      </c>
      <c r="G79" s="46">
        <f ca="1">IF($B79="","",SUMIF(AJP!$D:$D,$B79,AJP!F:F)+SUMIF(HPP!$C:$C,$B79,HPP!$DD:$DD))</f>
        <v>241625000</v>
      </c>
      <c r="H79" s="46">
        <f ca="1">IF($B79="","",SUMIF(AJP!$D:$D,$B79,AJP!G:G)+SUMIF(HPP!$D:$D,$B79,HPP!$DD:$DD))</f>
        <v>0</v>
      </c>
      <c r="I79" s="49">
        <f t="shared" ca="1" si="32"/>
        <v>241625000</v>
      </c>
      <c r="J79" s="49">
        <f t="shared" ca="1" si="33"/>
        <v>0</v>
      </c>
      <c r="K79" s="48" t="str">
        <f t="shared" ca="1" si="34"/>
        <v>L/R</v>
      </c>
      <c r="L79" s="49">
        <f t="shared" ca="1" si="35"/>
        <v>241625000</v>
      </c>
      <c r="M79" s="49">
        <f t="shared" ca="1" si="36"/>
        <v>0</v>
      </c>
      <c r="N79" s="49">
        <f t="shared" ca="1" si="37"/>
        <v>0</v>
      </c>
      <c r="O79" s="49">
        <f t="shared" ca="1" si="38"/>
        <v>0</v>
      </c>
      <c r="P79" s="28"/>
      <c r="Q79" s="28"/>
    </row>
    <row r="80" spans="1:17" ht="18.75" customHeight="1" x14ac:dyDescent="0.35">
      <c r="A80" s="28"/>
      <c r="B80" s="45">
        <f ca="1">IF(TODAY()&gt;EXP,"0",IF('Kode Akun'!B80="","",'Kode Akun'!B80))</f>
        <v>552</v>
      </c>
      <c r="C80" s="49" t="str">
        <f t="shared" ca="1" si="30"/>
        <v>Pembelian Bahan Baku</v>
      </c>
      <c r="D80" s="50" t="str">
        <f t="shared" ca="1" si="31"/>
        <v>D</v>
      </c>
      <c r="E80" s="46">
        <f ca="1">IF(B80="","",IF(D80="D",SUMIF('Kode Akun'!B:B,B80,'Kode Akun'!G:G)+SUMIF('Jurnal Umum'!$J$7:$J$3007,B80,'Jurnal Umum'!$L$7:$L$3007)-SUMIF('Jurnal Umum'!$J$7:$J$3007,B80,'Jurnal Umum'!$M$7:$M$3007),0))</f>
        <v>1216257000</v>
      </c>
      <c r="F80" s="46">
        <f ca="1">IF(B80="","",IF(D80="K",SUMIF('Kode Akun'!B:B,B80,'Kode Akun'!H:H)-SUMIF('Jurnal Umum'!$J$7:$J$3007,B80,'Jurnal Umum'!$L$7:$L$3007)+SUMIF('Jurnal Umum'!$J$7:$J$3007,B80,'Jurnal Umum'!$M$7:$M$3007),0))</f>
        <v>0</v>
      </c>
      <c r="G80" s="46">
        <f ca="1">IF($B80="","",SUMIF(AJP!$D:$D,$B80,AJP!F:F)+SUMIF(HPP!$C:$C,$B80,HPP!$DD:$DD))</f>
        <v>0</v>
      </c>
      <c r="H80" s="46">
        <f ca="1">IF($B80="","",SUMIF(AJP!$D:$D,$B80,AJP!G:G)+SUMIF(HPP!$D:$D,$B80,HPP!$DD:$DD))</f>
        <v>0</v>
      </c>
      <c r="I80" s="49">
        <f t="shared" ca="1" si="32"/>
        <v>1216257000</v>
      </c>
      <c r="J80" s="49">
        <f t="shared" ca="1" si="33"/>
        <v>0</v>
      </c>
      <c r="K80" s="48" t="str">
        <f t="shared" ca="1" si="34"/>
        <v>L/R</v>
      </c>
      <c r="L80" s="49">
        <f t="shared" ca="1" si="35"/>
        <v>1216257000</v>
      </c>
      <c r="M80" s="49">
        <f t="shared" ca="1" si="36"/>
        <v>0</v>
      </c>
      <c r="N80" s="49">
        <f t="shared" ca="1" si="37"/>
        <v>0</v>
      </c>
      <c r="O80" s="49">
        <f t="shared" ca="1" si="38"/>
        <v>0</v>
      </c>
      <c r="P80" s="28"/>
      <c r="Q80" s="28"/>
    </row>
    <row r="81" spans="1:17" ht="18.75" customHeight="1" x14ac:dyDescent="0.35">
      <c r="A81" s="28"/>
      <c r="B81" s="45">
        <f ca="1">IF(TODAY()&gt;EXP,"0",IF('Kode Akun'!B81="","",'Kode Akun'!B81))</f>
        <v>553</v>
      </c>
      <c r="C81" s="49" t="str">
        <f t="shared" ca="1" si="30"/>
        <v>Ongkos Angkut Bahan Baku</v>
      </c>
      <c r="D81" s="50" t="str">
        <f t="shared" ca="1" si="31"/>
        <v>D</v>
      </c>
      <c r="E81" s="46">
        <f ca="1">IF(B81="","",IF(D81="D",SUMIF('Kode Akun'!B:B,B81,'Kode Akun'!G:G)+SUMIF('Jurnal Umum'!$J$7:$J$3007,B81,'Jurnal Umum'!$L$7:$L$3007)-SUMIF('Jurnal Umum'!$J$7:$J$3007,B81,'Jurnal Umum'!$M$7:$M$3007),0))</f>
        <v>622000</v>
      </c>
      <c r="F81" s="46">
        <f ca="1">IF(B81="","",IF(D81="K",SUMIF('Kode Akun'!B:B,B81,'Kode Akun'!H:H)-SUMIF('Jurnal Umum'!$J$7:$J$3007,B81,'Jurnal Umum'!$L$7:$L$3007)+SUMIF('Jurnal Umum'!$J$7:$J$3007,B81,'Jurnal Umum'!$M$7:$M$3007),0))</f>
        <v>0</v>
      </c>
      <c r="G81" s="46">
        <f ca="1">IF($B81="","",SUMIF(AJP!$D:$D,$B81,AJP!F:F)+SUMIF(HPP!$C:$C,$B81,HPP!$DD:$DD))</f>
        <v>0</v>
      </c>
      <c r="H81" s="46">
        <f ca="1">IF($B81="","",SUMIF(AJP!$D:$D,$B81,AJP!G:G)+SUMIF(HPP!$D:$D,$B81,HPP!$DD:$DD))</f>
        <v>0</v>
      </c>
      <c r="I81" s="49">
        <f t="shared" ca="1" si="32"/>
        <v>622000</v>
      </c>
      <c r="J81" s="49">
        <f t="shared" ca="1" si="33"/>
        <v>0</v>
      </c>
      <c r="K81" s="48" t="str">
        <f t="shared" ca="1" si="34"/>
        <v>L/R</v>
      </c>
      <c r="L81" s="49">
        <f t="shared" ca="1" si="35"/>
        <v>622000</v>
      </c>
      <c r="M81" s="49">
        <f t="shared" ca="1" si="36"/>
        <v>0</v>
      </c>
      <c r="N81" s="49">
        <f t="shared" ca="1" si="37"/>
        <v>0</v>
      </c>
      <c r="O81" s="49">
        <f t="shared" ca="1" si="38"/>
        <v>0</v>
      </c>
      <c r="P81" s="28"/>
      <c r="Q81" s="28"/>
    </row>
    <row r="82" spans="1:17" ht="18.75" customHeight="1" x14ac:dyDescent="0.35">
      <c r="A82" s="28"/>
      <c r="B82" s="45">
        <f ca="1">IF(TODAY()&gt;EXP,"0",IF('Kode Akun'!B82="","",'Kode Akun'!B82))</f>
        <v>554</v>
      </c>
      <c r="C82" s="49" t="str">
        <f t="shared" ca="1" si="30"/>
        <v>Potongan Pembelian Bahan Baku</v>
      </c>
      <c r="D82" s="50" t="str">
        <f t="shared" ca="1" si="31"/>
        <v>K</v>
      </c>
      <c r="E82" s="46">
        <f ca="1">IF(B82="","",IF(D82="D",SUMIF('Kode Akun'!B:B,B82,'Kode Akun'!G:G)+SUMIF('Jurnal Umum'!$J$7:$J$3007,B82,'Jurnal Umum'!$L$7:$L$3007)-SUMIF('Jurnal Umum'!$J$7:$J$3007,B82,'Jurnal Umum'!$M$7:$M$3007),0))</f>
        <v>0</v>
      </c>
      <c r="F82" s="46">
        <f ca="1">IF(B82="","",IF(D82="K",SUMIF('Kode Akun'!B:B,B82,'Kode Akun'!H:H)-SUMIF('Jurnal Umum'!$J$7:$J$3007,B82,'Jurnal Umum'!$L$7:$L$3007)+SUMIF('Jurnal Umum'!$J$7:$J$3007,B82,'Jurnal Umum'!$M$7:$M$3007),0))</f>
        <v>3106500</v>
      </c>
      <c r="G82" s="46">
        <f ca="1">IF($B82="","",SUMIF(AJP!$D:$D,$B82,AJP!F:F)+SUMIF(HPP!$C:$C,$B82,HPP!$DD:$DD))</f>
        <v>0</v>
      </c>
      <c r="H82" s="46">
        <f ca="1">IF($B82="","",SUMIF(AJP!$D:$D,$B82,AJP!G:G)+SUMIF(HPP!$D:$D,$B82,HPP!$DD:$DD))</f>
        <v>0</v>
      </c>
      <c r="I82" s="49">
        <f t="shared" ca="1" si="32"/>
        <v>0</v>
      </c>
      <c r="J82" s="49">
        <f t="shared" ca="1" si="33"/>
        <v>3106500</v>
      </c>
      <c r="K82" s="48" t="str">
        <f t="shared" ca="1" si="34"/>
        <v>L/R</v>
      </c>
      <c r="L82" s="49">
        <f t="shared" ca="1" si="35"/>
        <v>0</v>
      </c>
      <c r="M82" s="49">
        <f t="shared" ca="1" si="36"/>
        <v>3106500</v>
      </c>
      <c r="N82" s="49">
        <f t="shared" ca="1" si="37"/>
        <v>0</v>
      </c>
      <c r="O82" s="49">
        <f t="shared" ca="1" si="38"/>
        <v>0</v>
      </c>
      <c r="P82" s="28"/>
      <c r="Q82" s="28"/>
    </row>
    <row r="83" spans="1:17" ht="18.75" customHeight="1" x14ac:dyDescent="0.35">
      <c r="A83" s="28"/>
      <c r="B83" s="45">
        <f ca="1">IF(TODAY()&gt;EXP,"0",IF('Kode Akun'!B83="","",'Kode Akun'!B83))</f>
        <v>555</v>
      </c>
      <c r="C83" s="49" t="str">
        <f t="shared" ca="1" si="30"/>
        <v>Retur Pembelian Bahan Baku</v>
      </c>
      <c r="D83" s="50" t="str">
        <f t="shared" ca="1" si="31"/>
        <v>K</v>
      </c>
      <c r="E83" s="46">
        <f ca="1">IF(B83="","",IF(D83="D",SUMIF('Kode Akun'!B:B,B83,'Kode Akun'!G:G)+SUMIF('Jurnal Umum'!$J$7:$J$3007,B83,'Jurnal Umum'!$L$7:$L$3007)-SUMIF('Jurnal Umum'!$J$7:$J$3007,B83,'Jurnal Umum'!$M$7:$M$3007),0))</f>
        <v>0</v>
      </c>
      <c r="F83" s="46">
        <f ca="1">IF(B83="","",IF(D83="K",SUMIF('Kode Akun'!B:B,B83,'Kode Akun'!H:H)-SUMIF('Jurnal Umum'!$J$7:$J$3007,B83,'Jurnal Umum'!$L$7:$L$3007)+SUMIF('Jurnal Umum'!$J$7:$J$3007,B83,'Jurnal Umum'!$M$7:$M$3007),0))</f>
        <v>0</v>
      </c>
      <c r="G83" s="46">
        <f ca="1">IF($B83="","",SUMIF(AJP!$D:$D,$B83,AJP!F:F)+SUMIF(HPP!$C:$C,$B83,HPP!$DD:$DD))</f>
        <v>0</v>
      </c>
      <c r="H83" s="46">
        <f ca="1">IF($B83="","",SUMIF(AJP!$D:$D,$B83,AJP!G:G)+SUMIF(HPP!$D:$D,$B83,HPP!$DD:$DD))</f>
        <v>0</v>
      </c>
      <c r="I83" s="49">
        <f t="shared" ca="1" si="32"/>
        <v>0</v>
      </c>
      <c r="J83" s="49">
        <f t="shared" ca="1" si="33"/>
        <v>0</v>
      </c>
      <c r="K83" s="48" t="str">
        <f t="shared" ca="1" si="34"/>
        <v>L/R</v>
      </c>
      <c r="L83" s="49">
        <f t="shared" ca="1" si="35"/>
        <v>0</v>
      </c>
      <c r="M83" s="49">
        <f t="shared" ca="1" si="36"/>
        <v>0</v>
      </c>
      <c r="N83" s="49">
        <f t="shared" ca="1" si="37"/>
        <v>0</v>
      </c>
      <c r="O83" s="49">
        <f t="shared" ca="1" si="38"/>
        <v>0</v>
      </c>
      <c r="P83" s="28"/>
      <c r="Q83" s="28"/>
    </row>
    <row r="84" spans="1:17" ht="18.75" customHeight="1" x14ac:dyDescent="0.35">
      <c r="A84" s="28"/>
      <c r="B84" s="45">
        <f ca="1">IF(TODAY()&gt;EXP,"0",IF('Kode Akun'!B84="","",'Kode Akun'!B84))</f>
        <v>558</v>
      </c>
      <c r="C84" s="49" t="str">
        <f t="shared" ca="1" si="30"/>
        <v>Persediaan Akhir Bahan Baku</v>
      </c>
      <c r="D84" s="50" t="str">
        <f t="shared" ca="1" si="31"/>
        <v>K</v>
      </c>
      <c r="E84" s="46">
        <f ca="1">IF(B84="","",IF(D84="D",SUMIF('Kode Akun'!B:B,B84,'Kode Akun'!G:G)+SUMIF('Jurnal Umum'!$J$7:$J$3007,B84,'Jurnal Umum'!$L$7:$L$3007)-SUMIF('Jurnal Umum'!$J$7:$J$3007,B84,'Jurnal Umum'!$M$7:$M$3007),0))</f>
        <v>0</v>
      </c>
      <c r="F84" s="46">
        <f ca="1">IF(B84="","",IF(D84="K",SUMIF('Kode Akun'!B:B,B84,'Kode Akun'!H:H)-SUMIF('Jurnal Umum'!$J$7:$J$3007,B84,'Jurnal Umum'!$L$7:$L$3007)+SUMIF('Jurnal Umum'!$J$7:$J$3007,B84,'Jurnal Umum'!$M$7:$M$3007),0))</f>
        <v>0</v>
      </c>
      <c r="G84" s="46">
        <f ca="1">IF($B84="","",SUMIF(AJP!$D:$D,$B84,AJP!F:F)+SUMIF(HPP!$C:$C,$B84,HPP!$DD:$DD))</f>
        <v>0</v>
      </c>
      <c r="H84" s="46">
        <f ca="1">IF($B84="","",SUMIF(AJP!$D:$D,$B84,AJP!G:G)+SUMIF(HPP!$D:$D,$B84,HPP!$DD:$DD))</f>
        <v>112000000</v>
      </c>
      <c r="I84" s="49">
        <f t="shared" ca="1" si="32"/>
        <v>0</v>
      </c>
      <c r="J84" s="49">
        <f t="shared" ca="1" si="33"/>
        <v>112000000</v>
      </c>
      <c r="K84" s="48" t="str">
        <f t="shared" ca="1" si="34"/>
        <v>L/R</v>
      </c>
      <c r="L84" s="49">
        <f t="shared" ca="1" si="35"/>
        <v>0</v>
      </c>
      <c r="M84" s="49">
        <f t="shared" ca="1" si="36"/>
        <v>112000000</v>
      </c>
      <c r="N84" s="49">
        <f t="shared" ca="1" si="37"/>
        <v>0</v>
      </c>
      <c r="O84" s="49">
        <f t="shared" ca="1" si="38"/>
        <v>0</v>
      </c>
      <c r="P84" s="28"/>
      <c r="Q84" s="28"/>
    </row>
    <row r="85" spans="1:17" ht="18.75" customHeight="1" x14ac:dyDescent="0.35">
      <c r="A85" s="28"/>
      <c r="B85" s="45">
        <f ca="1">IF(TODAY()&gt;EXP,"0",IF('Kode Akun'!B85="","",'Kode Akun'!B85))</f>
        <v>559</v>
      </c>
      <c r="C85" s="49" t="str">
        <f t="shared" ca="1" si="30"/>
        <v>Penutup Perkiraan Pemakaian Bahan Baku</v>
      </c>
      <c r="D85" s="50" t="str">
        <f t="shared" ca="1" si="31"/>
        <v>K</v>
      </c>
      <c r="E85" s="46">
        <f ca="1">IF(B85="","",IF(D85="D",SUMIF('Kode Akun'!B:B,B85,'Kode Akun'!G:G)+SUMIF('Jurnal Umum'!$J$7:$J$3007,B85,'Jurnal Umum'!$L$7:$L$3007)-SUMIF('Jurnal Umum'!$J$7:$J$3007,B85,'Jurnal Umum'!$M$7:$M$3007),0))</f>
        <v>0</v>
      </c>
      <c r="F85" s="46">
        <f ca="1">IF(B85="","",IF(D85="K",SUMIF('Kode Akun'!B:B,B85,'Kode Akun'!H:H)-SUMIF('Jurnal Umum'!$J$7:$J$3007,B85,'Jurnal Umum'!$L$7:$L$3007)+SUMIF('Jurnal Umum'!$J$7:$J$3007,B85,'Jurnal Umum'!$M$7:$M$3007),0))</f>
        <v>0</v>
      </c>
      <c r="G85" s="46">
        <f ca="1">IF($B85="","",SUMIF(AJP!$D:$D,$B85,AJP!F:F)+SUMIF(HPP!$C:$C,$B85,HPP!$DD:$DD))</f>
        <v>0</v>
      </c>
      <c r="H85" s="46">
        <f ca="1">IF($B85="","",SUMIF(AJP!$D:$D,$B85,AJP!G:G)+SUMIF(HPP!$D:$D,$B85,HPP!$DD:$DD))</f>
        <v>1343397500</v>
      </c>
      <c r="I85" s="49">
        <f t="shared" ca="1" si="32"/>
        <v>0</v>
      </c>
      <c r="J85" s="49">
        <f t="shared" ca="1" si="33"/>
        <v>1343397500</v>
      </c>
      <c r="K85" s="48" t="str">
        <f t="shared" ca="1" si="34"/>
        <v>L/R</v>
      </c>
      <c r="L85" s="49">
        <f t="shared" ca="1" si="35"/>
        <v>0</v>
      </c>
      <c r="M85" s="49">
        <f t="shared" ca="1" si="36"/>
        <v>1343397500</v>
      </c>
      <c r="N85" s="49">
        <f t="shared" ca="1" si="37"/>
        <v>0</v>
      </c>
      <c r="O85" s="49">
        <f t="shared" ca="1" si="38"/>
        <v>0</v>
      </c>
      <c r="P85" s="28"/>
      <c r="Q85" s="28"/>
    </row>
    <row r="86" spans="1:17" ht="18.75" customHeight="1" x14ac:dyDescent="0.35">
      <c r="A86" s="28"/>
      <c r="B86" s="45" t="str">
        <f ca="1">IF(TODAY()&gt;EXP,"0",IF('Kode Akun'!B86="","",'Kode Akun'!B86))</f>
        <v/>
      </c>
      <c r="C86" s="49" t="str">
        <f t="shared" ca="1" si="30"/>
        <v/>
      </c>
      <c r="D86" s="50" t="str">
        <f t="shared" ca="1" si="31"/>
        <v/>
      </c>
      <c r="E86" s="46" t="str">
        <f ca="1">IF(B86="","",IF(D86="D",SUMIF('Kode Akun'!B:B,B86,'Kode Akun'!G:G)+SUMIF('Jurnal Umum'!$J$7:$J$3007,B86,'Jurnal Umum'!$L$7:$L$3007)-SUMIF('Jurnal Umum'!$J$7:$J$3007,B86,'Jurnal Umum'!$M$7:$M$3007),0))</f>
        <v/>
      </c>
      <c r="F86" s="46" t="str">
        <f ca="1">IF(B86="","",IF(D86="K",SUMIF('Kode Akun'!B:B,B86,'Kode Akun'!H:H)-SUMIF('Jurnal Umum'!$J$7:$J$3007,B86,'Jurnal Umum'!$L$7:$L$3007)+SUMIF('Jurnal Umum'!$J$7:$J$3007,B86,'Jurnal Umum'!$M$7:$M$3007),0))</f>
        <v/>
      </c>
      <c r="G86" s="46" t="str">
        <f ca="1">IF($B86="","",SUMIF(AJP!$D:$D,$B86,AJP!F:F)+SUMIF(HPP!$C:$C,$B86,HPP!$DD:$DD))</f>
        <v/>
      </c>
      <c r="H86" s="46" t="str">
        <f ca="1">IF($B86="","",SUMIF(AJP!$D:$D,$B86,AJP!G:G)+SUMIF(HPP!$D:$D,$B86,HPP!$DD:$DD))</f>
        <v/>
      </c>
      <c r="I86" s="49" t="str">
        <f t="shared" ca="1" si="32"/>
        <v/>
      </c>
      <c r="J86" s="49" t="str">
        <f t="shared" ca="1" si="33"/>
        <v/>
      </c>
      <c r="K86" s="48" t="str">
        <f t="shared" ca="1" si="34"/>
        <v/>
      </c>
      <c r="L86" s="49" t="str">
        <f t="shared" ca="1" si="35"/>
        <v/>
      </c>
      <c r="M86" s="49" t="str">
        <f t="shared" ca="1" si="36"/>
        <v/>
      </c>
      <c r="N86" s="49" t="str">
        <f t="shared" ca="1" si="37"/>
        <v/>
      </c>
      <c r="O86" s="49" t="str">
        <f t="shared" ca="1" si="38"/>
        <v/>
      </c>
      <c r="P86" s="28"/>
      <c r="Q86" s="28"/>
    </row>
    <row r="87" spans="1:17" ht="18.75" customHeight="1" x14ac:dyDescent="0.35">
      <c r="A87" s="28"/>
      <c r="B87" s="45">
        <f ca="1">IF(TODAY()&gt;EXP,"0",IF('Kode Akun'!B87="","",'Kode Akun'!B87))</f>
        <v>560</v>
      </c>
      <c r="C87" s="49" t="str">
        <f t="shared" ca="1" si="30"/>
        <v>BIAYA TENAGA KERJA LANGSUNG</v>
      </c>
      <c r="D87" s="50" t="str">
        <f t="shared" ca="1" si="31"/>
        <v>D</v>
      </c>
      <c r="E87" s="46">
        <f ca="1">IF(B87="","",IF(D87="D",SUMIF('Kode Akun'!B:B,B87,'Kode Akun'!G:G)+SUMIF('Jurnal Umum'!$J$7:$J$3007,B87,'Jurnal Umum'!$L$7:$L$3007)-SUMIF('Jurnal Umum'!$J$7:$J$3007,B87,'Jurnal Umum'!$M$7:$M$3007),0))</f>
        <v>0</v>
      </c>
      <c r="F87" s="46">
        <f ca="1">IF(B87="","",IF(D87="K",SUMIF('Kode Akun'!B:B,B87,'Kode Akun'!H:H)-SUMIF('Jurnal Umum'!$J$7:$J$3007,B87,'Jurnal Umum'!$L$7:$L$3007)+SUMIF('Jurnal Umum'!$J$7:$J$3007,B87,'Jurnal Umum'!$M$7:$M$3007),0))</f>
        <v>0</v>
      </c>
      <c r="G87" s="46">
        <f ca="1">IF($B87="","",SUMIF(AJP!$D:$D,$B87,AJP!F:F)+SUMIF(HPP!$C:$C,$B87,HPP!$DD:$DD))</f>
        <v>0</v>
      </c>
      <c r="H87" s="46">
        <f ca="1">IF($B87="","",SUMIF(AJP!$D:$D,$B87,AJP!G:G)+SUMIF(HPP!$D:$D,$B87,HPP!$DD:$DD))</f>
        <v>0</v>
      </c>
      <c r="I87" s="49">
        <f t="shared" ca="1" si="32"/>
        <v>0</v>
      </c>
      <c r="J87" s="49">
        <f t="shared" ca="1" si="33"/>
        <v>0</v>
      </c>
      <c r="K87" s="48" t="str">
        <f t="shared" ca="1" si="34"/>
        <v>L/R</v>
      </c>
      <c r="L87" s="49">
        <f t="shared" ca="1" si="35"/>
        <v>0</v>
      </c>
      <c r="M87" s="49">
        <f t="shared" ca="1" si="36"/>
        <v>0</v>
      </c>
      <c r="N87" s="49">
        <f t="shared" ca="1" si="37"/>
        <v>0</v>
      </c>
      <c r="O87" s="49">
        <f t="shared" ca="1" si="38"/>
        <v>0</v>
      </c>
      <c r="P87" s="28"/>
      <c r="Q87" s="28"/>
    </row>
    <row r="88" spans="1:17" ht="18.75" customHeight="1" x14ac:dyDescent="0.35">
      <c r="A88" s="28"/>
      <c r="B88" s="45">
        <f ca="1">IF(TODAY()&gt;EXP,"0",IF('Kode Akun'!B88="","",'Kode Akun'!B88))</f>
        <v>561</v>
      </c>
      <c r="C88" s="49" t="str">
        <f t="shared" ca="1" si="30"/>
        <v>Upah langsung</v>
      </c>
      <c r="D88" s="50" t="str">
        <f t="shared" ca="1" si="31"/>
        <v>D</v>
      </c>
      <c r="E88" s="46">
        <f ca="1">IF(B88="","",IF(D88="D",SUMIF('Kode Akun'!B:B,B88,'Kode Akun'!G:G)+SUMIF('Jurnal Umum'!$J$7:$J$3007,B88,'Jurnal Umum'!$L$7:$L$3007)-SUMIF('Jurnal Umum'!$J$7:$J$3007,B88,'Jurnal Umum'!$M$7:$M$3007),0))</f>
        <v>407564000</v>
      </c>
      <c r="F88" s="46">
        <f ca="1">IF(B88="","",IF(D88="K",SUMIF('Kode Akun'!B:B,B88,'Kode Akun'!H:H)-SUMIF('Jurnal Umum'!$J$7:$J$3007,B88,'Jurnal Umum'!$L$7:$L$3007)+SUMIF('Jurnal Umum'!$J$7:$J$3007,B88,'Jurnal Umum'!$M$7:$M$3007),0))</f>
        <v>0</v>
      </c>
      <c r="G88" s="46">
        <f ca="1">IF($B88="","",SUMIF(AJP!$D:$D,$B88,AJP!F:F)+SUMIF(HPP!$C:$C,$B88,HPP!$DD:$DD))</f>
        <v>0</v>
      </c>
      <c r="H88" s="46">
        <f ca="1">IF($B88="","",SUMIF(AJP!$D:$D,$B88,AJP!G:G)+SUMIF(HPP!$D:$D,$B88,HPP!$DD:$DD))</f>
        <v>0</v>
      </c>
      <c r="I88" s="49">
        <f t="shared" ca="1" si="32"/>
        <v>407564000</v>
      </c>
      <c r="J88" s="49">
        <f t="shared" ca="1" si="33"/>
        <v>0</v>
      </c>
      <c r="K88" s="48" t="str">
        <f t="shared" ca="1" si="34"/>
        <v>L/R</v>
      </c>
      <c r="L88" s="49">
        <f t="shared" ca="1" si="35"/>
        <v>407564000</v>
      </c>
      <c r="M88" s="49">
        <f t="shared" ca="1" si="36"/>
        <v>0</v>
      </c>
      <c r="N88" s="49">
        <f t="shared" ca="1" si="37"/>
        <v>0</v>
      </c>
      <c r="O88" s="49">
        <f t="shared" ca="1" si="38"/>
        <v>0</v>
      </c>
      <c r="P88" s="28"/>
      <c r="Q88" s="28"/>
    </row>
    <row r="89" spans="1:17" ht="18.75" customHeight="1" x14ac:dyDescent="0.35">
      <c r="A89" s="28"/>
      <c r="B89" s="45" t="str">
        <f ca="1">IF(TODAY()&gt;EXP,"0",IF('Kode Akun'!B89="","",'Kode Akun'!B89))</f>
        <v/>
      </c>
      <c r="C89" s="49" t="str">
        <f t="shared" ca="1" si="30"/>
        <v/>
      </c>
      <c r="D89" s="50" t="str">
        <f t="shared" ca="1" si="31"/>
        <v/>
      </c>
      <c r="E89" s="46" t="str">
        <f ca="1">IF(B89="","",IF(D89="D",SUMIF('Kode Akun'!B:B,B89,'Kode Akun'!G:G)+SUMIF('Jurnal Umum'!$J$7:$J$3007,B89,'Jurnal Umum'!$L$7:$L$3007)-SUMIF('Jurnal Umum'!$J$7:$J$3007,B89,'Jurnal Umum'!$M$7:$M$3007),0))</f>
        <v/>
      </c>
      <c r="F89" s="46" t="str">
        <f ca="1">IF(B89="","",IF(D89="K",SUMIF('Kode Akun'!B:B,B89,'Kode Akun'!H:H)-SUMIF('Jurnal Umum'!$J$7:$J$3007,B89,'Jurnal Umum'!$L$7:$L$3007)+SUMIF('Jurnal Umum'!$J$7:$J$3007,B89,'Jurnal Umum'!$M$7:$M$3007),0))</f>
        <v/>
      </c>
      <c r="G89" s="46" t="str">
        <f ca="1">IF($B89="","",SUMIF(AJP!$D:$D,$B89,AJP!F:F)+SUMIF(HPP!$C:$C,$B89,HPP!$DD:$DD))</f>
        <v/>
      </c>
      <c r="H89" s="46" t="str">
        <f ca="1">IF($B89="","",SUMIF(AJP!$D:$D,$B89,AJP!G:G)+SUMIF(HPP!$D:$D,$B89,HPP!$DD:$DD))</f>
        <v/>
      </c>
      <c r="I89" s="49" t="str">
        <f t="shared" ca="1" si="32"/>
        <v/>
      </c>
      <c r="J89" s="49" t="str">
        <f t="shared" ca="1" si="33"/>
        <v/>
      </c>
      <c r="K89" s="48" t="str">
        <f t="shared" ca="1" si="34"/>
        <v/>
      </c>
      <c r="L89" s="49" t="str">
        <f t="shared" ca="1" si="35"/>
        <v/>
      </c>
      <c r="M89" s="49" t="str">
        <f t="shared" ca="1" si="36"/>
        <v/>
      </c>
      <c r="N89" s="49" t="str">
        <f t="shared" ca="1" si="37"/>
        <v/>
      </c>
      <c r="O89" s="49" t="str">
        <f t="shared" ca="1" si="38"/>
        <v/>
      </c>
      <c r="P89" s="28"/>
      <c r="Q89" s="28"/>
    </row>
    <row r="90" spans="1:17" ht="18.75" customHeight="1" x14ac:dyDescent="0.35">
      <c r="A90" s="28"/>
      <c r="B90" s="45">
        <f ca="1">IF(TODAY()&gt;EXP,"0",IF('Kode Akun'!B90="","",'Kode Akun'!B90))</f>
        <v>600</v>
      </c>
      <c r="C90" s="49" t="str">
        <f t="shared" ca="1" si="30"/>
        <v>BIAYA OVERHEAD PRODUKSI</v>
      </c>
      <c r="D90" s="50" t="str">
        <f t="shared" ca="1" si="31"/>
        <v>D</v>
      </c>
      <c r="E90" s="46">
        <f ca="1">IF(B90="","",IF(D90="D",SUMIF('Kode Akun'!B:B,B90,'Kode Akun'!G:G)+SUMIF('Jurnal Umum'!$J$7:$J$3007,B90,'Jurnal Umum'!$L$7:$L$3007)-SUMIF('Jurnal Umum'!$J$7:$J$3007,B90,'Jurnal Umum'!$M$7:$M$3007),0))</f>
        <v>0</v>
      </c>
      <c r="F90" s="46">
        <f ca="1">IF(B90="","",IF(D90="K",SUMIF('Kode Akun'!B:B,B90,'Kode Akun'!H:H)-SUMIF('Jurnal Umum'!$J$7:$J$3007,B90,'Jurnal Umum'!$L$7:$L$3007)+SUMIF('Jurnal Umum'!$J$7:$J$3007,B90,'Jurnal Umum'!$M$7:$M$3007),0))</f>
        <v>0</v>
      </c>
      <c r="G90" s="46">
        <f ca="1">IF($B90="","",SUMIF(AJP!$D:$D,$B90,AJP!F:F)+SUMIF(HPP!$C:$C,$B90,HPP!$DD:$DD))</f>
        <v>0</v>
      </c>
      <c r="H90" s="46">
        <f ca="1">IF($B90="","",SUMIF(AJP!$D:$D,$B90,AJP!G:G)+SUMIF(HPP!$D:$D,$B90,HPP!$DD:$DD))</f>
        <v>0</v>
      </c>
      <c r="I90" s="49">
        <f t="shared" ca="1" si="32"/>
        <v>0</v>
      </c>
      <c r="J90" s="49">
        <f t="shared" ca="1" si="33"/>
        <v>0</v>
      </c>
      <c r="K90" s="48" t="str">
        <f t="shared" ca="1" si="34"/>
        <v>L/R</v>
      </c>
      <c r="L90" s="49">
        <f t="shared" ca="1" si="35"/>
        <v>0</v>
      </c>
      <c r="M90" s="49">
        <f t="shared" ca="1" si="36"/>
        <v>0</v>
      </c>
      <c r="N90" s="49">
        <f t="shared" ca="1" si="37"/>
        <v>0</v>
      </c>
      <c r="O90" s="49">
        <f t="shared" ca="1" si="38"/>
        <v>0</v>
      </c>
      <c r="P90" s="28"/>
      <c r="Q90" s="28"/>
    </row>
    <row r="91" spans="1:17" ht="18.75" customHeight="1" x14ac:dyDescent="0.35">
      <c r="A91" s="28"/>
      <c r="B91" s="45">
        <f ca="1">IF(TODAY()&gt;EXP,"0",IF('Kode Akun'!B91="","",'Kode Akun'!B91))</f>
        <v>601</v>
      </c>
      <c r="C91" s="49" t="str">
        <f t="shared" ca="1" si="30"/>
        <v>Gaji Karyawan</v>
      </c>
      <c r="D91" s="50" t="str">
        <f t="shared" ca="1" si="31"/>
        <v>D</v>
      </c>
      <c r="E91" s="46">
        <f ca="1">IF(B91="","",IF(D91="D",SUMIF('Kode Akun'!B:B,B91,'Kode Akun'!G:G)+SUMIF('Jurnal Umum'!$J$7:$J$3007,B91,'Jurnal Umum'!$L$7:$L$3007)-SUMIF('Jurnal Umum'!$J$7:$J$3007,B91,'Jurnal Umum'!$M$7:$M$3007),0))</f>
        <v>223241500</v>
      </c>
      <c r="F91" s="46">
        <f ca="1">IF(B91="","",IF(D91="K",SUMIF('Kode Akun'!B:B,B91,'Kode Akun'!H:H)-SUMIF('Jurnal Umum'!$J$7:$J$3007,B91,'Jurnal Umum'!$L$7:$L$3007)+SUMIF('Jurnal Umum'!$J$7:$J$3007,B91,'Jurnal Umum'!$M$7:$M$3007),0))</f>
        <v>0</v>
      </c>
      <c r="G91" s="46">
        <f ca="1">IF($B91="","",SUMIF(AJP!$D:$D,$B91,AJP!F:F)+SUMIF(HPP!$C:$C,$B91,HPP!$DD:$DD))</f>
        <v>0</v>
      </c>
      <c r="H91" s="46">
        <f ca="1">IF($B91="","",SUMIF(AJP!$D:$D,$B91,AJP!G:G)+SUMIF(HPP!$D:$D,$B91,HPP!$DD:$DD))</f>
        <v>0</v>
      </c>
      <c r="I91" s="49">
        <f t="shared" ca="1" si="32"/>
        <v>223241500</v>
      </c>
      <c r="J91" s="49">
        <f t="shared" ca="1" si="33"/>
        <v>0</v>
      </c>
      <c r="K91" s="48" t="str">
        <f t="shared" ca="1" si="34"/>
        <v>L/R</v>
      </c>
      <c r="L91" s="49">
        <f t="shared" ca="1" si="35"/>
        <v>223241500</v>
      </c>
      <c r="M91" s="49">
        <f t="shared" ca="1" si="36"/>
        <v>0</v>
      </c>
      <c r="N91" s="49">
        <f t="shared" ca="1" si="37"/>
        <v>0</v>
      </c>
      <c r="O91" s="49">
        <f t="shared" ca="1" si="38"/>
        <v>0</v>
      </c>
      <c r="P91" s="28"/>
      <c r="Q91" s="28"/>
    </row>
    <row r="92" spans="1:17" ht="18.75" customHeight="1" x14ac:dyDescent="0.35">
      <c r="A92" s="28"/>
      <c r="B92" s="45">
        <f ca="1">IF(TODAY()&gt;EXP,"0",IF('Kode Akun'!B92="","",'Kode Akun'!B92))</f>
        <v>612</v>
      </c>
      <c r="C92" s="49" t="str">
        <f t="shared" ca="1" si="30"/>
        <v>Biaya Listrik dan Gas</v>
      </c>
      <c r="D92" s="50" t="str">
        <f t="shared" ca="1" si="31"/>
        <v>D</v>
      </c>
      <c r="E92" s="46">
        <f ca="1">IF(B92="","",IF(D92="D",SUMIF('Kode Akun'!B:B,B92,'Kode Akun'!G:G)+SUMIF('Jurnal Umum'!$J$7:$J$3007,B92,'Jurnal Umum'!$L$7:$L$3007)-SUMIF('Jurnal Umum'!$J$7:$J$3007,B92,'Jurnal Umum'!$M$7:$M$3007),0))</f>
        <v>12840931</v>
      </c>
      <c r="F92" s="46">
        <f ca="1">IF(B92="","",IF(D92="K",SUMIF('Kode Akun'!B:B,B92,'Kode Akun'!H:H)-SUMIF('Jurnal Umum'!$J$7:$J$3007,B92,'Jurnal Umum'!$L$7:$L$3007)+SUMIF('Jurnal Umum'!$J$7:$J$3007,B92,'Jurnal Umum'!$M$7:$M$3007),0))</f>
        <v>0</v>
      </c>
      <c r="G92" s="46">
        <f ca="1">IF($B92="","",SUMIF(AJP!$D:$D,$B92,AJP!F:F)+SUMIF(HPP!$C:$C,$B92,HPP!$DD:$DD))</f>
        <v>0</v>
      </c>
      <c r="H92" s="46">
        <f ca="1">IF($B92="","",SUMIF(AJP!$D:$D,$B92,AJP!G:G)+SUMIF(HPP!$D:$D,$B92,HPP!$DD:$DD))</f>
        <v>0</v>
      </c>
      <c r="I92" s="49">
        <f t="shared" ca="1" si="32"/>
        <v>12840931</v>
      </c>
      <c r="J92" s="49">
        <f t="shared" ca="1" si="33"/>
        <v>0</v>
      </c>
      <c r="K92" s="48" t="str">
        <f t="shared" ca="1" si="34"/>
        <v>L/R</v>
      </c>
      <c r="L92" s="49">
        <f t="shared" ca="1" si="35"/>
        <v>12840931</v>
      </c>
      <c r="M92" s="49">
        <f t="shared" ca="1" si="36"/>
        <v>0</v>
      </c>
      <c r="N92" s="49">
        <f t="shared" ca="1" si="37"/>
        <v>0</v>
      </c>
      <c r="O92" s="49">
        <f t="shared" ca="1" si="38"/>
        <v>0</v>
      </c>
      <c r="P92" s="28"/>
      <c r="Q92" s="28"/>
    </row>
    <row r="93" spans="1:17" ht="18.75" customHeight="1" x14ac:dyDescent="0.35">
      <c r="A93" s="28"/>
      <c r="B93" s="45">
        <f ca="1">IF(TODAY()&gt;EXP,"0",IF('Kode Akun'!B93="","",'Kode Akun'!B93))</f>
        <v>613</v>
      </c>
      <c r="C93" s="49" t="str">
        <f t="shared" ca="1" si="30"/>
        <v>Biaya Alat Tulis Kantor</v>
      </c>
      <c r="D93" s="50" t="str">
        <f t="shared" ca="1" si="31"/>
        <v>D</v>
      </c>
      <c r="E93" s="46">
        <f ca="1">IF(B93="","",IF(D93="D",SUMIF('Kode Akun'!B:B,B93,'Kode Akun'!G:G)+SUMIF('Jurnal Umum'!$J$7:$J$3007,B93,'Jurnal Umum'!$L$7:$L$3007)-SUMIF('Jurnal Umum'!$J$7:$J$3007,B93,'Jurnal Umum'!$M$7:$M$3007),0))</f>
        <v>690000</v>
      </c>
      <c r="F93" s="46">
        <f ca="1">IF(B93="","",IF(D93="K",SUMIF('Kode Akun'!B:B,B93,'Kode Akun'!H:H)-SUMIF('Jurnal Umum'!$J$7:$J$3007,B93,'Jurnal Umum'!$L$7:$L$3007)+SUMIF('Jurnal Umum'!$J$7:$J$3007,B93,'Jurnal Umum'!$M$7:$M$3007),0))</f>
        <v>0</v>
      </c>
      <c r="G93" s="46">
        <f ca="1">IF($B93="","",SUMIF(AJP!$D:$D,$B93,AJP!F:F)+SUMIF(HPP!$C:$C,$B93,HPP!$DD:$DD))</f>
        <v>0</v>
      </c>
      <c r="H93" s="46">
        <f ca="1">IF($B93="","",SUMIF(AJP!$D:$D,$B93,AJP!G:G)+SUMIF(HPP!$D:$D,$B93,HPP!$DD:$DD))</f>
        <v>0</v>
      </c>
      <c r="I93" s="49">
        <f t="shared" ca="1" si="32"/>
        <v>690000</v>
      </c>
      <c r="J93" s="49">
        <f t="shared" ca="1" si="33"/>
        <v>0</v>
      </c>
      <c r="K93" s="48" t="str">
        <f t="shared" ca="1" si="34"/>
        <v>L/R</v>
      </c>
      <c r="L93" s="49">
        <f t="shared" ca="1" si="35"/>
        <v>690000</v>
      </c>
      <c r="M93" s="49">
        <f t="shared" ca="1" si="36"/>
        <v>0</v>
      </c>
      <c r="N93" s="49">
        <f t="shared" ca="1" si="37"/>
        <v>0</v>
      </c>
      <c r="O93" s="49">
        <f t="shared" ca="1" si="38"/>
        <v>0</v>
      </c>
      <c r="P93" s="28"/>
      <c r="Q93" s="28"/>
    </row>
    <row r="94" spans="1:17" ht="18.75" customHeight="1" x14ac:dyDescent="0.35">
      <c r="A94" s="28"/>
      <c r="B94" s="45">
        <f ca="1">IF(TODAY()&gt;EXP,"0",IF('Kode Akun'!B94="","",'Kode Akun'!B94))</f>
        <v>615</v>
      </c>
      <c r="C94" s="49" t="str">
        <f t="shared" ca="1" si="30"/>
        <v>Biaya Sewa Gedung Pabrik</v>
      </c>
      <c r="D94" s="50" t="str">
        <f t="shared" ca="1" si="31"/>
        <v>D</v>
      </c>
      <c r="E94" s="46">
        <f ca="1">IF(B94="","",IF(D94="D",SUMIF('Kode Akun'!B:B,B94,'Kode Akun'!G:G)+SUMIF('Jurnal Umum'!$J$7:$J$3007,B94,'Jurnal Umum'!$L$7:$L$3007)-SUMIF('Jurnal Umum'!$J$7:$J$3007,B94,'Jurnal Umum'!$M$7:$M$3007),0))</f>
        <v>0</v>
      </c>
      <c r="F94" s="46">
        <f ca="1">IF(B94="","",IF(D94="K",SUMIF('Kode Akun'!B:B,B94,'Kode Akun'!H:H)-SUMIF('Jurnal Umum'!$J$7:$J$3007,B94,'Jurnal Umum'!$L$7:$L$3007)+SUMIF('Jurnal Umum'!$J$7:$J$3007,B94,'Jurnal Umum'!$M$7:$M$3007),0))</f>
        <v>0</v>
      </c>
      <c r="G94" s="46">
        <f ca="1">IF($B94="","",SUMIF(AJP!$D:$D,$B94,AJP!F:F)+SUMIF(HPP!$C:$C,$B94,HPP!$DD:$DD))</f>
        <v>0</v>
      </c>
      <c r="H94" s="46">
        <f ca="1">IF($B94="","",SUMIF(AJP!$D:$D,$B94,AJP!G:G)+SUMIF(HPP!$D:$D,$B94,HPP!$DD:$DD))</f>
        <v>0</v>
      </c>
      <c r="I94" s="49">
        <f t="shared" ca="1" si="32"/>
        <v>0</v>
      </c>
      <c r="J94" s="49">
        <f t="shared" ca="1" si="33"/>
        <v>0</v>
      </c>
      <c r="K94" s="48" t="str">
        <f t="shared" ca="1" si="34"/>
        <v>L/R</v>
      </c>
      <c r="L94" s="49">
        <f t="shared" ca="1" si="35"/>
        <v>0</v>
      </c>
      <c r="M94" s="49">
        <f t="shared" ca="1" si="36"/>
        <v>0</v>
      </c>
      <c r="N94" s="49">
        <f t="shared" ca="1" si="37"/>
        <v>0</v>
      </c>
      <c r="O94" s="49">
        <f t="shared" ca="1" si="38"/>
        <v>0</v>
      </c>
      <c r="P94" s="28"/>
      <c r="Q94" s="28"/>
    </row>
    <row r="95" spans="1:17" ht="18.75" customHeight="1" x14ac:dyDescent="0.35">
      <c r="A95" s="28"/>
      <c r="B95" s="45">
        <f ca="1">IF(TODAY()&gt;EXP,"0",IF('Kode Akun'!B95="","",'Kode Akun'!B95))</f>
        <v>616</v>
      </c>
      <c r="C95" s="49" t="str">
        <f t="shared" ca="1" si="30"/>
        <v>Biaya Peralatan dan Mesin Perlengkapan</v>
      </c>
      <c r="D95" s="50" t="str">
        <f t="shared" ca="1" si="31"/>
        <v>D</v>
      </c>
      <c r="E95" s="46">
        <f ca="1">IF(B95="","",IF(D95="D",SUMIF('Kode Akun'!B:B,B95,'Kode Akun'!G:G)+SUMIF('Jurnal Umum'!$J$7:$J$3007,B95,'Jurnal Umum'!$L$7:$L$3007)-SUMIF('Jurnal Umum'!$J$7:$J$3007,B95,'Jurnal Umum'!$M$7:$M$3007),0))</f>
        <v>550000</v>
      </c>
      <c r="F95" s="46">
        <f ca="1">IF(B95="","",IF(D95="K",SUMIF('Kode Akun'!B:B,B95,'Kode Akun'!H:H)-SUMIF('Jurnal Umum'!$J$7:$J$3007,B95,'Jurnal Umum'!$L$7:$L$3007)+SUMIF('Jurnal Umum'!$J$7:$J$3007,B95,'Jurnal Umum'!$M$7:$M$3007),0))</f>
        <v>0</v>
      </c>
      <c r="G95" s="46">
        <f ca="1">IF($B95="","",SUMIF(AJP!$D:$D,$B95,AJP!F:F)+SUMIF(HPP!$C:$C,$B95,HPP!$DD:$DD))</f>
        <v>0</v>
      </c>
      <c r="H95" s="46">
        <f ca="1">IF($B95="","",SUMIF(AJP!$D:$D,$B95,AJP!G:G)+SUMIF(HPP!$D:$D,$B95,HPP!$DD:$DD))</f>
        <v>0</v>
      </c>
      <c r="I95" s="49">
        <f t="shared" ca="1" si="32"/>
        <v>550000</v>
      </c>
      <c r="J95" s="49">
        <f t="shared" ca="1" si="33"/>
        <v>0</v>
      </c>
      <c r="K95" s="48" t="str">
        <f t="shared" ca="1" si="34"/>
        <v>L/R</v>
      </c>
      <c r="L95" s="49">
        <f t="shared" ca="1" si="35"/>
        <v>550000</v>
      </c>
      <c r="M95" s="49">
        <f t="shared" ca="1" si="36"/>
        <v>0</v>
      </c>
      <c r="N95" s="49">
        <f t="shared" ca="1" si="37"/>
        <v>0</v>
      </c>
      <c r="O95" s="49">
        <f t="shared" ca="1" si="38"/>
        <v>0</v>
      </c>
      <c r="P95" s="28"/>
      <c r="Q95" s="28"/>
    </row>
    <row r="96" spans="1:17" ht="18.75" customHeight="1" x14ac:dyDescent="0.35">
      <c r="A96" s="28"/>
      <c r="B96" s="45">
        <f ca="1">IF(TODAY()&gt;EXP,"0",IF('Kode Akun'!B96="","",'Kode Akun'!B96))</f>
        <v>617</v>
      </c>
      <c r="C96" s="49" t="str">
        <f t="shared" ca="1" si="30"/>
        <v>Biaya Perjalanan Dinas</v>
      </c>
      <c r="D96" s="50" t="str">
        <f t="shared" ca="1" si="31"/>
        <v>D</v>
      </c>
      <c r="E96" s="46">
        <f ca="1">IF(B96="","",IF(D96="D",SUMIF('Kode Akun'!B:B,B96,'Kode Akun'!G:G)+SUMIF('Jurnal Umum'!$J$7:$J$3007,B96,'Jurnal Umum'!$L$7:$L$3007)-SUMIF('Jurnal Umum'!$J$7:$J$3007,B96,'Jurnal Umum'!$M$7:$M$3007),0))</f>
        <v>0</v>
      </c>
      <c r="F96" s="46">
        <f ca="1">IF(B96="","",IF(D96="K",SUMIF('Kode Akun'!B:B,B96,'Kode Akun'!H:H)-SUMIF('Jurnal Umum'!$J$7:$J$3007,B96,'Jurnal Umum'!$L$7:$L$3007)+SUMIF('Jurnal Umum'!$J$7:$J$3007,B96,'Jurnal Umum'!$M$7:$M$3007),0))</f>
        <v>0</v>
      </c>
      <c r="G96" s="46">
        <f ca="1">IF($B96="","",SUMIF(AJP!$D:$D,$B96,AJP!F:F)+SUMIF(HPP!$C:$C,$B96,HPP!$DD:$DD))</f>
        <v>0</v>
      </c>
      <c r="H96" s="46">
        <f ca="1">IF($B96="","",SUMIF(AJP!$D:$D,$B96,AJP!G:G)+SUMIF(HPP!$D:$D,$B96,HPP!$DD:$DD))</f>
        <v>0</v>
      </c>
      <c r="I96" s="49">
        <f t="shared" ca="1" si="32"/>
        <v>0</v>
      </c>
      <c r="J96" s="49">
        <f t="shared" ca="1" si="33"/>
        <v>0</v>
      </c>
      <c r="K96" s="48" t="str">
        <f t="shared" ca="1" si="34"/>
        <v>L/R</v>
      </c>
      <c r="L96" s="49">
        <f t="shared" ca="1" si="35"/>
        <v>0</v>
      </c>
      <c r="M96" s="49">
        <f t="shared" ca="1" si="36"/>
        <v>0</v>
      </c>
      <c r="N96" s="49">
        <f t="shared" ca="1" si="37"/>
        <v>0</v>
      </c>
      <c r="O96" s="49">
        <f t="shared" ca="1" si="38"/>
        <v>0</v>
      </c>
      <c r="P96" s="28"/>
      <c r="Q96" s="28"/>
    </row>
    <row r="97" spans="1:17" ht="18.75" customHeight="1" x14ac:dyDescent="0.35">
      <c r="A97" s="28"/>
      <c r="B97" s="45">
        <f ca="1">IF(TODAY()&gt;EXP,"0",IF('Kode Akun'!B97="","",'Kode Akun'!B97))</f>
        <v>618</v>
      </c>
      <c r="C97" s="49" t="str">
        <f t="shared" ca="1" si="30"/>
        <v>Biaya Kendaraan</v>
      </c>
      <c r="D97" s="50" t="str">
        <f t="shared" ca="1" si="31"/>
        <v>D</v>
      </c>
      <c r="E97" s="46">
        <f ca="1">IF(B97="","",IF(D97="D",SUMIF('Kode Akun'!B:B,B97,'Kode Akun'!G:G)+SUMIF('Jurnal Umum'!$J$7:$J$3007,B97,'Jurnal Umum'!$L$7:$L$3007)-SUMIF('Jurnal Umum'!$J$7:$J$3007,B97,'Jurnal Umum'!$M$7:$M$3007),0))</f>
        <v>65000</v>
      </c>
      <c r="F97" s="46">
        <f ca="1">IF(B97="","",IF(D97="K",SUMIF('Kode Akun'!B:B,B97,'Kode Akun'!H:H)-SUMIF('Jurnal Umum'!$J$7:$J$3007,B97,'Jurnal Umum'!$L$7:$L$3007)+SUMIF('Jurnal Umum'!$J$7:$J$3007,B97,'Jurnal Umum'!$M$7:$M$3007),0))</f>
        <v>0</v>
      </c>
      <c r="G97" s="46">
        <f ca="1">IF($B97="","",SUMIF(AJP!$D:$D,$B97,AJP!F:F)+SUMIF(HPP!$C:$C,$B97,HPP!$DD:$DD))</f>
        <v>0</v>
      </c>
      <c r="H97" s="46">
        <f ca="1">IF($B97="","",SUMIF(AJP!$D:$D,$B97,AJP!G:G)+SUMIF(HPP!$D:$D,$B97,HPP!$DD:$DD))</f>
        <v>0</v>
      </c>
      <c r="I97" s="49">
        <f t="shared" ca="1" si="32"/>
        <v>65000</v>
      </c>
      <c r="J97" s="49">
        <f t="shared" ca="1" si="33"/>
        <v>0</v>
      </c>
      <c r="K97" s="48" t="str">
        <f t="shared" ca="1" si="34"/>
        <v>L/R</v>
      </c>
      <c r="L97" s="49">
        <f t="shared" ca="1" si="35"/>
        <v>65000</v>
      </c>
      <c r="M97" s="49">
        <f t="shared" ca="1" si="36"/>
        <v>0</v>
      </c>
      <c r="N97" s="49">
        <f t="shared" ca="1" si="37"/>
        <v>0</v>
      </c>
      <c r="O97" s="49">
        <f t="shared" ca="1" si="38"/>
        <v>0</v>
      </c>
      <c r="P97" s="28"/>
      <c r="Q97" s="28"/>
    </row>
    <row r="98" spans="1:17" ht="18.75" customHeight="1" x14ac:dyDescent="0.35">
      <c r="A98" s="28"/>
      <c r="B98" s="45">
        <f ca="1">IF(TODAY()&gt;EXP,"0",IF('Kode Akun'!B98="","",'Kode Akun'!B98))</f>
        <v>619</v>
      </c>
      <c r="C98" s="49" t="str">
        <f t="shared" ca="1" si="30"/>
        <v>Biaya Transportasi</v>
      </c>
      <c r="D98" s="50" t="str">
        <f t="shared" ca="1" si="31"/>
        <v>D</v>
      </c>
      <c r="E98" s="46">
        <f ca="1">IF(B98="","",IF(D98="D",SUMIF('Kode Akun'!B:B,B98,'Kode Akun'!G:G)+SUMIF('Jurnal Umum'!$J$7:$J$3007,B98,'Jurnal Umum'!$L$7:$L$3007)-SUMIF('Jurnal Umum'!$J$7:$J$3007,B98,'Jurnal Umum'!$M$7:$M$3007),0))</f>
        <v>1593500</v>
      </c>
      <c r="F98" s="46">
        <f ca="1">IF(B98="","",IF(D98="K",SUMIF('Kode Akun'!B:B,B98,'Kode Akun'!H:H)-SUMIF('Jurnal Umum'!$J$7:$J$3007,B98,'Jurnal Umum'!$L$7:$L$3007)+SUMIF('Jurnal Umum'!$J$7:$J$3007,B98,'Jurnal Umum'!$M$7:$M$3007),0))</f>
        <v>0</v>
      </c>
      <c r="G98" s="46">
        <f ca="1">IF($B98="","",SUMIF(AJP!$D:$D,$B98,AJP!F:F)+SUMIF(HPP!$C:$C,$B98,HPP!$DD:$DD))</f>
        <v>0</v>
      </c>
      <c r="H98" s="46">
        <f ca="1">IF($B98="","",SUMIF(AJP!$D:$D,$B98,AJP!G:G)+SUMIF(HPP!$D:$D,$B98,HPP!$DD:$DD))</f>
        <v>0</v>
      </c>
      <c r="I98" s="49">
        <f t="shared" ca="1" si="32"/>
        <v>1593500</v>
      </c>
      <c r="J98" s="49">
        <f t="shared" ca="1" si="33"/>
        <v>0</v>
      </c>
      <c r="K98" s="48" t="str">
        <f t="shared" ca="1" si="34"/>
        <v>L/R</v>
      </c>
      <c r="L98" s="49">
        <f t="shared" ca="1" si="35"/>
        <v>1593500</v>
      </c>
      <c r="M98" s="49">
        <f t="shared" ca="1" si="36"/>
        <v>0</v>
      </c>
      <c r="N98" s="49">
        <f t="shared" ca="1" si="37"/>
        <v>0</v>
      </c>
      <c r="O98" s="49">
        <f t="shared" ca="1" si="38"/>
        <v>0</v>
      </c>
      <c r="P98" s="28"/>
      <c r="Q98" s="28"/>
    </row>
    <row r="99" spans="1:17" ht="18.75" customHeight="1" x14ac:dyDescent="0.35">
      <c r="A99" s="28"/>
      <c r="B99" s="45">
        <f ca="1">IF(TODAY()&gt;EXP,"0",IF('Kode Akun'!B99="","",'Kode Akun'!B99))</f>
        <v>620</v>
      </c>
      <c r="C99" s="49" t="str">
        <f t="shared" ca="1" si="30"/>
        <v>Biaya Bahan Penolong</v>
      </c>
      <c r="D99" s="50" t="str">
        <f t="shared" ca="1" si="31"/>
        <v>D</v>
      </c>
      <c r="E99" s="46">
        <f ca="1">IF(B99="","",IF(D99="D",SUMIF('Kode Akun'!B:B,B99,'Kode Akun'!G:G)+SUMIF('Jurnal Umum'!$J$7:$J$3007,B99,'Jurnal Umum'!$L$7:$L$3007)-SUMIF('Jurnal Umum'!$J$7:$J$3007,B99,'Jurnal Umum'!$M$7:$M$3007),0))</f>
        <v>359714000</v>
      </c>
      <c r="F99" s="46">
        <f ca="1">IF(B99="","",IF(D99="K",SUMIF('Kode Akun'!B:B,B99,'Kode Akun'!H:H)-SUMIF('Jurnal Umum'!$J$7:$J$3007,B99,'Jurnal Umum'!$L$7:$L$3007)+SUMIF('Jurnal Umum'!$J$7:$J$3007,B99,'Jurnal Umum'!$M$7:$M$3007),0))</f>
        <v>0</v>
      </c>
      <c r="G99" s="46">
        <f ca="1">IF($B99="","",SUMIF(AJP!$D:$D,$B99,AJP!F:F)+SUMIF(HPP!$C:$C,$B99,HPP!$DD:$DD))</f>
        <v>0</v>
      </c>
      <c r="H99" s="46">
        <f ca="1">IF($B99="","",SUMIF(AJP!$D:$D,$B99,AJP!G:G)+SUMIF(HPP!$D:$D,$B99,HPP!$DD:$DD))</f>
        <v>0</v>
      </c>
      <c r="I99" s="49">
        <f t="shared" ca="1" si="32"/>
        <v>359714000</v>
      </c>
      <c r="J99" s="49">
        <f t="shared" ca="1" si="33"/>
        <v>0</v>
      </c>
      <c r="K99" s="48" t="str">
        <f t="shared" ca="1" si="34"/>
        <v>L/R</v>
      </c>
      <c r="L99" s="49">
        <f t="shared" ca="1" si="35"/>
        <v>359714000</v>
      </c>
      <c r="M99" s="49">
        <f t="shared" ca="1" si="36"/>
        <v>0</v>
      </c>
      <c r="N99" s="49">
        <f t="shared" ca="1" si="37"/>
        <v>0</v>
      </c>
      <c r="O99" s="49">
        <f t="shared" ca="1" si="38"/>
        <v>0</v>
      </c>
      <c r="P99" s="28"/>
      <c r="Q99" s="28"/>
    </row>
    <row r="100" spans="1:17" ht="18.75" customHeight="1" x14ac:dyDescent="0.35">
      <c r="A100" s="28"/>
      <c r="B100" s="45">
        <f ca="1">IF(TODAY()&gt;EXP,"0",IF('Kode Akun'!B100="","",'Kode Akun'!B100))</f>
        <v>652</v>
      </c>
      <c r="C100" s="49" t="str">
        <f t="shared" ca="1" si="30"/>
        <v>Beban Penyusutan Bangunan Pabrik</v>
      </c>
      <c r="D100" s="50" t="str">
        <f t="shared" ca="1" si="31"/>
        <v>D</v>
      </c>
      <c r="E100" s="46">
        <f ca="1">IF(B100="","",IF(D100="D",SUMIF('Kode Akun'!B:B,B100,'Kode Akun'!G:G)+SUMIF('Jurnal Umum'!$J$7:$J$3007,B100,'Jurnal Umum'!$L$7:$L$3007)-SUMIF('Jurnal Umum'!$J$7:$J$3007,B100,'Jurnal Umum'!$M$7:$M$3007),0))</f>
        <v>3750000</v>
      </c>
      <c r="F100" s="46">
        <f ca="1">IF(B100="","",IF(D100="K",SUMIF('Kode Akun'!B:B,B100,'Kode Akun'!H:H)-SUMIF('Jurnal Umum'!$J$7:$J$3007,B100,'Jurnal Umum'!$L$7:$L$3007)+SUMIF('Jurnal Umum'!$J$7:$J$3007,B100,'Jurnal Umum'!$M$7:$M$3007),0))</f>
        <v>0</v>
      </c>
      <c r="G100" s="46">
        <f ca="1">IF($B100="","",SUMIF(AJP!$D:$D,$B100,AJP!F:F)+SUMIF(HPP!$C:$C,$B100,HPP!$DD:$DD))</f>
        <v>0</v>
      </c>
      <c r="H100" s="46">
        <f ca="1">IF($B100="","",SUMIF(AJP!$D:$D,$B100,AJP!G:G)+SUMIF(HPP!$D:$D,$B100,HPP!$DD:$DD))</f>
        <v>0</v>
      </c>
      <c r="I100" s="49">
        <f t="shared" ca="1" si="32"/>
        <v>3750000</v>
      </c>
      <c r="J100" s="49">
        <f t="shared" ca="1" si="33"/>
        <v>0</v>
      </c>
      <c r="K100" s="48" t="str">
        <f t="shared" ca="1" si="34"/>
        <v>L/R</v>
      </c>
      <c r="L100" s="49">
        <f t="shared" ca="1" si="35"/>
        <v>3750000</v>
      </c>
      <c r="M100" s="49">
        <f t="shared" ca="1" si="36"/>
        <v>0</v>
      </c>
      <c r="N100" s="49">
        <f t="shared" ca="1" si="37"/>
        <v>0</v>
      </c>
      <c r="O100" s="49">
        <f t="shared" ca="1" si="38"/>
        <v>0</v>
      </c>
      <c r="P100" s="28"/>
      <c r="Q100" s="28"/>
    </row>
    <row r="101" spans="1:17" ht="18.75" customHeight="1" x14ac:dyDescent="0.35">
      <c r="A101" s="28"/>
      <c r="B101" s="45">
        <f ca="1">IF(TODAY()&gt;EXP,"0",IF('Kode Akun'!B101="","",'Kode Akun'!B101))</f>
        <v>653</v>
      </c>
      <c r="C101" s="49" t="str">
        <f t="shared" ca="1" si="30"/>
        <v>Beban Penyusutan Kendaraan Pabrik</v>
      </c>
      <c r="D101" s="50" t="str">
        <f t="shared" ca="1" si="31"/>
        <v>D</v>
      </c>
      <c r="E101" s="46">
        <f ca="1">IF(B101="","",IF(D101="D",SUMIF('Kode Akun'!B:B,B101,'Kode Akun'!G:G)+SUMIF('Jurnal Umum'!$J$7:$J$3007,B101,'Jurnal Umum'!$L$7:$L$3007)-SUMIF('Jurnal Umum'!$J$7:$J$3007,B101,'Jurnal Umum'!$M$7:$M$3007),0))</f>
        <v>11343333.333333334</v>
      </c>
      <c r="F101" s="46">
        <f ca="1">IF(B101="","",IF(D101="K",SUMIF('Kode Akun'!B:B,B101,'Kode Akun'!H:H)-SUMIF('Jurnal Umum'!$J$7:$J$3007,B101,'Jurnal Umum'!$L$7:$L$3007)+SUMIF('Jurnal Umum'!$J$7:$J$3007,B101,'Jurnal Umum'!$M$7:$M$3007),0))</f>
        <v>0</v>
      </c>
      <c r="G101" s="46">
        <f ca="1">IF($B101="","",SUMIF(AJP!$D:$D,$B101,AJP!F:F)+SUMIF(HPP!$C:$C,$B101,HPP!$DD:$DD))</f>
        <v>0</v>
      </c>
      <c r="H101" s="46">
        <f ca="1">IF($B101="","",SUMIF(AJP!$D:$D,$B101,AJP!G:G)+SUMIF(HPP!$D:$D,$B101,HPP!$DD:$DD))</f>
        <v>0</v>
      </c>
      <c r="I101" s="49">
        <f t="shared" ca="1" si="32"/>
        <v>11343333.333333334</v>
      </c>
      <c r="J101" s="49">
        <f t="shared" ca="1" si="33"/>
        <v>0</v>
      </c>
      <c r="K101" s="48" t="str">
        <f t="shared" ca="1" si="34"/>
        <v>L/R</v>
      </c>
      <c r="L101" s="49">
        <f t="shared" ca="1" si="35"/>
        <v>11343333.333333334</v>
      </c>
      <c r="M101" s="49">
        <f t="shared" ca="1" si="36"/>
        <v>0</v>
      </c>
      <c r="N101" s="49">
        <f t="shared" ca="1" si="37"/>
        <v>0</v>
      </c>
      <c r="O101" s="49">
        <f t="shared" ca="1" si="38"/>
        <v>0</v>
      </c>
      <c r="P101" s="28"/>
      <c r="Q101" s="28"/>
    </row>
    <row r="102" spans="1:17" ht="18.75" customHeight="1" x14ac:dyDescent="0.35">
      <c r="A102" s="28"/>
      <c r="B102" s="45">
        <f ca="1">IF(TODAY()&gt;EXP,"0",IF('Kode Akun'!B102="","",'Kode Akun'!B102))</f>
        <v>654</v>
      </c>
      <c r="C102" s="49" t="str">
        <f t="shared" ca="1" si="30"/>
        <v>Beban Penyusutan Inventaris Pabrik</v>
      </c>
      <c r="D102" s="50" t="str">
        <f t="shared" ca="1" si="31"/>
        <v>D</v>
      </c>
      <c r="E102" s="46">
        <f ca="1">IF(B102="","",IF(D102="D",SUMIF('Kode Akun'!B:B,B102,'Kode Akun'!G:G)+SUMIF('Jurnal Umum'!$J$7:$J$3007,B102,'Jurnal Umum'!$L$7:$L$3007)-SUMIF('Jurnal Umum'!$J$7:$J$3007,B102,'Jurnal Umum'!$M$7:$M$3007),0))</f>
        <v>15223333.333333336</v>
      </c>
      <c r="F102" s="46">
        <f ca="1">IF(B102="","",IF(D102="K",SUMIF('Kode Akun'!B:B,B102,'Kode Akun'!H:H)-SUMIF('Jurnal Umum'!$J$7:$J$3007,B102,'Jurnal Umum'!$L$7:$L$3007)+SUMIF('Jurnal Umum'!$J$7:$J$3007,B102,'Jurnal Umum'!$M$7:$M$3007),0))</f>
        <v>0</v>
      </c>
      <c r="G102" s="46">
        <f ca="1">IF($B102="","",SUMIF(AJP!$D:$D,$B102,AJP!F:F)+SUMIF(HPP!$C:$C,$B102,HPP!$DD:$DD))</f>
        <v>0</v>
      </c>
      <c r="H102" s="46">
        <f ca="1">IF($B102="","",SUMIF(AJP!$D:$D,$B102,AJP!G:G)+SUMIF(HPP!$D:$D,$B102,HPP!$DD:$DD))</f>
        <v>0</v>
      </c>
      <c r="I102" s="49">
        <f t="shared" ca="1" si="32"/>
        <v>15223333.333333336</v>
      </c>
      <c r="J102" s="49">
        <f t="shared" ca="1" si="33"/>
        <v>0</v>
      </c>
      <c r="K102" s="48" t="str">
        <f t="shared" ca="1" si="34"/>
        <v>L/R</v>
      </c>
      <c r="L102" s="49">
        <f t="shared" ca="1" si="35"/>
        <v>15223333.333333336</v>
      </c>
      <c r="M102" s="49">
        <f t="shared" ca="1" si="36"/>
        <v>0</v>
      </c>
      <c r="N102" s="49">
        <f t="shared" ca="1" si="37"/>
        <v>0</v>
      </c>
      <c r="O102" s="49">
        <f t="shared" ca="1" si="38"/>
        <v>0</v>
      </c>
      <c r="P102" s="28"/>
      <c r="Q102" s="28"/>
    </row>
    <row r="103" spans="1:17" ht="18.75" customHeight="1" x14ac:dyDescent="0.35">
      <c r="A103" s="28"/>
      <c r="B103" s="45">
        <f ca="1">IF(TODAY()&gt;EXP,"0",IF('Kode Akun'!B103="","",'Kode Akun'!B103))</f>
        <v>699</v>
      </c>
      <c r="C103" s="49" t="str">
        <f t="shared" ca="1" si="30"/>
        <v>Penutup Perkiraan Biaya &amp; Beban Pabrikasi</v>
      </c>
      <c r="D103" s="50" t="str">
        <f t="shared" ca="1" si="31"/>
        <v>K</v>
      </c>
      <c r="E103" s="46">
        <f ca="1">IF(B103="","",IF(D103="D",SUMIF('Kode Akun'!B:B,B103,'Kode Akun'!G:G)+SUMIF('Jurnal Umum'!$J$7:$J$3007,B103,'Jurnal Umum'!$L$7:$L$3007)-SUMIF('Jurnal Umum'!$J$7:$J$3007,B103,'Jurnal Umum'!$M$7:$M$3007),0))</f>
        <v>0</v>
      </c>
      <c r="F103" s="46">
        <f ca="1">IF(B103="","",IF(D103="K",SUMIF('Kode Akun'!B:B,B103,'Kode Akun'!H:H)-SUMIF('Jurnal Umum'!$J$7:$J$3007,B103,'Jurnal Umum'!$L$7:$L$3007)+SUMIF('Jurnal Umum'!$J$7:$J$3007,B103,'Jurnal Umum'!$M$7:$M$3007),0))</f>
        <v>0</v>
      </c>
      <c r="G103" s="46">
        <f ca="1">IF($B103="","",SUMIF(AJP!$D:$D,$B103,AJP!F:F)+SUMIF(HPP!$C:$C,$B103,HPP!$DD:$DD))</f>
        <v>0</v>
      </c>
      <c r="H103" s="46">
        <f ca="1">IF($B103="","",SUMIF(AJP!$D:$D,$B103,AJP!G:G)+SUMIF(HPP!$D:$D,$B103,HPP!$DD:$DD))</f>
        <v>629011597.66666675</v>
      </c>
      <c r="I103" s="49">
        <f t="shared" ca="1" si="32"/>
        <v>0</v>
      </c>
      <c r="J103" s="49">
        <f t="shared" ca="1" si="33"/>
        <v>629011597.66666675</v>
      </c>
      <c r="K103" s="48" t="str">
        <f t="shared" ca="1" si="34"/>
        <v>L/R</v>
      </c>
      <c r="L103" s="49">
        <f t="shared" ca="1" si="35"/>
        <v>0</v>
      </c>
      <c r="M103" s="49">
        <f t="shared" ca="1" si="36"/>
        <v>629011597.66666675</v>
      </c>
      <c r="N103" s="49">
        <f t="shared" ca="1" si="37"/>
        <v>0</v>
      </c>
      <c r="O103" s="49">
        <f t="shared" ca="1" si="38"/>
        <v>0</v>
      </c>
      <c r="P103" s="28"/>
      <c r="Q103" s="28"/>
    </row>
    <row r="104" spans="1:17" ht="18.75" customHeight="1" x14ac:dyDescent="0.35">
      <c r="A104" s="28"/>
      <c r="B104" s="45" t="str">
        <f ca="1">IF(TODAY()&gt;EXP,"0",IF('Kode Akun'!B104="","",'Kode Akun'!B104))</f>
        <v/>
      </c>
      <c r="C104" s="49" t="str">
        <f t="shared" ca="1" si="30"/>
        <v/>
      </c>
      <c r="D104" s="50" t="str">
        <f t="shared" ca="1" si="31"/>
        <v/>
      </c>
      <c r="E104" s="46" t="str">
        <f ca="1">IF(B104="","",IF(D104="D",SUMIF('Kode Akun'!B:B,B104,'Kode Akun'!G:G)+SUMIF('Jurnal Umum'!$J$7:$J$3007,B104,'Jurnal Umum'!$L$7:$L$3007)-SUMIF('Jurnal Umum'!$J$7:$J$3007,B104,'Jurnal Umum'!$M$7:$M$3007),0))</f>
        <v/>
      </c>
      <c r="F104" s="46" t="str">
        <f ca="1">IF(B104="","",IF(D104="K",SUMIF('Kode Akun'!B:B,B104,'Kode Akun'!H:H)-SUMIF('Jurnal Umum'!$J$7:$J$3007,B104,'Jurnal Umum'!$L$7:$L$3007)+SUMIF('Jurnal Umum'!$J$7:$J$3007,B104,'Jurnal Umum'!$M$7:$M$3007),0))</f>
        <v/>
      </c>
      <c r="G104" s="46" t="str">
        <f ca="1">IF($B104="","",SUMIF(AJP!$D:$D,$B104,AJP!F:F)+SUMIF(HPP!$C:$C,$B104,HPP!$DD:$DD))</f>
        <v/>
      </c>
      <c r="H104" s="46" t="str">
        <f ca="1">IF($B104="","",SUMIF(AJP!$D:$D,$B104,AJP!G:G)+SUMIF(HPP!$D:$D,$B104,HPP!$DD:$DD))</f>
        <v/>
      </c>
      <c r="I104" s="49" t="str">
        <f t="shared" ca="1" si="32"/>
        <v/>
      </c>
      <c r="J104" s="49" t="str">
        <f t="shared" ca="1" si="33"/>
        <v/>
      </c>
      <c r="K104" s="48" t="str">
        <f t="shared" ca="1" si="34"/>
        <v/>
      </c>
      <c r="L104" s="49" t="str">
        <f t="shared" ca="1" si="35"/>
        <v/>
      </c>
      <c r="M104" s="49" t="str">
        <f t="shared" ca="1" si="36"/>
        <v/>
      </c>
      <c r="N104" s="49" t="str">
        <f t="shared" ca="1" si="37"/>
        <v/>
      </c>
      <c r="O104" s="49" t="str">
        <f t="shared" ca="1" si="38"/>
        <v/>
      </c>
      <c r="P104" s="28"/>
      <c r="Q104" s="28"/>
    </row>
    <row r="105" spans="1:17" ht="18.75" customHeight="1" x14ac:dyDescent="0.35">
      <c r="A105" s="28"/>
      <c r="B105" s="45">
        <f ca="1">IF(TODAY()&gt;EXP,"0",IF('Kode Akun'!B105="","",'Kode Akun'!B105))</f>
        <v>700</v>
      </c>
      <c r="C105" s="49" t="str">
        <f t="shared" ca="1" si="30"/>
        <v>BIAYA BEBAN OPERASIONAL UMUM</v>
      </c>
      <c r="D105" s="50" t="str">
        <f t="shared" ca="1" si="31"/>
        <v>D</v>
      </c>
      <c r="E105" s="46">
        <f ca="1">IF(B105="","",IF(D105="D",SUMIF('Kode Akun'!B:B,B105,'Kode Akun'!G:G)+SUMIF('Jurnal Umum'!$J$7:$J$3007,B105,'Jurnal Umum'!$L$7:$L$3007)-SUMIF('Jurnal Umum'!$J$7:$J$3007,B105,'Jurnal Umum'!$M$7:$M$3007),0))</f>
        <v>0</v>
      </c>
      <c r="F105" s="46">
        <f ca="1">IF(B105="","",IF(D105="K",SUMIF('Kode Akun'!B:B,B105,'Kode Akun'!H:H)-SUMIF('Jurnal Umum'!$J$7:$J$3007,B105,'Jurnal Umum'!$L$7:$L$3007)+SUMIF('Jurnal Umum'!$J$7:$J$3007,B105,'Jurnal Umum'!$M$7:$M$3007),0))</f>
        <v>0</v>
      </c>
      <c r="G105" s="46">
        <f ca="1">IF($B105="","",SUMIF(AJP!$D:$D,$B105,AJP!F:F)+SUMIF(HPP!$C:$C,$B105,HPP!$DD:$DD))</f>
        <v>0</v>
      </c>
      <c r="H105" s="46">
        <f ca="1">IF($B105="","",SUMIF(AJP!$D:$D,$B105,AJP!G:G)+SUMIF(HPP!$D:$D,$B105,HPP!$DD:$DD))</f>
        <v>0</v>
      </c>
      <c r="I105" s="49">
        <f t="shared" ca="1" si="32"/>
        <v>0</v>
      </c>
      <c r="J105" s="49">
        <f t="shared" ca="1" si="33"/>
        <v>0</v>
      </c>
      <c r="K105" s="48" t="str">
        <f t="shared" ca="1" si="34"/>
        <v>L/R</v>
      </c>
      <c r="L105" s="49">
        <f t="shared" ca="1" si="35"/>
        <v>0</v>
      </c>
      <c r="M105" s="49">
        <f t="shared" ca="1" si="36"/>
        <v>0</v>
      </c>
      <c r="N105" s="49">
        <f t="shared" ca="1" si="37"/>
        <v>0</v>
      </c>
      <c r="O105" s="49">
        <f t="shared" ca="1" si="38"/>
        <v>0</v>
      </c>
      <c r="P105" s="28"/>
      <c r="Q105" s="28"/>
    </row>
    <row r="106" spans="1:17" ht="18.75" customHeight="1" x14ac:dyDescent="0.35">
      <c r="A106" s="28"/>
      <c r="B106" s="45">
        <f ca="1">IF(TODAY()&gt;EXP,"0",IF('Kode Akun'!B106="","",'Kode Akun'!B106))</f>
        <v>701</v>
      </c>
      <c r="C106" s="49" t="str">
        <f t="shared" ca="1" si="30"/>
        <v>Gaji Karyawan</v>
      </c>
      <c r="D106" s="50" t="str">
        <f t="shared" ca="1" si="31"/>
        <v>D</v>
      </c>
      <c r="E106" s="46">
        <f ca="1">IF(B106="","",IF(D106="D",SUMIF('Kode Akun'!B:B,B106,'Kode Akun'!G:G)+SUMIF('Jurnal Umum'!$J$7:$J$3007,B106,'Jurnal Umum'!$L$7:$L$3007)-SUMIF('Jurnal Umum'!$J$7:$J$3007,B106,'Jurnal Umum'!$M$7:$M$3007),0))</f>
        <v>146795500</v>
      </c>
      <c r="F106" s="46">
        <f ca="1">IF(B106="","",IF(D106="K",SUMIF('Kode Akun'!B:B,B106,'Kode Akun'!H:H)-SUMIF('Jurnal Umum'!$J$7:$J$3007,B106,'Jurnal Umum'!$L$7:$L$3007)+SUMIF('Jurnal Umum'!$J$7:$J$3007,B106,'Jurnal Umum'!$M$7:$M$3007),0))</f>
        <v>0</v>
      </c>
      <c r="G106" s="46">
        <f ca="1">IF($B106="","",SUMIF(AJP!$D:$D,$B106,AJP!F:F)+SUMIF(HPP!$C:$C,$B106,HPP!$DD:$DD))</f>
        <v>0</v>
      </c>
      <c r="H106" s="46">
        <f ca="1">IF($B106="","",SUMIF(AJP!$D:$D,$B106,AJP!G:G)+SUMIF(HPP!$D:$D,$B106,HPP!$DD:$DD))</f>
        <v>0</v>
      </c>
      <c r="I106" s="49">
        <f t="shared" ca="1" si="32"/>
        <v>146795500</v>
      </c>
      <c r="J106" s="49">
        <f t="shared" ca="1" si="33"/>
        <v>0</v>
      </c>
      <c r="K106" s="48" t="str">
        <f t="shared" ca="1" si="34"/>
        <v>L/R</v>
      </c>
      <c r="L106" s="49">
        <f t="shared" ca="1" si="35"/>
        <v>146795500</v>
      </c>
      <c r="M106" s="49">
        <f t="shared" ca="1" si="36"/>
        <v>0</v>
      </c>
      <c r="N106" s="49">
        <f t="shared" ca="1" si="37"/>
        <v>0</v>
      </c>
      <c r="O106" s="49">
        <f t="shared" ca="1" si="38"/>
        <v>0</v>
      </c>
      <c r="P106" s="28"/>
      <c r="Q106" s="28"/>
    </row>
    <row r="107" spans="1:17" ht="18.75" customHeight="1" x14ac:dyDescent="0.35">
      <c r="A107" s="28"/>
      <c r="B107" s="45">
        <f ca="1">IF(TODAY()&gt;EXP,"0",IF('Kode Akun'!B107="","",'Kode Akun'!B107))</f>
        <v>705</v>
      </c>
      <c r="C107" s="49" t="str">
        <f t="shared" ca="1" si="30"/>
        <v>Gaji Lainnya</v>
      </c>
      <c r="D107" s="50" t="str">
        <f t="shared" ca="1" si="31"/>
        <v>D</v>
      </c>
      <c r="E107" s="46">
        <f ca="1">IF(B107="","",IF(D107="D",SUMIF('Kode Akun'!B:B,B107,'Kode Akun'!G:G)+SUMIF('Jurnal Umum'!$J$7:$J$3007,B107,'Jurnal Umum'!$L$7:$L$3007)-SUMIF('Jurnal Umum'!$J$7:$J$3007,B107,'Jurnal Umum'!$M$7:$M$3007),0))</f>
        <v>0</v>
      </c>
      <c r="F107" s="46">
        <f ca="1">IF(B107="","",IF(D107="K",SUMIF('Kode Akun'!B:B,B107,'Kode Akun'!H:H)-SUMIF('Jurnal Umum'!$J$7:$J$3007,B107,'Jurnal Umum'!$L$7:$L$3007)+SUMIF('Jurnal Umum'!$J$7:$J$3007,B107,'Jurnal Umum'!$M$7:$M$3007),0))</f>
        <v>0</v>
      </c>
      <c r="G107" s="46">
        <f ca="1">IF($B107="","",SUMIF(AJP!$D:$D,$B107,AJP!F:F)+SUMIF(HPP!$C:$C,$B107,HPP!$DD:$DD))</f>
        <v>0</v>
      </c>
      <c r="H107" s="46">
        <f ca="1">IF($B107="","",SUMIF(AJP!$D:$D,$B107,AJP!G:G)+SUMIF(HPP!$D:$D,$B107,HPP!$DD:$DD))</f>
        <v>0</v>
      </c>
      <c r="I107" s="49">
        <f t="shared" ca="1" si="32"/>
        <v>0</v>
      </c>
      <c r="J107" s="49">
        <f t="shared" ca="1" si="33"/>
        <v>0</v>
      </c>
      <c r="K107" s="48" t="str">
        <f t="shared" ca="1" si="34"/>
        <v>L/R</v>
      </c>
      <c r="L107" s="49">
        <f t="shared" ca="1" si="35"/>
        <v>0</v>
      </c>
      <c r="M107" s="49">
        <f t="shared" ca="1" si="36"/>
        <v>0</v>
      </c>
      <c r="N107" s="49">
        <f t="shared" ca="1" si="37"/>
        <v>0</v>
      </c>
      <c r="O107" s="49">
        <f t="shared" ca="1" si="38"/>
        <v>0</v>
      </c>
      <c r="P107" s="28"/>
      <c r="Q107" s="28"/>
    </row>
    <row r="108" spans="1:17" ht="18.75" customHeight="1" x14ac:dyDescent="0.35">
      <c r="A108" s="28"/>
      <c r="B108" s="45">
        <f ca="1">IF(TODAY()&gt;EXP,"0",IF('Kode Akun'!B108="","",'Kode Akun'!B108))</f>
        <v>706</v>
      </c>
      <c r="C108" s="49" t="str">
        <f t="shared" ca="1" si="30"/>
        <v>Komisi Penjualan</v>
      </c>
      <c r="D108" s="50" t="str">
        <f t="shared" ca="1" si="31"/>
        <v>D</v>
      </c>
      <c r="E108" s="46">
        <f ca="1">IF(B108="","",IF(D108="D",SUMIF('Kode Akun'!B:B,B108,'Kode Akun'!G:G)+SUMIF('Jurnal Umum'!$J$7:$J$3007,B108,'Jurnal Umum'!$L$7:$L$3007)-SUMIF('Jurnal Umum'!$J$7:$J$3007,B108,'Jurnal Umum'!$M$7:$M$3007),0))</f>
        <v>500000</v>
      </c>
      <c r="F108" s="46">
        <f ca="1">IF(B108="","",IF(D108="K",SUMIF('Kode Akun'!B:B,B108,'Kode Akun'!H:H)-SUMIF('Jurnal Umum'!$J$7:$J$3007,B108,'Jurnal Umum'!$L$7:$L$3007)+SUMIF('Jurnal Umum'!$J$7:$J$3007,B108,'Jurnal Umum'!$M$7:$M$3007),0))</f>
        <v>0</v>
      </c>
      <c r="G108" s="46">
        <f ca="1">IF($B108="","",SUMIF(AJP!$D:$D,$B108,AJP!F:F)+SUMIF(HPP!$C:$C,$B108,HPP!$DD:$DD))</f>
        <v>0</v>
      </c>
      <c r="H108" s="46">
        <f ca="1">IF($B108="","",SUMIF(AJP!$D:$D,$B108,AJP!G:G)+SUMIF(HPP!$D:$D,$B108,HPP!$DD:$DD))</f>
        <v>0</v>
      </c>
      <c r="I108" s="49">
        <f t="shared" ca="1" si="32"/>
        <v>500000</v>
      </c>
      <c r="J108" s="49">
        <f t="shared" ca="1" si="33"/>
        <v>0</v>
      </c>
      <c r="K108" s="48" t="str">
        <f t="shared" ca="1" si="34"/>
        <v>L/R</v>
      </c>
      <c r="L108" s="49">
        <f t="shared" ca="1" si="35"/>
        <v>500000</v>
      </c>
      <c r="M108" s="49">
        <f t="shared" ca="1" si="36"/>
        <v>0</v>
      </c>
      <c r="N108" s="49">
        <f t="shared" ca="1" si="37"/>
        <v>0</v>
      </c>
      <c r="O108" s="49">
        <f t="shared" ca="1" si="38"/>
        <v>0</v>
      </c>
      <c r="P108" s="28"/>
      <c r="Q108" s="28"/>
    </row>
    <row r="109" spans="1:17" ht="18.75" customHeight="1" x14ac:dyDescent="0.35">
      <c r="A109" s="28"/>
      <c r="B109" s="45">
        <f ca="1">IF(TODAY()&gt;EXP,"0",IF('Kode Akun'!B109="","",'Kode Akun'!B109))</f>
        <v>711</v>
      </c>
      <c r="C109" s="49" t="str">
        <f t="shared" ca="1" si="30"/>
        <v>Biaya Expedisi</v>
      </c>
      <c r="D109" s="50" t="str">
        <f t="shared" ca="1" si="31"/>
        <v>D</v>
      </c>
      <c r="E109" s="46">
        <f ca="1">IF(B109="","",IF(D109="D",SUMIF('Kode Akun'!B:B,B109,'Kode Akun'!G:G)+SUMIF('Jurnal Umum'!$J$7:$J$3007,B109,'Jurnal Umum'!$L$7:$L$3007)-SUMIF('Jurnal Umum'!$J$7:$J$3007,B109,'Jurnal Umum'!$M$7:$M$3007),0))</f>
        <v>1550000</v>
      </c>
      <c r="F109" s="46">
        <f ca="1">IF(B109="","",IF(D109="K",SUMIF('Kode Akun'!B:B,B109,'Kode Akun'!H:H)-SUMIF('Jurnal Umum'!$J$7:$J$3007,B109,'Jurnal Umum'!$L$7:$L$3007)+SUMIF('Jurnal Umum'!$J$7:$J$3007,B109,'Jurnal Umum'!$M$7:$M$3007),0))</f>
        <v>0</v>
      </c>
      <c r="G109" s="46">
        <f ca="1">IF($B109="","",SUMIF(AJP!$D:$D,$B109,AJP!F:F)+SUMIF(HPP!$C:$C,$B109,HPP!$DD:$DD))</f>
        <v>0</v>
      </c>
      <c r="H109" s="46">
        <f ca="1">IF($B109="","",SUMIF(AJP!$D:$D,$B109,AJP!G:G)+SUMIF(HPP!$D:$D,$B109,HPP!$DD:$DD))</f>
        <v>0</v>
      </c>
      <c r="I109" s="49">
        <f t="shared" ca="1" si="32"/>
        <v>1550000</v>
      </c>
      <c r="J109" s="49">
        <f t="shared" ca="1" si="33"/>
        <v>0</v>
      </c>
      <c r="K109" s="48" t="str">
        <f t="shared" ca="1" si="34"/>
        <v>L/R</v>
      </c>
      <c r="L109" s="49">
        <f t="shared" ca="1" si="35"/>
        <v>1550000</v>
      </c>
      <c r="M109" s="49">
        <f t="shared" ca="1" si="36"/>
        <v>0</v>
      </c>
      <c r="N109" s="49">
        <f t="shared" ca="1" si="37"/>
        <v>0</v>
      </c>
      <c r="O109" s="49">
        <f t="shared" ca="1" si="38"/>
        <v>0</v>
      </c>
      <c r="P109" s="28"/>
      <c r="Q109" s="28"/>
    </row>
    <row r="110" spans="1:17" ht="18.75" customHeight="1" x14ac:dyDescent="0.35">
      <c r="A110" s="28"/>
      <c r="B110" s="45">
        <f ca="1">IF(TODAY()&gt;EXP,"0",IF('Kode Akun'!B110="","",'Kode Akun'!B110))</f>
        <v>712</v>
      </c>
      <c r="C110" s="49" t="str">
        <f t="shared" ca="1" si="30"/>
        <v>Biaya Listrik</v>
      </c>
      <c r="D110" s="50" t="str">
        <f t="shared" ca="1" si="31"/>
        <v>D</v>
      </c>
      <c r="E110" s="46">
        <f ca="1">IF(B110="","",IF(D110="D",SUMIF('Kode Akun'!B:B,B110,'Kode Akun'!G:G)+SUMIF('Jurnal Umum'!$J$7:$J$3007,B110,'Jurnal Umum'!$L$7:$L$3007)-SUMIF('Jurnal Umum'!$J$7:$J$3007,B110,'Jurnal Umum'!$M$7:$M$3007),0))</f>
        <v>4070800</v>
      </c>
      <c r="F110" s="46">
        <f ca="1">IF(B110="","",IF(D110="K",SUMIF('Kode Akun'!B:B,B110,'Kode Akun'!H:H)-SUMIF('Jurnal Umum'!$J$7:$J$3007,B110,'Jurnal Umum'!$L$7:$L$3007)+SUMIF('Jurnal Umum'!$J$7:$J$3007,B110,'Jurnal Umum'!$M$7:$M$3007),0))</f>
        <v>0</v>
      </c>
      <c r="G110" s="46">
        <f ca="1">IF($B110="","",SUMIF(AJP!$D:$D,$B110,AJP!F:F)+SUMIF(HPP!$C:$C,$B110,HPP!$DD:$DD))</f>
        <v>0</v>
      </c>
      <c r="H110" s="46">
        <f ca="1">IF($B110="","",SUMIF(AJP!$D:$D,$B110,AJP!G:G)+SUMIF(HPP!$D:$D,$B110,HPP!$DD:$DD))</f>
        <v>0</v>
      </c>
      <c r="I110" s="49">
        <f t="shared" ca="1" si="32"/>
        <v>4070800</v>
      </c>
      <c r="J110" s="49">
        <f t="shared" ca="1" si="33"/>
        <v>0</v>
      </c>
      <c r="K110" s="48" t="str">
        <f t="shared" ca="1" si="34"/>
        <v>L/R</v>
      </c>
      <c r="L110" s="49">
        <f t="shared" ca="1" si="35"/>
        <v>4070800</v>
      </c>
      <c r="M110" s="49">
        <f t="shared" ca="1" si="36"/>
        <v>0</v>
      </c>
      <c r="N110" s="49">
        <f t="shared" ca="1" si="37"/>
        <v>0</v>
      </c>
      <c r="O110" s="49">
        <f t="shared" ca="1" si="38"/>
        <v>0</v>
      </c>
      <c r="P110" s="28"/>
      <c r="Q110" s="28"/>
    </row>
    <row r="111" spans="1:17" ht="18.75" customHeight="1" x14ac:dyDescent="0.35">
      <c r="A111" s="28"/>
      <c r="B111" s="45">
        <f ca="1">IF(TODAY()&gt;EXP,"0",IF('Kode Akun'!B111="","",'Kode Akun'!B111))</f>
        <v>713</v>
      </c>
      <c r="C111" s="49" t="str">
        <f t="shared" ca="1" si="30"/>
        <v>Biaya Alat Tulis Kantor</v>
      </c>
      <c r="D111" s="50" t="str">
        <f t="shared" ca="1" si="31"/>
        <v>D</v>
      </c>
      <c r="E111" s="46">
        <f ca="1">IF(B111="","",IF(D111="D",SUMIF('Kode Akun'!B:B,B111,'Kode Akun'!G:G)+SUMIF('Jurnal Umum'!$J$7:$J$3007,B111,'Jurnal Umum'!$L$7:$L$3007)-SUMIF('Jurnal Umum'!$J$7:$J$3007,B111,'Jurnal Umum'!$M$7:$M$3007),0))</f>
        <v>0</v>
      </c>
      <c r="F111" s="46">
        <f ca="1">IF(B111="","",IF(D111="K",SUMIF('Kode Akun'!B:B,B111,'Kode Akun'!H:H)-SUMIF('Jurnal Umum'!$J$7:$J$3007,B111,'Jurnal Umum'!$L$7:$L$3007)+SUMIF('Jurnal Umum'!$J$7:$J$3007,B111,'Jurnal Umum'!$M$7:$M$3007),0))</f>
        <v>0</v>
      </c>
      <c r="G111" s="46">
        <f ca="1">IF($B111="","",SUMIF(AJP!$D:$D,$B111,AJP!F:F)+SUMIF(HPP!$C:$C,$B111,HPP!$DD:$DD))</f>
        <v>0</v>
      </c>
      <c r="H111" s="46">
        <f ca="1">IF($B111="","",SUMIF(AJP!$D:$D,$B111,AJP!G:G)+SUMIF(HPP!$D:$D,$B111,HPP!$DD:$DD))</f>
        <v>0</v>
      </c>
      <c r="I111" s="49">
        <f t="shared" ca="1" si="32"/>
        <v>0</v>
      </c>
      <c r="J111" s="49">
        <f t="shared" ca="1" si="33"/>
        <v>0</v>
      </c>
      <c r="K111" s="48" t="str">
        <f t="shared" ca="1" si="34"/>
        <v>L/R</v>
      </c>
      <c r="L111" s="49">
        <f t="shared" ca="1" si="35"/>
        <v>0</v>
      </c>
      <c r="M111" s="49">
        <f t="shared" ca="1" si="36"/>
        <v>0</v>
      </c>
      <c r="N111" s="49">
        <f t="shared" ca="1" si="37"/>
        <v>0</v>
      </c>
      <c r="O111" s="49">
        <f t="shared" ca="1" si="38"/>
        <v>0</v>
      </c>
      <c r="P111" s="28"/>
      <c r="Q111" s="28"/>
    </row>
    <row r="112" spans="1:17" ht="18.75" customHeight="1" x14ac:dyDescent="0.35">
      <c r="A112" s="28"/>
      <c r="B112" s="45">
        <f ca="1">IF(TODAY()&gt;EXP,"0",IF('Kode Akun'!B112="","",'Kode Akun'!B112))</f>
        <v>714</v>
      </c>
      <c r="C112" s="49" t="str">
        <f t="shared" ca="1" si="30"/>
        <v>Biaya Telepon &amp; Internet</v>
      </c>
      <c r="D112" s="50" t="str">
        <f t="shared" ca="1" si="31"/>
        <v>D</v>
      </c>
      <c r="E112" s="46">
        <f ca="1">IF(B112="","",IF(D112="D",SUMIF('Kode Akun'!B:B,B112,'Kode Akun'!G:G)+SUMIF('Jurnal Umum'!$J$7:$J$3007,B112,'Jurnal Umum'!$L$7:$L$3007)-SUMIF('Jurnal Umum'!$J$7:$J$3007,B112,'Jurnal Umum'!$M$7:$M$3007),0))</f>
        <v>8753325</v>
      </c>
      <c r="F112" s="46">
        <f ca="1">IF(B112="","",IF(D112="K",SUMIF('Kode Akun'!B:B,B112,'Kode Akun'!H:H)-SUMIF('Jurnal Umum'!$J$7:$J$3007,B112,'Jurnal Umum'!$L$7:$L$3007)+SUMIF('Jurnal Umum'!$J$7:$J$3007,B112,'Jurnal Umum'!$M$7:$M$3007),0))</f>
        <v>0</v>
      </c>
      <c r="G112" s="46">
        <f ca="1">IF($B112="","",SUMIF(AJP!$D:$D,$B112,AJP!F:F)+SUMIF(HPP!$C:$C,$B112,HPP!$DD:$DD))</f>
        <v>0</v>
      </c>
      <c r="H112" s="46">
        <f ca="1">IF($B112="","",SUMIF(AJP!$D:$D,$B112,AJP!G:G)+SUMIF(HPP!$D:$D,$B112,HPP!$DD:$DD))</f>
        <v>0</v>
      </c>
      <c r="I112" s="49">
        <f t="shared" ca="1" si="32"/>
        <v>8753325</v>
      </c>
      <c r="J112" s="49">
        <f t="shared" ca="1" si="33"/>
        <v>0</v>
      </c>
      <c r="K112" s="48" t="str">
        <f t="shared" ca="1" si="34"/>
        <v>L/R</v>
      </c>
      <c r="L112" s="49">
        <f t="shared" ca="1" si="35"/>
        <v>8753325</v>
      </c>
      <c r="M112" s="49">
        <f t="shared" ca="1" si="36"/>
        <v>0</v>
      </c>
      <c r="N112" s="49">
        <f t="shared" ca="1" si="37"/>
        <v>0</v>
      </c>
      <c r="O112" s="49">
        <f t="shared" ca="1" si="38"/>
        <v>0</v>
      </c>
      <c r="P112" s="28"/>
      <c r="Q112" s="28"/>
    </row>
    <row r="113" spans="1:17" ht="18.75" customHeight="1" x14ac:dyDescent="0.35">
      <c r="A113" s="28"/>
      <c r="B113" s="45">
        <f ca="1">IF(TODAY()&gt;EXP,"0",IF('Kode Akun'!B113="","",'Kode Akun'!B113))</f>
        <v>715</v>
      </c>
      <c r="C113" s="49" t="str">
        <f t="shared" ca="1" si="30"/>
        <v>Biaya Sewa Gudang</v>
      </c>
      <c r="D113" s="50" t="str">
        <f t="shared" ca="1" si="31"/>
        <v>D</v>
      </c>
      <c r="E113" s="46">
        <f ca="1">IF(B113="","",IF(D113="D",SUMIF('Kode Akun'!B:B,B113,'Kode Akun'!G:G)+SUMIF('Jurnal Umum'!$J$7:$J$3007,B113,'Jurnal Umum'!$L$7:$L$3007)-SUMIF('Jurnal Umum'!$J$7:$J$3007,B113,'Jurnal Umum'!$M$7:$M$3007),0))</f>
        <v>0</v>
      </c>
      <c r="F113" s="46">
        <f ca="1">IF(B113="","",IF(D113="K",SUMIF('Kode Akun'!B:B,B113,'Kode Akun'!H:H)-SUMIF('Jurnal Umum'!$J$7:$J$3007,B113,'Jurnal Umum'!$L$7:$L$3007)+SUMIF('Jurnal Umum'!$J$7:$J$3007,B113,'Jurnal Umum'!$M$7:$M$3007),0))</f>
        <v>0</v>
      </c>
      <c r="G113" s="46">
        <f ca="1">IF($B113="","",SUMIF(AJP!$D:$D,$B113,AJP!F:F)+SUMIF(HPP!$C:$C,$B113,HPP!$DD:$DD))</f>
        <v>0</v>
      </c>
      <c r="H113" s="46">
        <f ca="1">IF($B113="","",SUMIF(AJP!$D:$D,$B113,AJP!G:G)+SUMIF(HPP!$D:$D,$B113,HPP!$DD:$DD))</f>
        <v>0</v>
      </c>
      <c r="I113" s="49">
        <f t="shared" ca="1" si="32"/>
        <v>0</v>
      </c>
      <c r="J113" s="49">
        <f t="shared" ca="1" si="33"/>
        <v>0</v>
      </c>
      <c r="K113" s="48" t="str">
        <f t="shared" ca="1" si="34"/>
        <v>L/R</v>
      </c>
      <c r="L113" s="49">
        <f t="shared" ca="1" si="35"/>
        <v>0</v>
      </c>
      <c r="M113" s="49">
        <f t="shared" ca="1" si="36"/>
        <v>0</v>
      </c>
      <c r="N113" s="49">
        <f t="shared" ca="1" si="37"/>
        <v>0</v>
      </c>
      <c r="O113" s="49">
        <f t="shared" ca="1" si="38"/>
        <v>0</v>
      </c>
      <c r="P113" s="28"/>
      <c r="Q113" s="28"/>
    </row>
    <row r="114" spans="1:17" ht="18.75" customHeight="1" x14ac:dyDescent="0.35">
      <c r="A114" s="28"/>
      <c r="B114" s="45">
        <f ca="1">IF(TODAY()&gt;EXP,"0",IF('Kode Akun'!B114="","",'Kode Akun'!B114))</f>
        <v>716</v>
      </c>
      <c r="C114" s="49" t="str">
        <f t="shared" ca="1" si="30"/>
        <v>Biaya Peralatan dan Perlengkapan Kantor</v>
      </c>
      <c r="D114" s="50" t="str">
        <f t="shared" ca="1" si="31"/>
        <v>D</v>
      </c>
      <c r="E114" s="46">
        <f ca="1">IF(B114="","",IF(D114="D",SUMIF('Kode Akun'!B:B,B114,'Kode Akun'!G:G)+SUMIF('Jurnal Umum'!$J$7:$J$3007,B114,'Jurnal Umum'!$L$7:$L$3007)-SUMIF('Jurnal Umum'!$J$7:$J$3007,B114,'Jurnal Umum'!$M$7:$M$3007),0))</f>
        <v>0</v>
      </c>
      <c r="F114" s="46">
        <f ca="1">IF(B114="","",IF(D114="K",SUMIF('Kode Akun'!B:B,B114,'Kode Akun'!H:H)-SUMIF('Jurnal Umum'!$J$7:$J$3007,B114,'Jurnal Umum'!$L$7:$L$3007)+SUMIF('Jurnal Umum'!$J$7:$J$3007,B114,'Jurnal Umum'!$M$7:$M$3007),0))</f>
        <v>0</v>
      </c>
      <c r="G114" s="46">
        <f ca="1">IF($B114="","",SUMIF(AJP!$D:$D,$B114,AJP!F:F)+SUMIF(HPP!$C:$C,$B114,HPP!$DD:$DD))</f>
        <v>0</v>
      </c>
      <c r="H114" s="46">
        <f ca="1">IF($B114="","",SUMIF(AJP!$D:$D,$B114,AJP!G:G)+SUMIF(HPP!$D:$D,$B114,HPP!$DD:$DD))</f>
        <v>0</v>
      </c>
      <c r="I114" s="49">
        <f t="shared" ca="1" si="32"/>
        <v>0</v>
      </c>
      <c r="J114" s="49">
        <f t="shared" ca="1" si="33"/>
        <v>0</v>
      </c>
      <c r="K114" s="48" t="str">
        <f t="shared" ca="1" si="34"/>
        <v>L/R</v>
      </c>
      <c r="L114" s="49">
        <f t="shared" ca="1" si="35"/>
        <v>0</v>
      </c>
      <c r="M114" s="49">
        <f t="shared" ca="1" si="36"/>
        <v>0</v>
      </c>
      <c r="N114" s="49">
        <f t="shared" ca="1" si="37"/>
        <v>0</v>
      </c>
      <c r="O114" s="49">
        <f t="shared" ca="1" si="38"/>
        <v>0</v>
      </c>
      <c r="P114" s="28"/>
      <c r="Q114" s="28"/>
    </row>
    <row r="115" spans="1:17" ht="18.75" customHeight="1" x14ac:dyDescent="0.35">
      <c r="A115" s="28"/>
      <c r="B115" s="45">
        <f ca="1">IF(TODAY()&gt;EXP,"0",IF('Kode Akun'!B115="","",'Kode Akun'!B115))</f>
        <v>717</v>
      </c>
      <c r="C115" s="49" t="str">
        <f t="shared" ca="1" si="30"/>
        <v>Biaya Perjalanan Dinas</v>
      </c>
      <c r="D115" s="50" t="str">
        <f t="shared" ca="1" si="31"/>
        <v>D</v>
      </c>
      <c r="E115" s="46">
        <f ca="1">IF(B115="","",IF(D115="D",SUMIF('Kode Akun'!B:B,B115,'Kode Akun'!G:G)+SUMIF('Jurnal Umum'!$J$7:$J$3007,B115,'Jurnal Umum'!$L$7:$L$3007)-SUMIF('Jurnal Umum'!$J$7:$J$3007,B115,'Jurnal Umum'!$M$7:$M$3007),0))</f>
        <v>0</v>
      </c>
      <c r="F115" s="46">
        <f ca="1">IF(B115="","",IF(D115="K",SUMIF('Kode Akun'!B:B,B115,'Kode Akun'!H:H)-SUMIF('Jurnal Umum'!$J$7:$J$3007,B115,'Jurnal Umum'!$L$7:$L$3007)+SUMIF('Jurnal Umum'!$J$7:$J$3007,B115,'Jurnal Umum'!$M$7:$M$3007),0))</f>
        <v>0</v>
      </c>
      <c r="G115" s="46">
        <f ca="1">IF($B115="","",SUMIF(AJP!$D:$D,$B115,AJP!F:F)+SUMIF(HPP!$C:$C,$B115,HPP!$DD:$DD))</f>
        <v>0</v>
      </c>
      <c r="H115" s="46">
        <f ca="1">IF($B115="","",SUMIF(AJP!$D:$D,$B115,AJP!G:G)+SUMIF(HPP!$D:$D,$B115,HPP!$DD:$DD))</f>
        <v>0</v>
      </c>
      <c r="I115" s="49">
        <f t="shared" ca="1" si="32"/>
        <v>0</v>
      </c>
      <c r="J115" s="49">
        <f t="shared" ca="1" si="33"/>
        <v>0</v>
      </c>
      <c r="K115" s="48" t="str">
        <f t="shared" ca="1" si="34"/>
        <v>L/R</v>
      </c>
      <c r="L115" s="49">
        <f t="shared" ca="1" si="35"/>
        <v>0</v>
      </c>
      <c r="M115" s="49">
        <f t="shared" ca="1" si="36"/>
        <v>0</v>
      </c>
      <c r="N115" s="49">
        <f t="shared" ca="1" si="37"/>
        <v>0</v>
      </c>
      <c r="O115" s="49">
        <f t="shared" ca="1" si="38"/>
        <v>0</v>
      </c>
      <c r="P115" s="28"/>
      <c r="Q115" s="28"/>
    </row>
    <row r="116" spans="1:17" ht="18.75" customHeight="1" x14ac:dyDescent="0.35">
      <c r="A116" s="28"/>
      <c r="B116" s="45">
        <f ca="1">IF(TODAY()&gt;EXP,"0",IF('Kode Akun'!B116="","",'Kode Akun'!B116))</f>
        <v>718</v>
      </c>
      <c r="C116" s="49" t="str">
        <f t="shared" ca="1" si="30"/>
        <v>Biaya Kendaraan</v>
      </c>
      <c r="D116" s="50" t="str">
        <f t="shared" ca="1" si="31"/>
        <v>D</v>
      </c>
      <c r="E116" s="46">
        <f ca="1">IF(B116="","",IF(D116="D",SUMIF('Kode Akun'!B:B,B116,'Kode Akun'!G:G)+SUMIF('Jurnal Umum'!$J$7:$J$3007,B116,'Jurnal Umum'!$L$7:$L$3007)-SUMIF('Jurnal Umum'!$J$7:$J$3007,B116,'Jurnal Umum'!$M$7:$M$3007),0))</f>
        <v>0</v>
      </c>
      <c r="F116" s="46">
        <f ca="1">IF(B116="","",IF(D116="K",SUMIF('Kode Akun'!B:B,B116,'Kode Akun'!H:H)-SUMIF('Jurnal Umum'!$J$7:$J$3007,B116,'Jurnal Umum'!$L$7:$L$3007)+SUMIF('Jurnal Umum'!$J$7:$J$3007,B116,'Jurnal Umum'!$M$7:$M$3007),0))</f>
        <v>0</v>
      </c>
      <c r="G116" s="46">
        <f ca="1">IF($B116="","",SUMIF(AJP!$D:$D,$B116,AJP!F:F)+SUMIF(HPP!$C:$C,$B116,HPP!$DD:$DD))</f>
        <v>0</v>
      </c>
      <c r="H116" s="46">
        <f ca="1">IF($B116="","",SUMIF(AJP!$D:$D,$B116,AJP!G:G)+SUMIF(HPP!$D:$D,$B116,HPP!$DD:$DD))</f>
        <v>0</v>
      </c>
      <c r="I116" s="49">
        <f t="shared" ca="1" si="32"/>
        <v>0</v>
      </c>
      <c r="J116" s="49">
        <f t="shared" ca="1" si="33"/>
        <v>0</v>
      </c>
      <c r="K116" s="48" t="str">
        <f t="shared" ca="1" si="34"/>
        <v>L/R</v>
      </c>
      <c r="L116" s="49">
        <f t="shared" ca="1" si="35"/>
        <v>0</v>
      </c>
      <c r="M116" s="49">
        <f t="shared" ca="1" si="36"/>
        <v>0</v>
      </c>
      <c r="N116" s="49">
        <f t="shared" ca="1" si="37"/>
        <v>0</v>
      </c>
      <c r="O116" s="49">
        <f t="shared" ca="1" si="38"/>
        <v>0</v>
      </c>
      <c r="P116" s="28"/>
      <c r="Q116" s="28"/>
    </row>
    <row r="117" spans="1:17" ht="18.75" customHeight="1" x14ac:dyDescent="0.35">
      <c r="A117" s="28"/>
      <c r="B117" s="45">
        <f ca="1">IF(TODAY()&gt;EXP,"0",IF('Kode Akun'!B117="","",'Kode Akun'!B117))</f>
        <v>719</v>
      </c>
      <c r="C117" s="49" t="str">
        <f t="shared" ca="1" si="30"/>
        <v>Biaya Transportasi</v>
      </c>
      <c r="D117" s="50" t="str">
        <f t="shared" ca="1" si="31"/>
        <v>D</v>
      </c>
      <c r="E117" s="46">
        <f ca="1">IF(B117="","",IF(D117="D",SUMIF('Kode Akun'!B:B,B117,'Kode Akun'!G:G)+SUMIF('Jurnal Umum'!$J$7:$J$3007,B117,'Jurnal Umum'!$L$7:$L$3007)-SUMIF('Jurnal Umum'!$J$7:$J$3007,B117,'Jurnal Umum'!$M$7:$M$3007),0))</f>
        <v>0</v>
      </c>
      <c r="F117" s="46">
        <f ca="1">IF(B117="","",IF(D117="K",SUMIF('Kode Akun'!B:B,B117,'Kode Akun'!H:H)-SUMIF('Jurnal Umum'!$J$7:$J$3007,B117,'Jurnal Umum'!$L$7:$L$3007)+SUMIF('Jurnal Umum'!$J$7:$J$3007,B117,'Jurnal Umum'!$M$7:$M$3007),0))</f>
        <v>0</v>
      </c>
      <c r="G117" s="46">
        <f ca="1">IF($B117="","",SUMIF(AJP!$D:$D,$B117,AJP!F:F)+SUMIF(HPP!$C:$C,$B117,HPP!$DD:$DD))</f>
        <v>0</v>
      </c>
      <c r="H117" s="46">
        <f ca="1">IF($B117="","",SUMIF(AJP!$D:$D,$B117,AJP!G:G)+SUMIF(HPP!$D:$D,$B117,HPP!$DD:$DD))</f>
        <v>0</v>
      </c>
      <c r="I117" s="49">
        <f t="shared" ca="1" si="32"/>
        <v>0</v>
      </c>
      <c r="J117" s="49">
        <f t="shared" ca="1" si="33"/>
        <v>0</v>
      </c>
      <c r="K117" s="48" t="str">
        <f t="shared" ca="1" si="34"/>
        <v>L/R</v>
      </c>
      <c r="L117" s="49">
        <f t="shared" ca="1" si="35"/>
        <v>0</v>
      </c>
      <c r="M117" s="49">
        <f t="shared" ca="1" si="36"/>
        <v>0</v>
      </c>
      <c r="N117" s="49">
        <f t="shared" ca="1" si="37"/>
        <v>0</v>
      </c>
      <c r="O117" s="49">
        <f t="shared" ca="1" si="38"/>
        <v>0</v>
      </c>
      <c r="P117" s="28"/>
      <c r="Q117" s="28"/>
    </row>
    <row r="118" spans="1:17" ht="18.75" customHeight="1" x14ac:dyDescent="0.35">
      <c r="A118" s="28"/>
      <c r="B118" s="45">
        <f ca="1">IF(TODAY()&gt;EXP,"0",IF('Kode Akun'!B118="","",'Kode Akun'!B118))</f>
        <v>752</v>
      </c>
      <c r="C118" s="49" t="str">
        <f t="shared" ca="1" si="30"/>
        <v>Beban Penyusutan Bangunan Kantor</v>
      </c>
      <c r="D118" s="50" t="str">
        <f t="shared" ca="1" si="31"/>
        <v>D</v>
      </c>
      <c r="E118" s="46">
        <f ca="1">IF(B118="","",IF(D118="D",SUMIF('Kode Akun'!B:B,B118,'Kode Akun'!G:G)+SUMIF('Jurnal Umum'!$J$7:$J$3007,B118,'Jurnal Umum'!$L$7:$L$3007)-SUMIF('Jurnal Umum'!$J$7:$J$3007,B118,'Jurnal Umum'!$M$7:$M$3007),0))</f>
        <v>5250000</v>
      </c>
      <c r="F118" s="46">
        <f ca="1">IF(B118="","",IF(D118="K",SUMIF('Kode Akun'!B:B,B118,'Kode Akun'!H:H)-SUMIF('Jurnal Umum'!$J$7:$J$3007,B118,'Jurnal Umum'!$L$7:$L$3007)+SUMIF('Jurnal Umum'!$J$7:$J$3007,B118,'Jurnal Umum'!$M$7:$M$3007),0))</f>
        <v>0</v>
      </c>
      <c r="G118" s="46">
        <f ca="1">IF($B118="","",SUMIF(AJP!$D:$D,$B118,AJP!F:F)+SUMIF(HPP!$C:$C,$B118,HPP!$DD:$DD))</f>
        <v>0</v>
      </c>
      <c r="H118" s="46">
        <f ca="1">IF($B118="","",SUMIF(AJP!$D:$D,$B118,AJP!G:G)+SUMIF(HPP!$D:$D,$B118,HPP!$DD:$DD))</f>
        <v>0</v>
      </c>
      <c r="I118" s="49">
        <f t="shared" ca="1" si="32"/>
        <v>5250000</v>
      </c>
      <c r="J118" s="49">
        <f t="shared" ca="1" si="33"/>
        <v>0</v>
      </c>
      <c r="K118" s="48" t="str">
        <f t="shared" ca="1" si="34"/>
        <v>L/R</v>
      </c>
      <c r="L118" s="49">
        <f t="shared" ca="1" si="35"/>
        <v>5250000</v>
      </c>
      <c r="M118" s="49">
        <f t="shared" ca="1" si="36"/>
        <v>0</v>
      </c>
      <c r="N118" s="49">
        <f t="shared" ca="1" si="37"/>
        <v>0</v>
      </c>
      <c r="O118" s="49">
        <f t="shared" ca="1" si="38"/>
        <v>0</v>
      </c>
      <c r="P118" s="28"/>
      <c r="Q118" s="28"/>
    </row>
    <row r="119" spans="1:17" ht="18.75" customHeight="1" x14ac:dyDescent="0.35">
      <c r="A119" s="28"/>
      <c r="B119" s="45">
        <f ca="1">IF(TODAY()&gt;EXP,"0",IF('Kode Akun'!B119="","",'Kode Akun'!B119))</f>
        <v>753</v>
      </c>
      <c r="C119" s="49" t="str">
        <f t="shared" ca="1" si="30"/>
        <v>Beban Penyusutan Kendaraan Kantor</v>
      </c>
      <c r="D119" s="50" t="str">
        <f t="shared" ca="1" si="31"/>
        <v>D</v>
      </c>
      <c r="E119" s="46">
        <f ca="1">IF(B119="","",IF(D119="D",SUMIF('Kode Akun'!B:B,B119,'Kode Akun'!G:G)+SUMIF('Jurnal Umum'!$J$7:$J$3007,B119,'Jurnal Umum'!$L$7:$L$3007)-SUMIF('Jurnal Umum'!$J$7:$J$3007,B119,'Jurnal Umum'!$M$7:$M$3007),0))</f>
        <v>12716666.666666668</v>
      </c>
      <c r="F119" s="46">
        <f ca="1">IF(B119="","",IF(D119="K",SUMIF('Kode Akun'!B:B,B119,'Kode Akun'!H:H)-SUMIF('Jurnal Umum'!$J$7:$J$3007,B119,'Jurnal Umum'!$L$7:$L$3007)+SUMIF('Jurnal Umum'!$J$7:$J$3007,B119,'Jurnal Umum'!$M$7:$M$3007),0))</f>
        <v>0</v>
      </c>
      <c r="G119" s="46">
        <f ca="1">IF($B119="","",SUMIF(AJP!$D:$D,$B119,AJP!F:F)+SUMIF(HPP!$C:$C,$B119,HPP!$DD:$DD))</f>
        <v>0</v>
      </c>
      <c r="H119" s="46">
        <f ca="1">IF($B119="","",SUMIF(AJP!$D:$D,$B119,AJP!G:G)+SUMIF(HPP!$D:$D,$B119,HPP!$DD:$DD))</f>
        <v>0</v>
      </c>
      <c r="I119" s="49">
        <f t="shared" ca="1" si="32"/>
        <v>12716666.666666668</v>
      </c>
      <c r="J119" s="49">
        <f t="shared" ca="1" si="33"/>
        <v>0</v>
      </c>
      <c r="K119" s="48" t="str">
        <f t="shared" ca="1" si="34"/>
        <v>L/R</v>
      </c>
      <c r="L119" s="49">
        <f t="shared" ca="1" si="35"/>
        <v>12716666.666666668</v>
      </c>
      <c r="M119" s="49">
        <f t="shared" ca="1" si="36"/>
        <v>0</v>
      </c>
      <c r="N119" s="49">
        <f t="shared" ca="1" si="37"/>
        <v>0</v>
      </c>
      <c r="O119" s="49">
        <f t="shared" ca="1" si="38"/>
        <v>0</v>
      </c>
      <c r="P119" s="28"/>
      <c r="Q119" s="28"/>
    </row>
    <row r="120" spans="1:17" ht="18.75" customHeight="1" x14ac:dyDescent="0.35">
      <c r="A120" s="28"/>
      <c r="B120" s="45">
        <f ca="1">IF(TODAY()&gt;EXP,"0",IF('Kode Akun'!B120="","",'Kode Akun'!B120))</f>
        <v>754</v>
      </c>
      <c r="C120" s="49" t="str">
        <f t="shared" ca="1" si="30"/>
        <v>Beban Penyusutan Inventaris Kantor</v>
      </c>
      <c r="D120" s="50" t="str">
        <f t="shared" ca="1" si="31"/>
        <v>D</v>
      </c>
      <c r="E120" s="46">
        <f ca="1">IF(B120="","",IF(D120="D",SUMIF('Kode Akun'!B:B,B120,'Kode Akun'!G:G)+SUMIF('Jurnal Umum'!$J$7:$J$3007,B120,'Jurnal Umum'!$L$7:$L$3007)-SUMIF('Jurnal Umum'!$J$7:$J$3007,B120,'Jurnal Umum'!$M$7:$M$3007),0))</f>
        <v>8579404.7619047631</v>
      </c>
      <c r="F120" s="46">
        <f ca="1">IF(B120="","",IF(D120="K",SUMIF('Kode Akun'!B:B,B120,'Kode Akun'!H:H)-SUMIF('Jurnal Umum'!$J$7:$J$3007,B120,'Jurnal Umum'!$L$7:$L$3007)+SUMIF('Jurnal Umum'!$J$7:$J$3007,B120,'Jurnal Umum'!$M$7:$M$3007),0))</f>
        <v>0</v>
      </c>
      <c r="G120" s="46">
        <f ca="1">IF($B120="","",SUMIF(AJP!$D:$D,$B120,AJP!F:F)+SUMIF(HPP!$C:$C,$B120,HPP!$DD:$DD))</f>
        <v>0</v>
      </c>
      <c r="H120" s="46">
        <f ca="1">IF($B120="","",SUMIF(AJP!$D:$D,$B120,AJP!G:G)+SUMIF(HPP!$D:$D,$B120,HPP!$DD:$DD))</f>
        <v>0</v>
      </c>
      <c r="I120" s="49">
        <f t="shared" ca="1" si="32"/>
        <v>8579404.7619047631</v>
      </c>
      <c r="J120" s="49">
        <f t="shared" ca="1" si="33"/>
        <v>0</v>
      </c>
      <c r="K120" s="48" t="str">
        <f t="shared" ca="1" si="34"/>
        <v>L/R</v>
      </c>
      <c r="L120" s="49">
        <f t="shared" ca="1" si="35"/>
        <v>8579404.7619047631</v>
      </c>
      <c r="M120" s="49">
        <f t="shared" ca="1" si="36"/>
        <v>0</v>
      </c>
      <c r="N120" s="49">
        <f t="shared" ca="1" si="37"/>
        <v>0</v>
      </c>
      <c r="O120" s="49">
        <f t="shared" ca="1" si="38"/>
        <v>0</v>
      </c>
      <c r="P120" s="28"/>
      <c r="Q120" s="28"/>
    </row>
    <row r="121" spans="1:17" ht="18.75" customHeight="1" x14ac:dyDescent="0.35">
      <c r="A121" s="28"/>
      <c r="B121" s="45">
        <f ca="1">IF(TODAY()&gt;EXP,"0",IF('Kode Akun'!B121="","",'Kode Akun'!B121))</f>
        <v>760</v>
      </c>
      <c r="C121" s="49" t="str">
        <f t="shared" ca="1" si="30"/>
        <v>Biaya Penjualan</v>
      </c>
      <c r="D121" s="50" t="str">
        <f t="shared" ca="1" si="31"/>
        <v>D</v>
      </c>
      <c r="E121" s="46">
        <f ca="1">IF(B121="","",IF(D121="D",SUMIF('Kode Akun'!B:B,B121,'Kode Akun'!G:G)+SUMIF('Jurnal Umum'!$J$7:$J$3007,B121,'Jurnal Umum'!$L$7:$L$3007)-SUMIF('Jurnal Umum'!$J$7:$J$3007,B121,'Jurnal Umum'!$M$7:$M$3007),0))</f>
        <v>0</v>
      </c>
      <c r="F121" s="46">
        <f ca="1">IF(B121="","",IF(D121="K",SUMIF('Kode Akun'!B:B,B121,'Kode Akun'!H:H)-SUMIF('Jurnal Umum'!$J$7:$J$3007,B121,'Jurnal Umum'!$L$7:$L$3007)+SUMIF('Jurnal Umum'!$J$7:$J$3007,B121,'Jurnal Umum'!$M$7:$M$3007),0))</f>
        <v>0</v>
      </c>
      <c r="G121" s="46">
        <f ca="1">IF($B121="","",SUMIF(AJP!$D:$D,$B121,AJP!F:F)+SUMIF(HPP!$C:$C,$B121,HPP!$DD:$DD))</f>
        <v>0</v>
      </c>
      <c r="H121" s="46">
        <f ca="1">IF($B121="","",SUMIF(AJP!$D:$D,$B121,AJP!G:G)+SUMIF(HPP!$D:$D,$B121,HPP!$DD:$DD))</f>
        <v>0</v>
      </c>
      <c r="I121" s="49">
        <f t="shared" ca="1" si="32"/>
        <v>0</v>
      </c>
      <c r="J121" s="49">
        <f t="shared" ca="1" si="33"/>
        <v>0</v>
      </c>
      <c r="K121" s="48" t="str">
        <f t="shared" ca="1" si="34"/>
        <v>L/R</v>
      </c>
      <c r="L121" s="49">
        <f t="shared" ca="1" si="35"/>
        <v>0</v>
      </c>
      <c r="M121" s="49">
        <f t="shared" ca="1" si="36"/>
        <v>0</v>
      </c>
      <c r="N121" s="49">
        <f t="shared" ca="1" si="37"/>
        <v>0</v>
      </c>
      <c r="O121" s="49">
        <f t="shared" ca="1" si="38"/>
        <v>0</v>
      </c>
      <c r="P121" s="28"/>
      <c r="Q121" s="28"/>
    </row>
    <row r="122" spans="1:17" ht="18.75" customHeight="1" x14ac:dyDescent="0.35">
      <c r="A122" s="28"/>
      <c r="B122" s="45">
        <f ca="1">IF(TODAY()&gt;EXP,"0",IF('Kode Akun'!B122="","",'Kode Akun'!B122))</f>
        <v>761</v>
      </c>
      <c r="C122" s="49" t="str">
        <f t="shared" ca="1" si="30"/>
        <v>Biaya Promosi &amp; Pemasaran</v>
      </c>
      <c r="D122" s="50" t="str">
        <f t="shared" ca="1" si="31"/>
        <v>D</v>
      </c>
      <c r="E122" s="46">
        <f ca="1">IF(B122="","",IF(D122="D",SUMIF('Kode Akun'!B:B,B122,'Kode Akun'!G:G)+SUMIF('Jurnal Umum'!$J$7:$J$3007,B122,'Jurnal Umum'!$L$7:$L$3007)-SUMIF('Jurnal Umum'!$J$7:$J$3007,B122,'Jurnal Umum'!$M$7:$M$3007),0))</f>
        <v>1000000</v>
      </c>
      <c r="F122" s="46">
        <f ca="1">IF(B122="","",IF(D122="K",SUMIF('Kode Akun'!B:B,B122,'Kode Akun'!H:H)-SUMIF('Jurnal Umum'!$J$7:$J$3007,B122,'Jurnal Umum'!$L$7:$L$3007)+SUMIF('Jurnal Umum'!$J$7:$J$3007,B122,'Jurnal Umum'!$M$7:$M$3007),0))</f>
        <v>0</v>
      </c>
      <c r="G122" s="46">
        <f ca="1">IF($B122="","",SUMIF(AJP!$D:$D,$B122,AJP!F:F)+SUMIF(HPP!$C:$C,$B122,HPP!$DD:$DD))</f>
        <v>0</v>
      </c>
      <c r="H122" s="46">
        <f ca="1">IF($B122="","",SUMIF(AJP!$D:$D,$B122,AJP!G:G)+SUMIF(HPP!$D:$D,$B122,HPP!$DD:$DD))</f>
        <v>0</v>
      </c>
      <c r="I122" s="49">
        <f t="shared" ca="1" si="32"/>
        <v>1000000</v>
      </c>
      <c r="J122" s="49">
        <f t="shared" ca="1" si="33"/>
        <v>0</v>
      </c>
      <c r="K122" s="48" t="str">
        <f t="shared" ca="1" si="34"/>
        <v>L/R</v>
      </c>
      <c r="L122" s="49">
        <f t="shared" ca="1" si="35"/>
        <v>1000000</v>
      </c>
      <c r="M122" s="49">
        <f t="shared" ca="1" si="36"/>
        <v>0</v>
      </c>
      <c r="N122" s="49">
        <f t="shared" ca="1" si="37"/>
        <v>0</v>
      </c>
      <c r="O122" s="49">
        <f t="shared" ca="1" si="38"/>
        <v>0</v>
      </c>
      <c r="P122" s="28"/>
      <c r="Q122" s="28"/>
    </row>
    <row r="123" spans="1:17" ht="18.75" customHeight="1" x14ac:dyDescent="0.35">
      <c r="A123" s="28"/>
      <c r="B123" s="45">
        <f ca="1">IF(TODAY()&gt;EXP,"0",IF('Kode Akun'!B123="","",'Kode Akun'!B123))</f>
        <v>765</v>
      </c>
      <c r="C123" s="49" t="str">
        <f t="shared" ca="1" si="30"/>
        <v>Zakat, Infaq dan Shodaqoh</v>
      </c>
      <c r="D123" s="50" t="str">
        <f t="shared" ca="1" si="31"/>
        <v>D</v>
      </c>
      <c r="E123" s="46">
        <f ca="1">IF(B123="","",IF(D123="D",SUMIF('Kode Akun'!B:B,B123,'Kode Akun'!G:G)+SUMIF('Jurnal Umum'!$J$7:$J$3007,B123,'Jurnal Umum'!$L$7:$L$3007)-SUMIF('Jurnal Umum'!$J$7:$J$3007,B123,'Jurnal Umum'!$M$7:$M$3007),0))</f>
        <v>250000</v>
      </c>
      <c r="F123" s="46">
        <f ca="1">IF(B123="","",IF(D123="K",SUMIF('Kode Akun'!B:B,B123,'Kode Akun'!H:H)-SUMIF('Jurnal Umum'!$J$7:$J$3007,B123,'Jurnal Umum'!$L$7:$L$3007)+SUMIF('Jurnal Umum'!$J$7:$J$3007,B123,'Jurnal Umum'!$M$7:$M$3007),0))</f>
        <v>0</v>
      </c>
      <c r="G123" s="46">
        <f ca="1">IF($B123="","",SUMIF(AJP!$D:$D,$B123,AJP!F:F)+SUMIF(HPP!$C:$C,$B123,HPP!$DD:$DD))</f>
        <v>0</v>
      </c>
      <c r="H123" s="46">
        <f ca="1">IF($B123="","",SUMIF(AJP!$D:$D,$B123,AJP!G:G)+SUMIF(HPP!$D:$D,$B123,HPP!$DD:$DD))</f>
        <v>0</v>
      </c>
      <c r="I123" s="49">
        <f t="shared" ca="1" si="32"/>
        <v>250000</v>
      </c>
      <c r="J123" s="49">
        <f t="shared" ca="1" si="33"/>
        <v>0</v>
      </c>
      <c r="K123" s="48" t="str">
        <f t="shared" ca="1" si="34"/>
        <v>L/R</v>
      </c>
      <c r="L123" s="49">
        <f t="shared" ca="1" si="35"/>
        <v>250000</v>
      </c>
      <c r="M123" s="49">
        <f t="shared" ca="1" si="36"/>
        <v>0</v>
      </c>
      <c r="N123" s="49">
        <f t="shared" ca="1" si="37"/>
        <v>0</v>
      </c>
      <c r="O123" s="49">
        <f t="shared" ca="1" si="38"/>
        <v>0</v>
      </c>
      <c r="P123" s="28"/>
      <c r="Q123" s="28"/>
    </row>
    <row r="124" spans="1:17" ht="18.75" customHeight="1" x14ac:dyDescent="0.35">
      <c r="A124" s="28"/>
      <c r="B124" s="45">
        <f ca="1">IF(TODAY()&gt;EXP,"0",IF('Kode Akun'!B124="","",'Kode Akun'!B124))</f>
        <v>766</v>
      </c>
      <c r="C124" s="49" t="str">
        <f t="shared" ca="1" si="30"/>
        <v>Biaya Administrasi Bank</v>
      </c>
      <c r="D124" s="50" t="str">
        <f t="shared" ca="1" si="31"/>
        <v>D</v>
      </c>
      <c r="E124" s="46">
        <f ca="1">IF(B124="","",IF(D124="D",SUMIF('Kode Akun'!B:B,B124,'Kode Akun'!G:G)+SUMIF('Jurnal Umum'!$J$7:$J$3007,B124,'Jurnal Umum'!$L$7:$L$3007)-SUMIF('Jurnal Umum'!$J$7:$J$3007,B124,'Jurnal Umum'!$M$7:$M$3007),0))</f>
        <v>10000</v>
      </c>
      <c r="F124" s="46">
        <f ca="1">IF(B124="","",IF(D124="K",SUMIF('Kode Akun'!B:B,B124,'Kode Akun'!H:H)-SUMIF('Jurnal Umum'!$J$7:$J$3007,B124,'Jurnal Umum'!$L$7:$L$3007)+SUMIF('Jurnal Umum'!$J$7:$J$3007,B124,'Jurnal Umum'!$M$7:$M$3007),0))</f>
        <v>0</v>
      </c>
      <c r="G124" s="46">
        <f ca="1">IF($B124="","",SUMIF(AJP!$D:$D,$B124,AJP!F:F)+SUMIF(HPP!$C:$C,$B124,HPP!$DD:$DD))</f>
        <v>0</v>
      </c>
      <c r="H124" s="46">
        <f ca="1">IF($B124="","",SUMIF(AJP!$D:$D,$B124,AJP!G:G)+SUMIF(HPP!$D:$D,$B124,HPP!$DD:$DD))</f>
        <v>0</v>
      </c>
      <c r="I124" s="49">
        <f t="shared" ca="1" si="32"/>
        <v>10000</v>
      </c>
      <c r="J124" s="49">
        <f t="shared" ca="1" si="33"/>
        <v>0</v>
      </c>
      <c r="K124" s="48" t="str">
        <f t="shared" ca="1" si="34"/>
        <v>L/R</v>
      </c>
      <c r="L124" s="49">
        <f t="shared" ca="1" si="35"/>
        <v>10000</v>
      </c>
      <c r="M124" s="49">
        <f t="shared" ca="1" si="36"/>
        <v>0</v>
      </c>
      <c r="N124" s="49">
        <f t="shared" ca="1" si="37"/>
        <v>0</v>
      </c>
      <c r="O124" s="49">
        <f t="shared" ca="1" si="38"/>
        <v>0</v>
      </c>
      <c r="P124" s="28"/>
      <c r="Q124" s="28"/>
    </row>
    <row r="125" spans="1:17" ht="18.75" customHeight="1" x14ac:dyDescent="0.35">
      <c r="A125" s="28"/>
      <c r="B125" s="45">
        <f ca="1">IF(TODAY()&gt;EXP,"0",IF('Kode Akun'!B125="","",'Kode Akun'!B125))</f>
        <v>790</v>
      </c>
      <c r="C125" s="49" t="str">
        <f t="shared" ca="1" si="30"/>
        <v>Biaya dan Bunga Bank</v>
      </c>
      <c r="D125" s="50" t="str">
        <f t="shared" ca="1" si="31"/>
        <v>D</v>
      </c>
      <c r="E125" s="46">
        <f ca="1">IF(B125="","",IF(D125="D",SUMIF('Kode Akun'!B:B,B125,'Kode Akun'!G:G)+SUMIF('Jurnal Umum'!$J$7:$J$3007,B125,'Jurnal Umum'!$L$7:$L$3007)-SUMIF('Jurnal Umum'!$J$7:$J$3007,B125,'Jurnal Umum'!$M$7:$M$3007),0))</f>
        <v>25000</v>
      </c>
      <c r="F125" s="46">
        <f ca="1">IF(B125="","",IF(D125="K",SUMIF('Kode Akun'!B:B,B125,'Kode Akun'!H:H)-SUMIF('Jurnal Umum'!$J$7:$J$3007,B125,'Jurnal Umum'!$L$7:$L$3007)+SUMIF('Jurnal Umum'!$J$7:$J$3007,B125,'Jurnal Umum'!$M$7:$M$3007),0))</f>
        <v>0</v>
      </c>
      <c r="G125" s="46">
        <f ca="1">IF($B125="","",SUMIF(AJP!$D:$D,$B125,AJP!F:F)+SUMIF(HPP!$C:$C,$B125,HPP!$DD:$DD))</f>
        <v>0</v>
      </c>
      <c r="H125" s="46">
        <f ca="1">IF($B125="","",SUMIF(AJP!$D:$D,$B125,AJP!G:G)+SUMIF(HPP!$D:$D,$B125,HPP!$DD:$DD))</f>
        <v>0</v>
      </c>
      <c r="I125" s="49">
        <f t="shared" ca="1" si="32"/>
        <v>25000</v>
      </c>
      <c r="J125" s="49">
        <f t="shared" ca="1" si="33"/>
        <v>0</v>
      </c>
      <c r="K125" s="48" t="str">
        <f t="shared" ca="1" si="34"/>
        <v>L/R</v>
      </c>
      <c r="L125" s="49">
        <f t="shared" ca="1" si="35"/>
        <v>25000</v>
      </c>
      <c r="M125" s="49">
        <f t="shared" ca="1" si="36"/>
        <v>0</v>
      </c>
      <c r="N125" s="49">
        <f t="shared" ca="1" si="37"/>
        <v>0</v>
      </c>
      <c r="O125" s="49">
        <f t="shared" ca="1" si="38"/>
        <v>0</v>
      </c>
      <c r="P125" s="28"/>
      <c r="Q125" s="28"/>
    </row>
    <row r="126" spans="1:17" ht="18.75" customHeight="1" x14ac:dyDescent="0.35">
      <c r="A126" s="28"/>
      <c r="B126" s="45">
        <f ca="1">IF(TODAY()&gt;EXP,"0",IF('Kode Akun'!B126="","",'Kode Akun'!B126))</f>
        <v>791</v>
      </c>
      <c r="C126" s="49" t="str">
        <f t="shared" ca="1" si="30"/>
        <v>Biaya Lain-Lain</v>
      </c>
      <c r="D126" s="50" t="str">
        <f t="shared" ca="1" si="31"/>
        <v>D</v>
      </c>
      <c r="E126" s="46">
        <f ca="1">IF(B126="","",IF(D126="D",SUMIF('Kode Akun'!B:B,B126,'Kode Akun'!G:G)+SUMIF('Jurnal Umum'!$J$7:$J$3007,B126,'Jurnal Umum'!$L$7:$L$3007)-SUMIF('Jurnal Umum'!$J$7:$J$3007,B126,'Jurnal Umum'!$M$7:$M$3007),0))</f>
        <v>0</v>
      </c>
      <c r="F126" s="46">
        <f ca="1">IF(B126="","",IF(D126="K",SUMIF('Kode Akun'!B:B,B126,'Kode Akun'!H:H)-SUMIF('Jurnal Umum'!$J$7:$J$3007,B126,'Jurnal Umum'!$L$7:$L$3007)+SUMIF('Jurnal Umum'!$J$7:$J$3007,B126,'Jurnal Umum'!$M$7:$M$3007),0))</f>
        <v>0</v>
      </c>
      <c r="G126" s="46">
        <f ca="1">IF($B126="","",SUMIF(AJP!$D:$D,$B126,AJP!F:F)+SUMIF(HPP!$C:$C,$B126,HPP!$DD:$DD))</f>
        <v>0</v>
      </c>
      <c r="H126" s="46">
        <f ca="1">IF($B126="","",SUMIF(AJP!$D:$D,$B126,AJP!G:G)+SUMIF(HPP!$D:$D,$B126,HPP!$DD:$DD))</f>
        <v>0</v>
      </c>
      <c r="I126" s="49">
        <f t="shared" ca="1" si="32"/>
        <v>0</v>
      </c>
      <c r="J126" s="49">
        <f t="shared" ca="1" si="33"/>
        <v>0</v>
      </c>
      <c r="K126" s="48" t="str">
        <f t="shared" ca="1" si="34"/>
        <v>L/R</v>
      </c>
      <c r="L126" s="49">
        <f t="shared" ca="1" si="35"/>
        <v>0</v>
      </c>
      <c r="M126" s="49">
        <f t="shared" ca="1" si="36"/>
        <v>0</v>
      </c>
      <c r="N126" s="49">
        <f t="shared" ca="1" si="37"/>
        <v>0</v>
      </c>
      <c r="O126" s="49">
        <f t="shared" ca="1" si="38"/>
        <v>0</v>
      </c>
      <c r="P126" s="28"/>
      <c r="Q126" s="28"/>
    </row>
    <row r="127" spans="1:17" ht="18.75" customHeight="1" x14ac:dyDescent="0.35">
      <c r="A127" s="28"/>
      <c r="B127" s="45">
        <f ca="1">IF(TODAY()&gt;EXP,"0",IF('Kode Akun'!B127="","",'Kode Akun'!B127))</f>
        <v>799</v>
      </c>
      <c r="C127" s="49" t="str">
        <f t="shared" ca="1" si="30"/>
        <v>Penutup Perkiraan Biaya Operasional</v>
      </c>
      <c r="D127" s="50" t="str">
        <f t="shared" ca="1" si="31"/>
        <v>K</v>
      </c>
      <c r="E127" s="46">
        <f ca="1">IF(B127="","",IF(D127="D",SUMIF('Kode Akun'!B:B,B127,'Kode Akun'!G:G)+SUMIF('Jurnal Umum'!$J$7:$J$3007,B127,'Jurnal Umum'!$L$7:$L$3007)-SUMIF('Jurnal Umum'!$J$7:$J$3007,B127,'Jurnal Umum'!$M$7:$M$3007),0))</f>
        <v>0</v>
      </c>
      <c r="F127" s="46">
        <f ca="1">IF(B127="","",IF(D127="K",SUMIF('Kode Akun'!B:B,B127,'Kode Akun'!H:H)-SUMIF('Jurnal Umum'!$J$7:$J$3007,B127,'Jurnal Umum'!$L$7:$L$3007)+SUMIF('Jurnal Umum'!$J$7:$J$3007,B127,'Jurnal Umum'!$M$7:$M$3007),0))</f>
        <v>0</v>
      </c>
      <c r="G127" s="46">
        <f ca="1">IF($B127="","",SUMIF(AJP!$D:$D,$B127,AJP!F:F)+SUMIF(HPP!$C:$C,$B127,HPP!$DD:$DD))</f>
        <v>0</v>
      </c>
      <c r="H127" s="46">
        <f ca="1">IF($B127="","",SUMIF(AJP!$D:$D,$B127,AJP!G:G)+SUMIF(HPP!$D:$D,$B127,HPP!$DD:$DD))</f>
        <v>0</v>
      </c>
      <c r="I127" s="49">
        <f t="shared" ca="1" si="32"/>
        <v>0</v>
      </c>
      <c r="J127" s="49">
        <f t="shared" ca="1" si="33"/>
        <v>0</v>
      </c>
      <c r="K127" s="48" t="str">
        <f t="shared" ca="1" si="34"/>
        <v>L/R</v>
      </c>
      <c r="L127" s="49">
        <f t="shared" ca="1" si="35"/>
        <v>0</v>
      </c>
      <c r="M127" s="49">
        <f t="shared" ca="1" si="36"/>
        <v>0</v>
      </c>
      <c r="N127" s="49">
        <f t="shared" ca="1" si="37"/>
        <v>0</v>
      </c>
      <c r="O127" s="49">
        <f t="shared" ca="1" si="38"/>
        <v>0</v>
      </c>
      <c r="P127" s="28"/>
      <c r="Q127" s="28"/>
    </row>
    <row r="128" spans="1:17" ht="18.75" customHeight="1" x14ac:dyDescent="0.35">
      <c r="A128" s="28"/>
      <c r="B128" s="45" t="str">
        <f ca="1">IF(TODAY()&gt;EXP,"0",IF('Kode Akun'!B128="","",'Kode Akun'!B128))</f>
        <v/>
      </c>
      <c r="C128" s="49" t="str">
        <f t="shared" ca="1" si="30"/>
        <v/>
      </c>
      <c r="D128" s="50" t="str">
        <f t="shared" ca="1" si="31"/>
        <v/>
      </c>
      <c r="E128" s="46" t="str">
        <f ca="1">IF(B128="","",IF(D128="D",SUMIF('Kode Akun'!B:B,B128,'Kode Akun'!G:G)+SUMIF('Jurnal Umum'!$J$7:$J$3007,B128,'Jurnal Umum'!$L$7:$L$3007)-SUMIF('Jurnal Umum'!$J$7:$J$3007,B128,'Jurnal Umum'!$M$7:$M$3007),0))</f>
        <v/>
      </c>
      <c r="F128" s="46" t="str">
        <f ca="1">IF(B128="","",IF(D128="K",SUMIF('Kode Akun'!B:B,B128,'Kode Akun'!H:H)-SUMIF('Jurnal Umum'!$J$7:$J$3007,B128,'Jurnal Umum'!$L$7:$L$3007)+SUMIF('Jurnal Umum'!$J$7:$J$3007,B128,'Jurnal Umum'!$M$7:$M$3007),0))</f>
        <v/>
      </c>
      <c r="G128" s="46" t="str">
        <f ca="1">IF($B128="","",SUMIF(AJP!$D:$D,$B128,AJP!F:F)+SUMIF(HPP!$C:$C,$B128,HPP!$DD:$DD))</f>
        <v/>
      </c>
      <c r="H128" s="46" t="str">
        <f ca="1">IF($B128="","",SUMIF(AJP!$D:$D,$B128,AJP!G:G)+SUMIF(HPP!$D:$D,$B128,HPP!$DD:$DD))</f>
        <v/>
      </c>
      <c r="I128" s="49" t="str">
        <f t="shared" ca="1" si="32"/>
        <v/>
      </c>
      <c r="J128" s="49" t="str">
        <f t="shared" ca="1" si="33"/>
        <v/>
      </c>
      <c r="K128" s="48" t="str">
        <f t="shared" ca="1" si="34"/>
        <v/>
      </c>
      <c r="L128" s="49" t="str">
        <f t="shared" ca="1" si="35"/>
        <v/>
      </c>
      <c r="M128" s="49" t="str">
        <f t="shared" ca="1" si="36"/>
        <v/>
      </c>
      <c r="N128" s="49" t="str">
        <f t="shared" ca="1" si="37"/>
        <v/>
      </c>
      <c r="O128" s="49" t="str">
        <f t="shared" ca="1" si="38"/>
        <v/>
      </c>
      <c r="P128" s="28"/>
      <c r="Q128" s="28"/>
    </row>
    <row r="129" spans="1:17" ht="18.75" customHeight="1" x14ac:dyDescent="0.35">
      <c r="A129" s="28"/>
      <c r="B129" s="45">
        <f ca="1">IF(TODAY()&gt;EXP,"0",IF('Kode Akun'!B129="","",'Kode Akun'!B129))</f>
        <v>800</v>
      </c>
      <c r="C129" s="49" t="str">
        <f t="shared" ca="1" si="30"/>
        <v>PENDAPATAN LAIN-LAIN</v>
      </c>
      <c r="D129" s="50" t="str">
        <f t="shared" ca="1" si="31"/>
        <v>K</v>
      </c>
      <c r="E129" s="46">
        <f ca="1">IF(B129="","",IF(D129="D",SUMIF('Kode Akun'!B:B,B129,'Kode Akun'!G:G)+SUMIF('Jurnal Umum'!$J$7:$J$3007,B129,'Jurnal Umum'!$L$7:$L$3007)-SUMIF('Jurnal Umum'!$J$7:$J$3007,B129,'Jurnal Umum'!$M$7:$M$3007),0))</f>
        <v>0</v>
      </c>
      <c r="F129" s="46">
        <f ca="1">IF(B129="","",IF(D129="K",SUMIF('Kode Akun'!B:B,B129,'Kode Akun'!H:H)-SUMIF('Jurnal Umum'!$J$7:$J$3007,B129,'Jurnal Umum'!$L$7:$L$3007)+SUMIF('Jurnal Umum'!$J$7:$J$3007,B129,'Jurnal Umum'!$M$7:$M$3007),0))</f>
        <v>0</v>
      </c>
      <c r="G129" s="46">
        <f ca="1">IF($B129="","",SUMIF(AJP!$D:$D,$B129,AJP!F:F)+SUMIF(HPP!$C:$C,$B129,HPP!$DD:$DD))</f>
        <v>0</v>
      </c>
      <c r="H129" s="46">
        <f ca="1">IF($B129="","",SUMIF(AJP!$D:$D,$B129,AJP!G:G)+SUMIF(HPP!$D:$D,$B129,HPP!$DD:$DD))</f>
        <v>0</v>
      </c>
      <c r="I129" s="49">
        <f t="shared" ca="1" si="32"/>
        <v>0</v>
      </c>
      <c r="J129" s="49">
        <f t="shared" ca="1" si="33"/>
        <v>0</v>
      </c>
      <c r="K129" s="48" t="str">
        <f t="shared" ca="1" si="34"/>
        <v>L/R</v>
      </c>
      <c r="L129" s="49">
        <f t="shared" ca="1" si="35"/>
        <v>0</v>
      </c>
      <c r="M129" s="49">
        <f t="shared" ca="1" si="36"/>
        <v>0</v>
      </c>
      <c r="N129" s="49">
        <f t="shared" ca="1" si="37"/>
        <v>0</v>
      </c>
      <c r="O129" s="49">
        <f t="shared" ca="1" si="38"/>
        <v>0</v>
      </c>
      <c r="P129" s="28"/>
      <c r="Q129" s="28"/>
    </row>
    <row r="130" spans="1:17" ht="18.75" customHeight="1" x14ac:dyDescent="0.35">
      <c r="A130" s="28"/>
      <c r="B130" s="45">
        <f ca="1">IF(TODAY()&gt;EXP,"0",IF('Kode Akun'!B130="","",'Kode Akun'!B130))</f>
        <v>801</v>
      </c>
      <c r="C130" s="49" t="str">
        <f t="shared" ca="1" si="30"/>
        <v>Pendapatan Lain-lain Diluar Usaha</v>
      </c>
      <c r="D130" s="50" t="str">
        <f t="shared" ca="1" si="31"/>
        <v>K</v>
      </c>
      <c r="E130" s="46">
        <f ca="1">IF(B130="","",IF(D130="D",SUMIF('Kode Akun'!B:B,B130,'Kode Akun'!G:G)+SUMIF('Jurnal Umum'!$J$7:$J$3007,B130,'Jurnal Umum'!$L$7:$L$3007)-SUMIF('Jurnal Umum'!$J$7:$J$3007,B130,'Jurnal Umum'!$M$7:$M$3007),0))</f>
        <v>0</v>
      </c>
      <c r="F130" s="46">
        <f ca="1">IF(B130="","",IF(D130="K",SUMIF('Kode Akun'!B:B,B130,'Kode Akun'!H:H)-SUMIF('Jurnal Umum'!$J$7:$J$3007,B130,'Jurnal Umum'!$L$7:$L$3007)+SUMIF('Jurnal Umum'!$J$7:$J$3007,B130,'Jurnal Umum'!$M$7:$M$3007),0))</f>
        <v>142000</v>
      </c>
      <c r="G130" s="46">
        <f ca="1">IF($B130="","",SUMIF(AJP!$D:$D,$B130,AJP!F:F)+SUMIF(HPP!$C:$C,$B130,HPP!$DD:$DD))</f>
        <v>0</v>
      </c>
      <c r="H130" s="46">
        <f ca="1">IF($B130="","",SUMIF(AJP!$D:$D,$B130,AJP!G:G)+SUMIF(HPP!$D:$D,$B130,HPP!$DD:$DD))</f>
        <v>0</v>
      </c>
      <c r="I130" s="49">
        <f t="shared" ca="1" si="32"/>
        <v>0</v>
      </c>
      <c r="J130" s="49">
        <f t="shared" ca="1" si="33"/>
        <v>142000</v>
      </c>
      <c r="K130" s="48" t="str">
        <f t="shared" ca="1" si="34"/>
        <v>L/R</v>
      </c>
      <c r="L130" s="49">
        <f t="shared" ca="1" si="35"/>
        <v>0</v>
      </c>
      <c r="M130" s="49">
        <f t="shared" ca="1" si="36"/>
        <v>142000</v>
      </c>
      <c r="N130" s="49">
        <f t="shared" ca="1" si="37"/>
        <v>0</v>
      </c>
      <c r="O130" s="49">
        <f t="shared" ca="1" si="38"/>
        <v>0</v>
      </c>
      <c r="P130" s="28"/>
      <c r="Q130" s="28"/>
    </row>
    <row r="131" spans="1:17" ht="18.75" customHeight="1" x14ac:dyDescent="0.35">
      <c r="A131" s="28"/>
      <c r="B131" s="45" t="str">
        <f ca="1">IF(TODAY()&gt;EXP,"0",IF('Kode Akun'!B131="","",'Kode Akun'!B131))</f>
        <v/>
      </c>
      <c r="C131" s="49" t="str">
        <f t="shared" ca="1" si="30"/>
        <v/>
      </c>
      <c r="D131" s="50" t="str">
        <f t="shared" ca="1" si="31"/>
        <v/>
      </c>
      <c r="E131" s="46" t="str">
        <f ca="1">IF(B131="","",IF(D131="D",SUMIF('Kode Akun'!B:B,B131,'Kode Akun'!G:G)+SUMIF('Jurnal Umum'!$J$7:$J$3007,B131,'Jurnal Umum'!$L$7:$L$3007)-SUMIF('Jurnal Umum'!$J$7:$J$3007,B131,'Jurnal Umum'!$M$7:$M$3007),0))</f>
        <v/>
      </c>
      <c r="F131" s="46" t="str">
        <f ca="1">IF(B131="","",IF(D131="K",SUMIF('Kode Akun'!B:B,B131,'Kode Akun'!H:H)-SUMIF('Jurnal Umum'!$J$7:$J$3007,B131,'Jurnal Umum'!$L$7:$L$3007)+SUMIF('Jurnal Umum'!$J$7:$J$3007,B131,'Jurnal Umum'!$M$7:$M$3007),0))</f>
        <v/>
      </c>
      <c r="G131" s="46" t="str">
        <f ca="1">IF($B131="","",SUMIF(AJP!$D:$D,$B131,AJP!F:F)+SUMIF(HPP!$C:$C,$B131,HPP!$DD:$DD))</f>
        <v/>
      </c>
      <c r="H131" s="46" t="str">
        <f ca="1">IF($B131="","",SUMIF(AJP!$D:$D,$B131,AJP!G:G)+SUMIF(HPP!$D:$D,$B131,HPP!$DD:$DD))</f>
        <v/>
      </c>
      <c r="I131" s="49" t="str">
        <f t="shared" ca="1" si="32"/>
        <v/>
      </c>
      <c r="J131" s="49" t="str">
        <f t="shared" ca="1" si="33"/>
        <v/>
      </c>
      <c r="K131" s="48" t="str">
        <f t="shared" ca="1" si="34"/>
        <v/>
      </c>
      <c r="L131" s="49" t="str">
        <f t="shared" ca="1" si="35"/>
        <v/>
      </c>
      <c r="M131" s="49" t="str">
        <f t="shared" ca="1" si="36"/>
        <v/>
      </c>
      <c r="N131" s="49" t="str">
        <f t="shared" ca="1" si="37"/>
        <v/>
      </c>
      <c r="O131" s="49" t="str">
        <f t="shared" ca="1" si="38"/>
        <v/>
      </c>
      <c r="P131" s="28"/>
      <c r="Q131" s="28"/>
    </row>
    <row r="132" spans="1:17" ht="18.75" customHeight="1" x14ac:dyDescent="0.35">
      <c r="A132" s="28"/>
      <c r="B132" s="45">
        <f ca="1">IF(TODAY()&gt;EXP,"0",IF('Kode Akun'!B132="","",'Kode Akun'!B132))</f>
        <v>900</v>
      </c>
      <c r="C132" s="49" t="str">
        <f t="shared" ca="1" si="30"/>
        <v>BIAYA LAIN-LAIN</v>
      </c>
      <c r="D132" s="50" t="str">
        <f t="shared" ca="1" si="31"/>
        <v>D</v>
      </c>
      <c r="E132" s="46">
        <f ca="1">IF(B132="","",IF(D132="D",SUMIF('Kode Akun'!B:B,B132,'Kode Akun'!G:G)+SUMIF('Jurnal Umum'!$J$7:$J$3007,B132,'Jurnal Umum'!$L$7:$L$3007)-SUMIF('Jurnal Umum'!$J$7:$J$3007,B132,'Jurnal Umum'!$M$7:$M$3007),0))</f>
        <v>0</v>
      </c>
      <c r="F132" s="46">
        <f ca="1">IF(B132="","",IF(D132="K",SUMIF('Kode Akun'!B:B,B132,'Kode Akun'!H:H)-SUMIF('Jurnal Umum'!$J$7:$J$3007,B132,'Jurnal Umum'!$L$7:$L$3007)+SUMIF('Jurnal Umum'!$J$7:$J$3007,B132,'Jurnal Umum'!$M$7:$M$3007),0))</f>
        <v>0</v>
      </c>
      <c r="G132" s="46">
        <f ca="1">IF($B132="","",SUMIF(AJP!$D:$D,$B132,AJP!F:F)+SUMIF(HPP!$C:$C,$B132,HPP!$DD:$DD))</f>
        <v>0</v>
      </c>
      <c r="H132" s="46">
        <f ca="1">IF($B132="","",SUMIF(AJP!$D:$D,$B132,AJP!G:G)+SUMIF(HPP!$D:$D,$B132,HPP!$DD:$DD))</f>
        <v>0</v>
      </c>
      <c r="I132" s="49">
        <f t="shared" ca="1" si="32"/>
        <v>0</v>
      </c>
      <c r="J132" s="49">
        <f t="shared" ca="1" si="33"/>
        <v>0</v>
      </c>
      <c r="K132" s="48" t="str">
        <f t="shared" ca="1" si="34"/>
        <v>L/R</v>
      </c>
      <c r="L132" s="49">
        <f t="shared" ca="1" si="35"/>
        <v>0</v>
      </c>
      <c r="M132" s="49">
        <f t="shared" ca="1" si="36"/>
        <v>0</v>
      </c>
      <c r="N132" s="49">
        <f t="shared" ca="1" si="37"/>
        <v>0</v>
      </c>
      <c r="O132" s="49">
        <f t="shared" ca="1" si="38"/>
        <v>0</v>
      </c>
      <c r="P132" s="28"/>
      <c r="Q132" s="28"/>
    </row>
    <row r="133" spans="1:17" ht="18.75" customHeight="1" x14ac:dyDescent="0.35">
      <c r="A133" s="28"/>
      <c r="B133" s="45">
        <f ca="1">IF(TODAY()&gt;EXP,"0",IF('Kode Akun'!B133="","",'Kode Akun'!B133))</f>
        <v>901</v>
      </c>
      <c r="C133" s="49" t="str">
        <f t="shared" ca="1" si="30"/>
        <v>Biaya Lain-lain Diluar Usaha</v>
      </c>
      <c r="D133" s="50" t="str">
        <f t="shared" ca="1" si="31"/>
        <v>D</v>
      </c>
      <c r="E133" s="46">
        <f ca="1">IF(B133="","",IF(D133="D",SUMIF('Kode Akun'!B:B,B133,'Kode Akun'!G:G)+SUMIF('Jurnal Umum'!$J$7:$J$3007,B133,'Jurnal Umum'!$L$7:$L$3007)-SUMIF('Jurnal Umum'!$J$7:$J$3007,B133,'Jurnal Umum'!$M$7:$M$3007),0))</f>
        <v>0</v>
      </c>
      <c r="F133" s="46">
        <f ca="1">IF(B133="","",IF(D133="K",SUMIF('Kode Akun'!B:B,B133,'Kode Akun'!H:H)-SUMIF('Jurnal Umum'!$J$7:$J$3007,B133,'Jurnal Umum'!$L$7:$L$3007)+SUMIF('Jurnal Umum'!$J$7:$J$3007,B133,'Jurnal Umum'!$M$7:$M$3007),0))</f>
        <v>0</v>
      </c>
      <c r="G133" s="46">
        <f ca="1">IF($B133="","",SUMIF(AJP!$D:$D,$B133,AJP!F:F)+SUMIF(HPP!$C:$C,$B133,HPP!$DD:$DD))</f>
        <v>0</v>
      </c>
      <c r="H133" s="46">
        <f ca="1">IF($B133="","",SUMIF(AJP!$D:$D,$B133,AJP!G:G)+SUMIF(HPP!$D:$D,$B133,HPP!$DD:$DD))</f>
        <v>0</v>
      </c>
      <c r="I133" s="49">
        <f t="shared" ca="1" si="32"/>
        <v>0</v>
      </c>
      <c r="J133" s="49">
        <f t="shared" ca="1" si="33"/>
        <v>0</v>
      </c>
      <c r="K133" s="48" t="str">
        <f t="shared" ca="1" si="34"/>
        <v>L/R</v>
      </c>
      <c r="L133" s="49">
        <f t="shared" ca="1" si="35"/>
        <v>0</v>
      </c>
      <c r="M133" s="49">
        <f t="shared" ca="1" si="36"/>
        <v>0</v>
      </c>
      <c r="N133" s="49">
        <f t="shared" ca="1" si="37"/>
        <v>0</v>
      </c>
      <c r="O133" s="49">
        <f t="shared" ca="1" si="38"/>
        <v>0</v>
      </c>
      <c r="P133" s="28"/>
      <c r="Q133" s="28"/>
    </row>
    <row r="134" spans="1:17" ht="18.75" customHeight="1" x14ac:dyDescent="0.35">
      <c r="A134" s="28"/>
      <c r="B134" s="45" t="str">
        <f ca="1">IF(TODAY()&gt;EXP,"0",IF('Kode Akun'!B134="","",'Kode Akun'!B134))</f>
        <v/>
      </c>
      <c r="C134" s="49" t="str">
        <f t="shared" ca="1" si="30"/>
        <v/>
      </c>
      <c r="D134" s="50" t="str">
        <f t="shared" ca="1" si="31"/>
        <v/>
      </c>
      <c r="E134" s="46" t="str">
        <f ca="1">IF(B134="","",IF(D134="D",SUMIF('Kode Akun'!B:B,B134,'Kode Akun'!G:G)+SUMIF('Jurnal Umum'!$J$7:$J$3007,B134,'Jurnal Umum'!$L$7:$L$3007)-SUMIF('Jurnal Umum'!$J$7:$J$3007,B134,'Jurnal Umum'!$M$7:$M$3007),0))</f>
        <v/>
      </c>
      <c r="F134" s="46" t="str">
        <f ca="1">IF(B134="","",IF(D134="K",SUMIF('Kode Akun'!B:B,B134,'Kode Akun'!H:H)-SUMIF('Jurnal Umum'!$J$7:$J$3007,B134,'Jurnal Umum'!$L$7:$L$3007)+SUMIF('Jurnal Umum'!$J$7:$J$3007,B134,'Jurnal Umum'!$M$7:$M$3007),0))</f>
        <v/>
      </c>
      <c r="G134" s="46" t="str">
        <f ca="1">IF($B134="","",SUMIF(AJP!$D:$D,$B134,AJP!F:F)+SUMIF(HPP!$C:$C,$B134,HPP!$DD:$DD))</f>
        <v/>
      </c>
      <c r="H134" s="46" t="str">
        <f ca="1">IF($B134="","",SUMIF(AJP!$D:$D,$B134,AJP!G:G)+SUMIF(HPP!$D:$D,$B134,HPP!$DD:$DD))</f>
        <v/>
      </c>
      <c r="I134" s="49" t="str">
        <f t="shared" ca="1" si="32"/>
        <v/>
      </c>
      <c r="J134" s="49" t="str">
        <f t="shared" ca="1" si="33"/>
        <v/>
      </c>
      <c r="K134" s="48" t="str">
        <f t="shared" ca="1" si="34"/>
        <v/>
      </c>
      <c r="L134" s="49" t="str">
        <f t="shared" ca="1" si="35"/>
        <v/>
      </c>
      <c r="M134" s="49" t="str">
        <f t="shared" ca="1" si="36"/>
        <v/>
      </c>
      <c r="N134" s="49" t="str">
        <f t="shared" ca="1" si="37"/>
        <v/>
      </c>
      <c r="O134" s="49" t="str">
        <f t="shared" ca="1" si="38"/>
        <v/>
      </c>
      <c r="P134" s="28"/>
      <c r="Q134" s="28"/>
    </row>
    <row r="135" spans="1:17" ht="18.75" customHeight="1" x14ac:dyDescent="0.35">
      <c r="A135" s="28"/>
      <c r="B135" s="45" t="str">
        <f ca="1">IF(TODAY()&gt;EXP,"0",IF('Kode Akun'!B135="","",'Kode Akun'!B135))</f>
        <v/>
      </c>
      <c r="C135" s="49" t="str">
        <f t="shared" ca="1" si="30"/>
        <v/>
      </c>
      <c r="D135" s="50" t="str">
        <f t="shared" ca="1" si="31"/>
        <v/>
      </c>
      <c r="E135" s="46" t="str">
        <f ca="1">IF(B135="","",IF(D135="D",SUMIF('Kode Akun'!B:B,B135,'Kode Akun'!G:G)+SUMIF('Jurnal Umum'!$J$7:$J$3007,B135,'Jurnal Umum'!$L$7:$L$3007)-SUMIF('Jurnal Umum'!$J$7:$J$3007,B135,'Jurnal Umum'!$M$7:$M$3007),0))</f>
        <v/>
      </c>
      <c r="F135" s="46" t="str">
        <f ca="1">IF(B135="","",IF(D135="K",SUMIF('Kode Akun'!B:B,B135,'Kode Akun'!H:H)-SUMIF('Jurnal Umum'!$J$7:$J$3007,B135,'Jurnal Umum'!$L$7:$L$3007)+SUMIF('Jurnal Umum'!$J$7:$J$3007,B135,'Jurnal Umum'!$M$7:$M$3007),0))</f>
        <v/>
      </c>
      <c r="G135" s="46" t="str">
        <f ca="1">IF($B135="","",SUMIF(AJP!$D:$D,$B135,AJP!F:F)+SUMIF(HPP!$C:$C,$B135,HPP!$DD:$DD))</f>
        <v/>
      </c>
      <c r="H135" s="46" t="str">
        <f ca="1">IF($B135="","",SUMIF(AJP!$D:$D,$B135,AJP!G:G)+SUMIF(HPP!$D:$D,$B135,HPP!$DD:$DD))</f>
        <v/>
      </c>
      <c r="I135" s="49" t="str">
        <f t="shared" ca="1" si="32"/>
        <v/>
      </c>
      <c r="J135" s="49" t="str">
        <f t="shared" ca="1" si="33"/>
        <v/>
      </c>
      <c r="K135" s="48" t="str">
        <f t="shared" ca="1" si="34"/>
        <v/>
      </c>
      <c r="L135" s="49" t="str">
        <f t="shared" ca="1" si="35"/>
        <v/>
      </c>
      <c r="M135" s="49" t="str">
        <f t="shared" ca="1" si="36"/>
        <v/>
      </c>
      <c r="N135" s="49" t="str">
        <f t="shared" ca="1" si="37"/>
        <v/>
      </c>
      <c r="O135" s="49" t="str">
        <f t="shared" ca="1" si="38"/>
        <v/>
      </c>
      <c r="P135" s="28"/>
      <c r="Q135" s="28"/>
    </row>
    <row r="136" spans="1:17" ht="18.75" customHeight="1" x14ac:dyDescent="0.35">
      <c r="A136" s="28"/>
      <c r="B136" s="45" t="str">
        <f ca="1">IF(TODAY()&gt;EXP,"0",IF('Kode Akun'!B136="","",'Kode Akun'!B136))</f>
        <v/>
      </c>
      <c r="C136" s="49" t="str">
        <f t="shared" ca="1" si="30"/>
        <v/>
      </c>
      <c r="D136" s="50" t="str">
        <f t="shared" ca="1" si="31"/>
        <v/>
      </c>
      <c r="E136" s="46" t="str">
        <f ca="1">IF(B136="","",IF(D136="D",SUMIF('Kode Akun'!B:B,B136,'Kode Akun'!G:G)+SUMIF('Jurnal Umum'!$J$7:$J$3007,B136,'Jurnal Umum'!$L$7:$L$3007)-SUMIF('Jurnal Umum'!$J$7:$J$3007,B136,'Jurnal Umum'!$M$7:$M$3007),0))</f>
        <v/>
      </c>
      <c r="F136" s="46" t="str">
        <f ca="1">IF(B136="","",IF(D136="K",SUMIF('Kode Akun'!B:B,B136,'Kode Akun'!H:H)-SUMIF('Jurnal Umum'!$J$7:$J$3007,B136,'Jurnal Umum'!$L$7:$L$3007)+SUMIF('Jurnal Umum'!$J$7:$J$3007,B136,'Jurnal Umum'!$M$7:$M$3007),0))</f>
        <v/>
      </c>
      <c r="G136" s="46" t="str">
        <f ca="1">IF($B136="","",SUMIF(AJP!$D:$D,$B136,AJP!F:F)+SUMIF(HPP!$C:$C,$B136,HPP!$DD:$DD))</f>
        <v/>
      </c>
      <c r="H136" s="46" t="str">
        <f ca="1">IF($B136="","",SUMIF(AJP!$D:$D,$B136,AJP!G:G)+SUMIF(HPP!$D:$D,$B136,HPP!$DD:$DD))</f>
        <v/>
      </c>
      <c r="I136" s="49" t="str">
        <f t="shared" ca="1" si="32"/>
        <v/>
      </c>
      <c r="J136" s="49" t="str">
        <f t="shared" ca="1" si="33"/>
        <v/>
      </c>
      <c r="K136" s="48" t="str">
        <f t="shared" ca="1" si="34"/>
        <v/>
      </c>
      <c r="L136" s="49" t="str">
        <f t="shared" ca="1" si="35"/>
        <v/>
      </c>
      <c r="M136" s="49" t="str">
        <f t="shared" ca="1" si="36"/>
        <v/>
      </c>
      <c r="N136" s="49" t="str">
        <f t="shared" ca="1" si="37"/>
        <v/>
      </c>
      <c r="O136" s="49" t="str">
        <f t="shared" ca="1" si="38"/>
        <v/>
      </c>
      <c r="P136" s="28"/>
      <c r="Q136" s="28"/>
    </row>
    <row r="137" spans="1:17" ht="18.75" customHeight="1" x14ac:dyDescent="0.35">
      <c r="A137" s="28"/>
      <c r="B137" s="45" t="str">
        <f ca="1">IF(TODAY()&gt;EXP,"0",IF('Kode Akun'!B137="","",'Kode Akun'!B137))</f>
        <v/>
      </c>
      <c r="C137" s="49" t="str">
        <f t="shared" ca="1" si="30"/>
        <v/>
      </c>
      <c r="D137" s="50" t="str">
        <f t="shared" ca="1" si="31"/>
        <v/>
      </c>
      <c r="E137" s="46" t="str">
        <f ca="1">IF(B137="","",IF(D137="D",SUMIF('Kode Akun'!B:B,B137,'Kode Akun'!G:G)+SUMIF('Jurnal Umum'!$J$7:$J$3007,B137,'Jurnal Umum'!$L$7:$L$3007)-SUMIF('Jurnal Umum'!$J$7:$J$3007,B137,'Jurnal Umum'!$M$7:$M$3007),0))</f>
        <v/>
      </c>
      <c r="F137" s="46" t="str">
        <f ca="1">IF(B137="","",IF(D137="K",SUMIF('Kode Akun'!B:B,B137,'Kode Akun'!H:H)-SUMIF('Jurnal Umum'!$J$7:$J$3007,B137,'Jurnal Umum'!$L$7:$L$3007)+SUMIF('Jurnal Umum'!$J$7:$J$3007,B137,'Jurnal Umum'!$M$7:$M$3007),0))</f>
        <v/>
      </c>
      <c r="G137" s="46" t="str">
        <f ca="1">IF($B137="","",SUMIF(AJP!$D:$D,$B137,AJP!F:F)+SUMIF(HPP!$C:$C,$B137,HPP!$DD:$DD))</f>
        <v/>
      </c>
      <c r="H137" s="46" t="str">
        <f ca="1">IF($B137="","",SUMIF(AJP!$D:$D,$B137,AJP!G:G)+SUMIF(HPP!$D:$D,$B137,HPP!$DD:$DD))</f>
        <v/>
      </c>
      <c r="I137" s="49" t="str">
        <f t="shared" ca="1" si="32"/>
        <v/>
      </c>
      <c r="J137" s="49" t="str">
        <f t="shared" ca="1" si="33"/>
        <v/>
      </c>
      <c r="K137" s="48" t="str">
        <f t="shared" ca="1" si="34"/>
        <v/>
      </c>
      <c r="L137" s="49" t="str">
        <f t="shared" ca="1" si="35"/>
        <v/>
      </c>
      <c r="M137" s="49" t="str">
        <f t="shared" ca="1" si="36"/>
        <v/>
      </c>
      <c r="N137" s="49" t="str">
        <f t="shared" ca="1" si="37"/>
        <v/>
      </c>
      <c r="O137" s="49" t="str">
        <f t="shared" ca="1" si="38"/>
        <v/>
      </c>
      <c r="P137" s="28"/>
      <c r="Q137" s="28"/>
    </row>
    <row r="138" spans="1:17" ht="18.75" customHeight="1" x14ac:dyDescent="0.35">
      <c r="A138" s="28"/>
      <c r="B138" s="45" t="str">
        <f ca="1">IF(TODAY()&gt;EXP,"0",IF('Kode Akun'!B138="","",'Kode Akun'!B138))</f>
        <v/>
      </c>
      <c r="C138" s="49" t="str">
        <f t="shared" ref="C138:C201" ca="1" si="39">IF(B138="","",VLOOKUP(B138,DA,2,FALSE))</f>
        <v/>
      </c>
      <c r="D138" s="50" t="str">
        <f t="shared" ref="D138:D201" ca="1" si="40">IF(B138="","",VLOOKUP(B138,DA,3,FALSE))</f>
        <v/>
      </c>
      <c r="E138" s="46" t="str">
        <f ca="1">IF(B138="","",IF(D138="D",SUMIF('Kode Akun'!B:B,B138,'Kode Akun'!G:G)+SUMIF('Jurnal Umum'!$J$7:$J$3007,B138,'Jurnal Umum'!$L$7:$L$3007)-SUMIF('Jurnal Umum'!$J$7:$J$3007,B138,'Jurnal Umum'!$M$7:$M$3007),0))</f>
        <v/>
      </c>
      <c r="F138" s="46" t="str">
        <f ca="1">IF(B138="","",IF(D138="K",SUMIF('Kode Akun'!B:B,B138,'Kode Akun'!H:H)-SUMIF('Jurnal Umum'!$J$7:$J$3007,B138,'Jurnal Umum'!$L$7:$L$3007)+SUMIF('Jurnal Umum'!$J$7:$J$3007,B138,'Jurnal Umum'!$M$7:$M$3007),0))</f>
        <v/>
      </c>
      <c r="G138" s="46" t="str">
        <f ca="1">IF($B138="","",SUMIF(AJP!$D:$D,$B138,AJP!F:F)+SUMIF(HPP!$C:$C,$B138,HPP!$DD:$DD))</f>
        <v/>
      </c>
      <c r="H138" s="46" t="str">
        <f ca="1">IF($B138="","",SUMIF(AJP!$D:$D,$B138,AJP!G:G)+SUMIF(HPP!$D:$D,$B138,HPP!$DD:$DD))</f>
        <v/>
      </c>
      <c r="I138" s="49" t="str">
        <f t="shared" ref="I138:I201" ca="1" si="41">IF(B138="","",IF(D138="D",E138+G138-H138,0))</f>
        <v/>
      </c>
      <c r="J138" s="49" t="str">
        <f t="shared" ref="J138:J201" ca="1" si="42">IF(B138="","",IF(D138="K",F138-G138+H138,0))</f>
        <v/>
      </c>
      <c r="K138" s="48" t="str">
        <f t="shared" ref="K138:K201" ca="1" si="43">IF(B138="","",VLOOKUP(B138,DA,4,FALSE))</f>
        <v/>
      </c>
      <c r="L138" s="49" t="str">
        <f t="shared" ref="L138:L201" ca="1" si="44">IF(B138="","",IF(K138="L/R",I138,0))</f>
        <v/>
      </c>
      <c r="M138" s="49" t="str">
        <f t="shared" ref="M138:M201" ca="1" si="45">IF(B138="","",IF(K138="L/R",J138,0))</f>
        <v/>
      </c>
      <c r="N138" s="49" t="str">
        <f t="shared" ref="N138:N201" ca="1" si="46">IF(B138="","",IF(K138="N",I138,0))</f>
        <v/>
      </c>
      <c r="O138" s="49" t="str">
        <f t="shared" ref="O138:O201" ca="1" si="47">IF(B138="","",IF(K138="N",J138,0))</f>
        <v/>
      </c>
      <c r="P138" s="28"/>
      <c r="Q138" s="28"/>
    </row>
    <row r="139" spans="1:17" ht="18.75" customHeight="1" x14ac:dyDescent="0.35">
      <c r="A139" s="28"/>
      <c r="B139" s="45" t="str">
        <f ca="1">IF(TODAY()&gt;EXP,"0",IF('Kode Akun'!B139="","",'Kode Akun'!B139))</f>
        <v/>
      </c>
      <c r="C139" s="49" t="str">
        <f t="shared" ca="1" si="39"/>
        <v/>
      </c>
      <c r="D139" s="50" t="str">
        <f t="shared" ca="1" si="40"/>
        <v/>
      </c>
      <c r="E139" s="46" t="str">
        <f ca="1">IF(B139="","",IF(D139="D",SUMIF('Kode Akun'!B:B,B139,'Kode Akun'!G:G)+SUMIF('Jurnal Umum'!$J$7:$J$3007,B139,'Jurnal Umum'!$L$7:$L$3007)-SUMIF('Jurnal Umum'!$J$7:$J$3007,B139,'Jurnal Umum'!$M$7:$M$3007),0))</f>
        <v/>
      </c>
      <c r="F139" s="46" t="str">
        <f ca="1">IF(B139="","",IF(D139="K",SUMIF('Kode Akun'!B:B,B139,'Kode Akun'!H:H)-SUMIF('Jurnal Umum'!$J$7:$J$3007,B139,'Jurnal Umum'!$L$7:$L$3007)+SUMIF('Jurnal Umum'!$J$7:$J$3007,B139,'Jurnal Umum'!$M$7:$M$3007),0))</f>
        <v/>
      </c>
      <c r="G139" s="46" t="str">
        <f ca="1">IF($B139="","",SUMIF(AJP!$D:$D,$B139,AJP!F:F)+SUMIF(HPP!$C:$C,$B139,HPP!$DD:$DD))</f>
        <v/>
      </c>
      <c r="H139" s="46" t="str">
        <f ca="1">IF($B139="","",SUMIF(AJP!$D:$D,$B139,AJP!G:G)+SUMIF(HPP!$D:$D,$B139,HPP!$DD:$DD))</f>
        <v/>
      </c>
      <c r="I139" s="49" t="str">
        <f t="shared" ca="1" si="41"/>
        <v/>
      </c>
      <c r="J139" s="49" t="str">
        <f t="shared" ca="1" si="42"/>
        <v/>
      </c>
      <c r="K139" s="48" t="str">
        <f t="shared" ca="1" si="43"/>
        <v/>
      </c>
      <c r="L139" s="49" t="str">
        <f t="shared" ca="1" si="44"/>
        <v/>
      </c>
      <c r="M139" s="49" t="str">
        <f t="shared" ca="1" si="45"/>
        <v/>
      </c>
      <c r="N139" s="49" t="str">
        <f t="shared" ca="1" si="46"/>
        <v/>
      </c>
      <c r="O139" s="49" t="str">
        <f t="shared" ca="1" si="47"/>
        <v/>
      </c>
      <c r="P139" s="28"/>
      <c r="Q139" s="28"/>
    </row>
    <row r="140" spans="1:17" ht="18.75" customHeight="1" x14ac:dyDescent="0.35">
      <c r="A140" s="28"/>
      <c r="B140" s="45" t="str">
        <f ca="1">IF(TODAY()&gt;EXP,"0",IF('Kode Akun'!B140="","",'Kode Akun'!B140))</f>
        <v/>
      </c>
      <c r="C140" s="49" t="str">
        <f t="shared" ca="1" si="39"/>
        <v/>
      </c>
      <c r="D140" s="50" t="str">
        <f t="shared" ca="1" si="40"/>
        <v/>
      </c>
      <c r="E140" s="46" t="str">
        <f ca="1">IF(B140="","",IF(D140="D",SUMIF('Kode Akun'!B:B,B140,'Kode Akun'!G:G)+SUMIF('Jurnal Umum'!$J$7:$J$3007,B140,'Jurnal Umum'!$L$7:$L$3007)-SUMIF('Jurnal Umum'!$J$7:$J$3007,B140,'Jurnal Umum'!$M$7:$M$3007),0))</f>
        <v/>
      </c>
      <c r="F140" s="46" t="str">
        <f ca="1">IF(B140="","",IF(D140="K",SUMIF('Kode Akun'!B:B,B140,'Kode Akun'!H:H)-SUMIF('Jurnal Umum'!$J$7:$J$3007,B140,'Jurnal Umum'!$L$7:$L$3007)+SUMIF('Jurnal Umum'!$J$7:$J$3007,B140,'Jurnal Umum'!$M$7:$M$3007),0))</f>
        <v/>
      </c>
      <c r="G140" s="46" t="str">
        <f ca="1">IF($B140="","",SUMIF(AJP!$D:$D,$B140,AJP!F:F)+SUMIF(HPP!$C:$C,$B140,HPP!$DD:$DD))</f>
        <v/>
      </c>
      <c r="H140" s="46" t="str">
        <f ca="1">IF($B140="","",SUMIF(AJP!$D:$D,$B140,AJP!G:G)+SUMIF(HPP!$D:$D,$B140,HPP!$DD:$DD))</f>
        <v/>
      </c>
      <c r="I140" s="49" t="str">
        <f t="shared" ca="1" si="41"/>
        <v/>
      </c>
      <c r="J140" s="49" t="str">
        <f t="shared" ca="1" si="42"/>
        <v/>
      </c>
      <c r="K140" s="48" t="str">
        <f t="shared" ca="1" si="43"/>
        <v/>
      </c>
      <c r="L140" s="49" t="str">
        <f t="shared" ca="1" si="44"/>
        <v/>
      </c>
      <c r="M140" s="49" t="str">
        <f t="shared" ca="1" si="45"/>
        <v/>
      </c>
      <c r="N140" s="49" t="str">
        <f t="shared" ca="1" si="46"/>
        <v/>
      </c>
      <c r="O140" s="49" t="str">
        <f t="shared" ca="1" si="47"/>
        <v/>
      </c>
      <c r="P140" s="28"/>
      <c r="Q140" s="28"/>
    </row>
    <row r="141" spans="1:17" ht="18.75" customHeight="1" x14ac:dyDescent="0.35">
      <c r="A141" s="28"/>
      <c r="B141" s="45" t="str">
        <f ca="1">IF(TODAY()&gt;EXP,"0",IF('Kode Akun'!B141="","",'Kode Akun'!B141))</f>
        <v/>
      </c>
      <c r="C141" s="49" t="str">
        <f t="shared" ca="1" si="39"/>
        <v/>
      </c>
      <c r="D141" s="50" t="str">
        <f t="shared" ca="1" si="40"/>
        <v/>
      </c>
      <c r="E141" s="46" t="str">
        <f ca="1">IF(B141="","",IF(D141="D",SUMIF('Kode Akun'!B:B,B141,'Kode Akun'!G:G)+SUMIF('Jurnal Umum'!$J$7:$J$3007,B141,'Jurnal Umum'!$L$7:$L$3007)-SUMIF('Jurnal Umum'!$J$7:$J$3007,B141,'Jurnal Umum'!$M$7:$M$3007),0))</f>
        <v/>
      </c>
      <c r="F141" s="46" t="str">
        <f ca="1">IF(B141="","",IF(D141="K",SUMIF('Kode Akun'!B:B,B141,'Kode Akun'!H:H)-SUMIF('Jurnal Umum'!$J$7:$J$3007,B141,'Jurnal Umum'!$L$7:$L$3007)+SUMIF('Jurnal Umum'!$J$7:$J$3007,B141,'Jurnal Umum'!$M$7:$M$3007),0))</f>
        <v/>
      </c>
      <c r="G141" s="46" t="str">
        <f ca="1">IF($B141="","",SUMIF(AJP!$D:$D,$B141,AJP!F:F)+SUMIF(HPP!$C:$C,$B141,HPP!$DD:$DD))</f>
        <v/>
      </c>
      <c r="H141" s="46" t="str">
        <f ca="1">IF($B141="","",SUMIF(AJP!$D:$D,$B141,AJP!G:G)+SUMIF(HPP!$D:$D,$B141,HPP!$DD:$DD))</f>
        <v/>
      </c>
      <c r="I141" s="49" t="str">
        <f t="shared" ca="1" si="41"/>
        <v/>
      </c>
      <c r="J141" s="49" t="str">
        <f t="shared" ca="1" si="42"/>
        <v/>
      </c>
      <c r="K141" s="48" t="str">
        <f t="shared" ca="1" si="43"/>
        <v/>
      </c>
      <c r="L141" s="49" t="str">
        <f t="shared" ca="1" si="44"/>
        <v/>
      </c>
      <c r="M141" s="49" t="str">
        <f t="shared" ca="1" si="45"/>
        <v/>
      </c>
      <c r="N141" s="49" t="str">
        <f t="shared" ca="1" si="46"/>
        <v/>
      </c>
      <c r="O141" s="49" t="str">
        <f t="shared" ca="1" si="47"/>
        <v/>
      </c>
      <c r="P141" s="28"/>
      <c r="Q141" s="28"/>
    </row>
    <row r="142" spans="1:17" ht="18.75" customHeight="1" x14ac:dyDescent="0.35">
      <c r="A142" s="28"/>
      <c r="B142" s="45" t="str">
        <f ca="1">IF(TODAY()&gt;EXP,"0",IF('Kode Akun'!B142="","",'Kode Akun'!B142))</f>
        <v/>
      </c>
      <c r="C142" s="49" t="str">
        <f t="shared" ca="1" si="39"/>
        <v/>
      </c>
      <c r="D142" s="50" t="str">
        <f t="shared" ca="1" si="40"/>
        <v/>
      </c>
      <c r="E142" s="46" t="str">
        <f ca="1">IF(B142="","",IF(D142="D",SUMIF('Kode Akun'!B:B,B142,'Kode Akun'!G:G)+SUMIF('Jurnal Umum'!$J$7:$J$3007,B142,'Jurnal Umum'!$L$7:$L$3007)-SUMIF('Jurnal Umum'!$J$7:$J$3007,B142,'Jurnal Umum'!$M$7:$M$3007),0))</f>
        <v/>
      </c>
      <c r="F142" s="46" t="str">
        <f ca="1">IF(B142="","",IF(D142="K",SUMIF('Kode Akun'!B:B,B142,'Kode Akun'!H:H)-SUMIF('Jurnal Umum'!$J$7:$J$3007,B142,'Jurnal Umum'!$L$7:$L$3007)+SUMIF('Jurnal Umum'!$J$7:$J$3007,B142,'Jurnal Umum'!$M$7:$M$3007),0))</f>
        <v/>
      </c>
      <c r="G142" s="46" t="str">
        <f ca="1">IF($B142="","",SUMIF(AJP!$D:$D,$B142,AJP!F:F)+SUMIF(HPP!$C:$C,$B142,HPP!$DD:$DD))</f>
        <v/>
      </c>
      <c r="H142" s="46" t="str">
        <f ca="1">IF($B142="","",SUMIF(AJP!$D:$D,$B142,AJP!G:G)+SUMIF(HPP!$D:$D,$B142,HPP!$DD:$DD))</f>
        <v/>
      </c>
      <c r="I142" s="49" t="str">
        <f t="shared" ca="1" si="41"/>
        <v/>
      </c>
      <c r="J142" s="49" t="str">
        <f t="shared" ca="1" si="42"/>
        <v/>
      </c>
      <c r="K142" s="48" t="str">
        <f t="shared" ca="1" si="43"/>
        <v/>
      </c>
      <c r="L142" s="49" t="str">
        <f t="shared" ca="1" si="44"/>
        <v/>
      </c>
      <c r="M142" s="49" t="str">
        <f t="shared" ca="1" si="45"/>
        <v/>
      </c>
      <c r="N142" s="49" t="str">
        <f t="shared" ca="1" si="46"/>
        <v/>
      </c>
      <c r="O142" s="49" t="str">
        <f t="shared" ca="1" si="47"/>
        <v/>
      </c>
      <c r="P142" s="28"/>
      <c r="Q142" s="28"/>
    </row>
    <row r="143" spans="1:17" ht="18.75" customHeight="1" x14ac:dyDescent="0.35">
      <c r="A143" s="28"/>
      <c r="B143" s="45" t="str">
        <f ca="1">IF(TODAY()&gt;EXP,"0",IF('Kode Akun'!B143="","",'Kode Akun'!B143))</f>
        <v/>
      </c>
      <c r="C143" s="49" t="str">
        <f t="shared" ca="1" si="39"/>
        <v/>
      </c>
      <c r="D143" s="50" t="str">
        <f t="shared" ca="1" si="40"/>
        <v/>
      </c>
      <c r="E143" s="46" t="str">
        <f ca="1">IF(B143="","",IF(D143="D",SUMIF('Kode Akun'!B:B,B143,'Kode Akun'!G:G)+SUMIF('Jurnal Umum'!$J$7:$J$3007,B143,'Jurnal Umum'!$L$7:$L$3007)-SUMIF('Jurnal Umum'!$J$7:$J$3007,B143,'Jurnal Umum'!$M$7:$M$3007),0))</f>
        <v/>
      </c>
      <c r="F143" s="46" t="str">
        <f ca="1">IF(B143="","",IF(D143="K",SUMIF('Kode Akun'!B:B,B143,'Kode Akun'!H:H)-SUMIF('Jurnal Umum'!$J$7:$J$3007,B143,'Jurnal Umum'!$L$7:$L$3007)+SUMIF('Jurnal Umum'!$J$7:$J$3007,B143,'Jurnal Umum'!$M$7:$M$3007),0))</f>
        <v/>
      </c>
      <c r="G143" s="46" t="str">
        <f ca="1">IF($B143="","",SUMIF(AJP!$D:$D,$B143,AJP!F:F)+SUMIF(HPP!$C:$C,$B143,HPP!$DD:$DD))</f>
        <v/>
      </c>
      <c r="H143" s="46" t="str">
        <f ca="1">IF($B143="","",SUMIF(AJP!$D:$D,$B143,AJP!G:G)+SUMIF(HPP!$D:$D,$B143,HPP!$DD:$DD))</f>
        <v/>
      </c>
      <c r="I143" s="49" t="str">
        <f t="shared" ca="1" si="41"/>
        <v/>
      </c>
      <c r="J143" s="49" t="str">
        <f t="shared" ca="1" si="42"/>
        <v/>
      </c>
      <c r="K143" s="48" t="str">
        <f t="shared" ca="1" si="43"/>
        <v/>
      </c>
      <c r="L143" s="49" t="str">
        <f t="shared" ca="1" si="44"/>
        <v/>
      </c>
      <c r="M143" s="49" t="str">
        <f t="shared" ca="1" si="45"/>
        <v/>
      </c>
      <c r="N143" s="49" t="str">
        <f t="shared" ca="1" si="46"/>
        <v/>
      </c>
      <c r="O143" s="49" t="str">
        <f t="shared" ca="1" si="47"/>
        <v/>
      </c>
      <c r="P143" s="28"/>
      <c r="Q143" s="28"/>
    </row>
    <row r="144" spans="1:17" ht="18.75" customHeight="1" x14ac:dyDescent="0.35">
      <c r="A144" s="28"/>
      <c r="B144" s="45" t="str">
        <f ca="1">IF(TODAY()&gt;EXP,"0",IF('Kode Akun'!B144="","",'Kode Akun'!B144))</f>
        <v/>
      </c>
      <c r="C144" s="49" t="str">
        <f t="shared" ca="1" si="39"/>
        <v/>
      </c>
      <c r="D144" s="50" t="str">
        <f t="shared" ca="1" si="40"/>
        <v/>
      </c>
      <c r="E144" s="46" t="str">
        <f ca="1">IF(B144="","",IF(D144="D",SUMIF('Kode Akun'!B:B,B144,'Kode Akun'!G:G)+SUMIF('Jurnal Umum'!$J$7:$J$3007,B144,'Jurnal Umum'!$L$7:$L$3007)-SUMIF('Jurnal Umum'!$J$7:$J$3007,B144,'Jurnal Umum'!$M$7:$M$3007),0))</f>
        <v/>
      </c>
      <c r="F144" s="46" t="str">
        <f ca="1">IF(B144="","",IF(D144="K",SUMIF('Kode Akun'!B:B,B144,'Kode Akun'!H:H)-SUMIF('Jurnal Umum'!$J$7:$J$3007,B144,'Jurnal Umum'!$L$7:$L$3007)+SUMIF('Jurnal Umum'!$J$7:$J$3007,B144,'Jurnal Umum'!$M$7:$M$3007),0))</f>
        <v/>
      </c>
      <c r="G144" s="46" t="str">
        <f ca="1">IF($B144="","",SUMIF(AJP!$D:$D,$B144,AJP!F:F)+SUMIF(HPP!$C:$C,$B144,HPP!$DD:$DD))</f>
        <v/>
      </c>
      <c r="H144" s="46" t="str">
        <f ca="1">IF($B144="","",SUMIF(AJP!$D:$D,$B144,AJP!G:G)+SUMIF(HPP!$D:$D,$B144,HPP!$DD:$DD))</f>
        <v/>
      </c>
      <c r="I144" s="49" t="str">
        <f t="shared" ca="1" si="41"/>
        <v/>
      </c>
      <c r="J144" s="49" t="str">
        <f t="shared" ca="1" si="42"/>
        <v/>
      </c>
      <c r="K144" s="48" t="str">
        <f t="shared" ca="1" si="43"/>
        <v/>
      </c>
      <c r="L144" s="49" t="str">
        <f t="shared" ca="1" si="44"/>
        <v/>
      </c>
      <c r="M144" s="49" t="str">
        <f t="shared" ca="1" si="45"/>
        <v/>
      </c>
      <c r="N144" s="49" t="str">
        <f t="shared" ca="1" si="46"/>
        <v/>
      </c>
      <c r="O144" s="49" t="str">
        <f t="shared" ca="1" si="47"/>
        <v/>
      </c>
      <c r="P144" s="28"/>
      <c r="Q144" s="28"/>
    </row>
    <row r="145" spans="1:17" ht="18.75" customHeight="1" x14ac:dyDescent="0.35">
      <c r="A145" s="28"/>
      <c r="B145" s="45" t="str">
        <f ca="1">IF(TODAY()&gt;EXP,"0",IF('Kode Akun'!B145="","",'Kode Akun'!B145))</f>
        <v/>
      </c>
      <c r="C145" s="49" t="str">
        <f t="shared" ca="1" si="39"/>
        <v/>
      </c>
      <c r="D145" s="50" t="str">
        <f t="shared" ca="1" si="40"/>
        <v/>
      </c>
      <c r="E145" s="46" t="str">
        <f ca="1">IF(B145="","",IF(D145="D",SUMIF('Kode Akun'!B:B,B145,'Kode Akun'!G:G)+SUMIF('Jurnal Umum'!$J$7:$J$3007,B145,'Jurnal Umum'!$L$7:$L$3007)-SUMIF('Jurnal Umum'!$J$7:$J$3007,B145,'Jurnal Umum'!$M$7:$M$3007),0))</f>
        <v/>
      </c>
      <c r="F145" s="46" t="str">
        <f ca="1">IF(B145="","",IF(D145="K",SUMIF('Kode Akun'!B:B,B145,'Kode Akun'!H:H)-SUMIF('Jurnal Umum'!$J$7:$J$3007,B145,'Jurnal Umum'!$L$7:$L$3007)+SUMIF('Jurnal Umum'!$J$7:$J$3007,B145,'Jurnal Umum'!$M$7:$M$3007),0))</f>
        <v/>
      </c>
      <c r="G145" s="46" t="str">
        <f ca="1">IF($B145="","",SUMIF(AJP!$D:$D,$B145,AJP!F:F)+SUMIF(HPP!$C:$C,$B145,HPP!$DD:$DD))</f>
        <v/>
      </c>
      <c r="H145" s="46" t="str">
        <f ca="1">IF($B145="","",SUMIF(AJP!$D:$D,$B145,AJP!G:G)+SUMIF(HPP!$D:$D,$B145,HPP!$DD:$DD))</f>
        <v/>
      </c>
      <c r="I145" s="49" t="str">
        <f t="shared" ca="1" si="41"/>
        <v/>
      </c>
      <c r="J145" s="49" t="str">
        <f t="shared" ca="1" si="42"/>
        <v/>
      </c>
      <c r="K145" s="48" t="str">
        <f t="shared" ca="1" si="43"/>
        <v/>
      </c>
      <c r="L145" s="49" t="str">
        <f t="shared" ca="1" si="44"/>
        <v/>
      </c>
      <c r="M145" s="49" t="str">
        <f t="shared" ca="1" si="45"/>
        <v/>
      </c>
      <c r="N145" s="49" t="str">
        <f t="shared" ca="1" si="46"/>
        <v/>
      </c>
      <c r="O145" s="49" t="str">
        <f t="shared" ca="1" si="47"/>
        <v/>
      </c>
      <c r="P145" s="28"/>
      <c r="Q145" s="28"/>
    </row>
    <row r="146" spans="1:17" ht="18.75" customHeight="1" x14ac:dyDescent="0.35">
      <c r="A146" s="28"/>
      <c r="B146" s="45" t="str">
        <f ca="1">IF(TODAY()&gt;EXP,"0",IF('Kode Akun'!B146="","",'Kode Akun'!B146))</f>
        <v/>
      </c>
      <c r="C146" s="49" t="str">
        <f t="shared" ca="1" si="39"/>
        <v/>
      </c>
      <c r="D146" s="50" t="str">
        <f t="shared" ca="1" si="40"/>
        <v/>
      </c>
      <c r="E146" s="46" t="str">
        <f ca="1">IF(B146="","",IF(D146="D",SUMIF('Kode Akun'!B:B,B146,'Kode Akun'!G:G)+SUMIF('Jurnal Umum'!$J$7:$J$3007,B146,'Jurnal Umum'!$L$7:$L$3007)-SUMIF('Jurnal Umum'!$J$7:$J$3007,B146,'Jurnal Umum'!$M$7:$M$3007),0))</f>
        <v/>
      </c>
      <c r="F146" s="46" t="str">
        <f ca="1">IF(B146="","",IF(D146="K",SUMIF('Kode Akun'!B:B,B146,'Kode Akun'!H:H)-SUMIF('Jurnal Umum'!$J$7:$J$3007,B146,'Jurnal Umum'!$L$7:$L$3007)+SUMIF('Jurnal Umum'!$J$7:$J$3007,B146,'Jurnal Umum'!$M$7:$M$3007),0))</f>
        <v/>
      </c>
      <c r="G146" s="46" t="str">
        <f ca="1">IF($B146="","",SUMIF(AJP!$D:$D,$B146,AJP!F:F)+SUMIF(HPP!$C:$C,$B146,HPP!$DD:$DD))</f>
        <v/>
      </c>
      <c r="H146" s="46" t="str">
        <f ca="1">IF($B146="","",SUMIF(AJP!$D:$D,$B146,AJP!G:G)+SUMIF(HPP!$D:$D,$B146,HPP!$DD:$DD))</f>
        <v/>
      </c>
      <c r="I146" s="49" t="str">
        <f t="shared" ca="1" si="41"/>
        <v/>
      </c>
      <c r="J146" s="49" t="str">
        <f t="shared" ca="1" si="42"/>
        <v/>
      </c>
      <c r="K146" s="48" t="str">
        <f t="shared" ca="1" si="43"/>
        <v/>
      </c>
      <c r="L146" s="49" t="str">
        <f t="shared" ca="1" si="44"/>
        <v/>
      </c>
      <c r="M146" s="49" t="str">
        <f t="shared" ca="1" si="45"/>
        <v/>
      </c>
      <c r="N146" s="49" t="str">
        <f t="shared" ca="1" si="46"/>
        <v/>
      </c>
      <c r="O146" s="49" t="str">
        <f t="shared" ca="1" si="47"/>
        <v/>
      </c>
      <c r="P146" s="28"/>
      <c r="Q146" s="28"/>
    </row>
    <row r="147" spans="1:17" ht="18.75" customHeight="1" x14ac:dyDescent="0.35">
      <c r="A147" s="28"/>
      <c r="B147" s="45" t="str">
        <f ca="1">IF(TODAY()&gt;EXP,"0",IF('Kode Akun'!B147="","",'Kode Akun'!B147))</f>
        <v/>
      </c>
      <c r="C147" s="49" t="str">
        <f t="shared" ca="1" si="39"/>
        <v/>
      </c>
      <c r="D147" s="50" t="str">
        <f t="shared" ca="1" si="40"/>
        <v/>
      </c>
      <c r="E147" s="46" t="str">
        <f ca="1">IF(B147="","",IF(D147="D",SUMIF('Kode Akun'!B:B,B147,'Kode Akun'!G:G)+SUMIF('Jurnal Umum'!$J$7:$J$3007,B147,'Jurnal Umum'!$L$7:$L$3007)-SUMIF('Jurnal Umum'!$J$7:$J$3007,B147,'Jurnal Umum'!$M$7:$M$3007),0))</f>
        <v/>
      </c>
      <c r="F147" s="46" t="str">
        <f ca="1">IF(B147="","",IF(D147="K",SUMIF('Kode Akun'!B:B,B147,'Kode Akun'!H:H)-SUMIF('Jurnal Umum'!$J$7:$J$3007,B147,'Jurnal Umum'!$L$7:$L$3007)+SUMIF('Jurnal Umum'!$J$7:$J$3007,B147,'Jurnal Umum'!$M$7:$M$3007),0))</f>
        <v/>
      </c>
      <c r="G147" s="46" t="str">
        <f ca="1">IF($B147="","",SUMIF(AJP!$D:$D,$B147,AJP!F:F)+SUMIF(HPP!$C:$C,$B147,HPP!$DD:$DD))</f>
        <v/>
      </c>
      <c r="H147" s="46" t="str">
        <f ca="1">IF($B147="","",SUMIF(AJP!$D:$D,$B147,AJP!G:G)+SUMIF(HPP!$D:$D,$B147,HPP!$DD:$DD))</f>
        <v/>
      </c>
      <c r="I147" s="49" t="str">
        <f t="shared" ca="1" si="41"/>
        <v/>
      </c>
      <c r="J147" s="49" t="str">
        <f t="shared" ca="1" si="42"/>
        <v/>
      </c>
      <c r="K147" s="48" t="str">
        <f t="shared" ca="1" si="43"/>
        <v/>
      </c>
      <c r="L147" s="49" t="str">
        <f t="shared" ca="1" si="44"/>
        <v/>
      </c>
      <c r="M147" s="49" t="str">
        <f t="shared" ca="1" si="45"/>
        <v/>
      </c>
      <c r="N147" s="49" t="str">
        <f t="shared" ca="1" si="46"/>
        <v/>
      </c>
      <c r="O147" s="49" t="str">
        <f t="shared" ca="1" si="47"/>
        <v/>
      </c>
      <c r="P147" s="28"/>
      <c r="Q147" s="28"/>
    </row>
    <row r="148" spans="1:17" ht="18.75" customHeight="1" x14ac:dyDescent="0.35">
      <c r="A148" s="28"/>
      <c r="B148" s="45" t="str">
        <f ca="1">IF(TODAY()&gt;EXP,"0",IF('Kode Akun'!B148="","",'Kode Akun'!B148))</f>
        <v/>
      </c>
      <c r="C148" s="49" t="str">
        <f t="shared" ca="1" si="39"/>
        <v/>
      </c>
      <c r="D148" s="50" t="str">
        <f t="shared" ca="1" si="40"/>
        <v/>
      </c>
      <c r="E148" s="46" t="str">
        <f ca="1">IF(B148="","",IF(D148="D",SUMIF('Kode Akun'!B:B,B148,'Kode Akun'!G:G)+SUMIF('Jurnal Umum'!$J$7:$J$3007,B148,'Jurnal Umum'!$L$7:$L$3007)-SUMIF('Jurnal Umum'!$J$7:$J$3007,B148,'Jurnal Umum'!$M$7:$M$3007),0))</f>
        <v/>
      </c>
      <c r="F148" s="46" t="str">
        <f ca="1">IF(B148="","",IF(D148="K",SUMIF('Kode Akun'!B:B,B148,'Kode Akun'!H:H)-SUMIF('Jurnal Umum'!$J$7:$J$3007,B148,'Jurnal Umum'!$L$7:$L$3007)+SUMIF('Jurnal Umum'!$J$7:$J$3007,B148,'Jurnal Umum'!$M$7:$M$3007),0))</f>
        <v/>
      </c>
      <c r="G148" s="46" t="str">
        <f ca="1">IF($B148="","",SUMIF(AJP!$D:$D,$B148,AJP!F:F)+SUMIF(HPP!$C:$C,$B148,HPP!$DD:$DD))</f>
        <v/>
      </c>
      <c r="H148" s="46" t="str">
        <f ca="1">IF($B148="","",SUMIF(AJP!$D:$D,$B148,AJP!G:G)+SUMIF(HPP!$D:$D,$B148,HPP!$DD:$DD))</f>
        <v/>
      </c>
      <c r="I148" s="49" t="str">
        <f t="shared" ca="1" si="41"/>
        <v/>
      </c>
      <c r="J148" s="49" t="str">
        <f t="shared" ca="1" si="42"/>
        <v/>
      </c>
      <c r="K148" s="48" t="str">
        <f t="shared" ca="1" si="43"/>
        <v/>
      </c>
      <c r="L148" s="49" t="str">
        <f t="shared" ca="1" si="44"/>
        <v/>
      </c>
      <c r="M148" s="49" t="str">
        <f t="shared" ca="1" si="45"/>
        <v/>
      </c>
      <c r="N148" s="49" t="str">
        <f t="shared" ca="1" si="46"/>
        <v/>
      </c>
      <c r="O148" s="49" t="str">
        <f t="shared" ca="1" si="47"/>
        <v/>
      </c>
      <c r="P148" s="28"/>
      <c r="Q148" s="28"/>
    </row>
    <row r="149" spans="1:17" ht="18.75" customHeight="1" x14ac:dyDescent="0.35">
      <c r="A149" s="28"/>
      <c r="B149" s="45" t="str">
        <f ca="1">IF(TODAY()&gt;EXP,"0",IF('Kode Akun'!B149="","",'Kode Akun'!B149))</f>
        <v/>
      </c>
      <c r="C149" s="49" t="str">
        <f t="shared" ca="1" si="39"/>
        <v/>
      </c>
      <c r="D149" s="50" t="str">
        <f t="shared" ca="1" si="40"/>
        <v/>
      </c>
      <c r="E149" s="46" t="str">
        <f ca="1">IF(B149="","",IF(D149="D",SUMIF('Kode Akun'!B:B,B149,'Kode Akun'!G:G)+SUMIF('Jurnal Umum'!$J$7:$J$3007,B149,'Jurnal Umum'!$L$7:$L$3007)-SUMIF('Jurnal Umum'!$J$7:$J$3007,B149,'Jurnal Umum'!$M$7:$M$3007),0))</f>
        <v/>
      </c>
      <c r="F149" s="46" t="str">
        <f ca="1">IF(B149="","",IF(D149="K",SUMIF('Kode Akun'!B:B,B149,'Kode Akun'!H:H)-SUMIF('Jurnal Umum'!$J$7:$J$3007,B149,'Jurnal Umum'!$L$7:$L$3007)+SUMIF('Jurnal Umum'!$J$7:$J$3007,B149,'Jurnal Umum'!$M$7:$M$3007),0))</f>
        <v/>
      </c>
      <c r="G149" s="46" t="str">
        <f ca="1">IF($B149="","",SUMIF(AJP!$D:$D,$B149,AJP!F:F)+SUMIF(HPP!$C:$C,$B149,HPP!$DD:$DD))</f>
        <v/>
      </c>
      <c r="H149" s="46" t="str">
        <f ca="1">IF($B149="","",SUMIF(AJP!$D:$D,$B149,AJP!G:G)+SUMIF(HPP!$D:$D,$B149,HPP!$DD:$DD))</f>
        <v/>
      </c>
      <c r="I149" s="49" t="str">
        <f t="shared" ca="1" si="41"/>
        <v/>
      </c>
      <c r="J149" s="49" t="str">
        <f t="shared" ca="1" si="42"/>
        <v/>
      </c>
      <c r="K149" s="48" t="str">
        <f t="shared" ca="1" si="43"/>
        <v/>
      </c>
      <c r="L149" s="49" t="str">
        <f t="shared" ca="1" si="44"/>
        <v/>
      </c>
      <c r="M149" s="49" t="str">
        <f t="shared" ca="1" si="45"/>
        <v/>
      </c>
      <c r="N149" s="49" t="str">
        <f t="shared" ca="1" si="46"/>
        <v/>
      </c>
      <c r="O149" s="49" t="str">
        <f t="shared" ca="1" si="47"/>
        <v/>
      </c>
      <c r="P149" s="28"/>
      <c r="Q149" s="28"/>
    </row>
    <row r="150" spans="1:17" ht="18.75" customHeight="1" x14ac:dyDescent="0.35">
      <c r="A150" s="28"/>
      <c r="B150" s="45" t="str">
        <f ca="1">IF(TODAY()&gt;EXP,"0",IF('Kode Akun'!B150="","",'Kode Akun'!B150))</f>
        <v/>
      </c>
      <c r="C150" s="49" t="str">
        <f t="shared" ca="1" si="39"/>
        <v/>
      </c>
      <c r="D150" s="50" t="str">
        <f t="shared" ca="1" si="40"/>
        <v/>
      </c>
      <c r="E150" s="46" t="str">
        <f ca="1">IF(B150="","",IF(D150="D",SUMIF('Kode Akun'!B:B,B150,'Kode Akun'!G:G)+SUMIF('Jurnal Umum'!$J$7:$J$3007,B150,'Jurnal Umum'!$L$7:$L$3007)-SUMIF('Jurnal Umum'!$J$7:$J$3007,B150,'Jurnal Umum'!$M$7:$M$3007),0))</f>
        <v/>
      </c>
      <c r="F150" s="46" t="str">
        <f ca="1">IF(B150="","",IF(D150="K",SUMIF('Kode Akun'!B:B,B150,'Kode Akun'!H:H)-SUMIF('Jurnal Umum'!$J$7:$J$3007,B150,'Jurnal Umum'!$L$7:$L$3007)+SUMIF('Jurnal Umum'!$J$7:$J$3007,B150,'Jurnal Umum'!$M$7:$M$3007),0))</f>
        <v/>
      </c>
      <c r="G150" s="46" t="str">
        <f ca="1">IF($B150="","",SUMIF(AJP!$D:$D,$B150,AJP!F:F)+SUMIF(HPP!$C:$C,$B150,HPP!$DD:$DD))</f>
        <v/>
      </c>
      <c r="H150" s="46" t="str">
        <f ca="1">IF($B150="","",SUMIF(AJP!$D:$D,$B150,AJP!G:G)+SUMIF(HPP!$D:$D,$B150,HPP!$DD:$DD))</f>
        <v/>
      </c>
      <c r="I150" s="49" t="str">
        <f t="shared" ca="1" si="41"/>
        <v/>
      </c>
      <c r="J150" s="49" t="str">
        <f t="shared" ca="1" si="42"/>
        <v/>
      </c>
      <c r="K150" s="48" t="str">
        <f t="shared" ca="1" si="43"/>
        <v/>
      </c>
      <c r="L150" s="49" t="str">
        <f t="shared" ca="1" si="44"/>
        <v/>
      </c>
      <c r="M150" s="49" t="str">
        <f t="shared" ca="1" si="45"/>
        <v/>
      </c>
      <c r="N150" s="49" t="str">
        <f t="shared" ca="1" si="46"/>
        <v/>
      </c>
      <c r="O150" s="49" t="str">
        <f t="shared" ca="1" si="47"/>
        <v/>
      </c>
      <c r="P150" s="28"/>
      <c r="Q150" s="28"/>
    </row>
    <row r="151" spans="1:17" ht="18.75" customHeight="1" x14ac:dyDescent="0.35">
      <c r="A151" s="28"/>
      <c r="B151" s="45" t="str">
        <f ca="1">IF(TODAY()&gt;EXP,"0",IF('Kode Akun'!B151="","",'Kode Akun'!B151))</f>
        <v/>
      </c>
      <c r="C151" s="49" t="str">
        <f t="shared" ca="1" si="39"/>
        <v/>
      </c>
      <c r="D151" s="50" t="str">
        <f t="shared" ca="1" si="40"/>
        <v/>
      </c>
      <c r="E151" s="46" t="str">
        <f ca="1">IF(B151="","",IF(D151="D",SUMIF('Kode Akun'!B:B,B151,'Kode Akun'!G:G)+SUMIF('Jurnal Umum'!$J$7:$J$3007,B151,'Jurnal Umum'!$L$7:$L$3007)-SUMIF('Jurnal Umum'!$J$7:$J$3007,B151,'Jurnal Umum'!$M$7:$M$3007),0))</f>
        <v/>
      </c>
      <c r="F151" s="46" t="str">
        <f ca="1">IF(B151="","",IF(D151="K",SUMIF('Kode Akun'!B:B,B151,'Kode Akun'!H:H)-SUMIF('Jurnal Umum'!$J$7:$J$3007,B151,'Jurnal Umum'!$L$7:$L$3007)+SUMIF('Jurnal Umum'!$J$7:$J$3007,B151,'Jurnal Umum'!$M$7:$M$3007),0))</f>
        <v/>
      </c>
      <c r="G151" s="46" t="str">
        <f ca="1">IF($B151="","",SUMIF(AJP!$D:$D,$B151,AJP!F:F)+SUMIF(HPP!$C:$C,$B151,HPP!$DD:$DD))</f>
        <v/>
      </c>
      <c r="H151" s="46" t="str">
        <f ca="1">IF($B151="","",SUMIF(AJP!$D:$D,$B151,AJP!G:G)+SUMIF(HPP!$D:$D,$B151,HPP!$DD:$DD))</f>
        <v/>
      </c>
      <c r="I151" s="49" t="str">
        <f t="shared" ca="1" si="41"/>
        <v/>
      </c>
      <c r="J151" s="49" t="str">
        <f t="shared" ca="1" si="42"/>
        <v/>
      </c>
      <c r="K151" s="48" t="str">
        <f t="shared" ca="1" si="43"/>
        <v/>
      </c>
      <c r="L151" s="49" t="str">
        <f t="shared" ca="1" si="44"/>
        <v/>
      </c>
      <c r="M151" s="49" t="str">
        <f t="shared" ca="1" si="45"/>
        <v/>
      </c>
      <c r="N151" s="49" t="str">
        <f t="shared" ca="1" si="46"/>
        <v/>
      </c>
      <c r="O151" s="49" t="str">
        <f t="shared" ca="1" si="47"/>
        <v/>
      </c>
      <c r="P151" s="28"/>
      <c r="Q151" s="28"/>
    </row>
    <row r="152" spans="1:17" ht="18.75" customHeight="1" x14ac:dyDescent="0.35">
      <c r="A152" s="28"/>
      <c r="B152" s="45" t="str">
        <f ca="1">IF(TODAY()&gt;EXP,"0",IF('Kode Akun'!B152="","",'Kode Akun'!B152))</f>
        <v/>
      </c>
      <c r="C152" s="49" t="str">
        <f t="shared" ca="1" si="39"/>
        <v/>
      </c>
      <c r="D152" s="50" t="str">
        <f t="shared" ca="1" si="40"/>
        <v/>
      </c>
      <c r="E152" s="46" t="str">
        <f ca="1">IF(B152="","",IF(D152="D",SUMIF('Kode Akun'!B:B,B152,'Kode Akun'!G:G)+SUMIF('Jurnal Umum'!$J$7:$J$3007,B152,'Jurnal Umum'!$L$7:$L$3007)-SUMIF('Jurnal Umum'!$J$7:$J$3007,B152,'Jurnal Umum'!$M$7:$M$3007),0))</f>
        <v/>
      </c>
      <c r="F152" s="46" t="str">
        <f ca="1">IF(B152="","",IF(D152="K",SUMIF('Kode Akun'!B:B,B152,'Kode Akun'!H:H)-SUMIF('Jurnal Umum'!$J$7:$J$3007,B152,'Jurnal Umum'!$L$7:$L$3007)+SUMIF('Jurnal Umum'!$J$7:$J$3007,B152,'Jurnal Umum'!$M$7:$M$3007),0))</f>
        <v/>
      </c>
      <c r="G152" s="46" t="str">
        <f ca="1">IF($B152="","",SUMIF(AJP!$D:$D,$B152,AJP!F:F)+SUMIF(HPP!$C:$C,$B152,HPP!$DD:$DD))</f>
        <v/>
      </c>
      <c r="H152" s="46" t="str">
        <f ca="1">IF($B152="","",SUMIF(AJP!$D:$D,$B152,AJP!G:G)+SUMIF(HPP!$D:$D,$B152,HPP!$DD:$DD))</f>
        <v/>
      </c>
      <c r="I152" s="49" t="str">
        <f t="shared" ca="1" si="41"/>
        <v/>
      </c>
      <c r="J152" s="49" t="str">
        <f t="shared" ca="1" si="42"/>
        <v/>
      </c>
      <c r="K152" s="48" t="str">
        <f t="shared" ca="1" si="43"/>
        <v/>
      </c>
      <c r="L152" s="49" t="str">
        <f t="shared" ca="1" si="44"/>
        <v/>
      </c>
      <c r="M152" s="49" t="str">
        <f t="shared" ca="1" si="45"/>
        <v/>
      </c>
      <c r="N152" s="49" t="str">
        <f t="shared" ca="1" si="46"/>
        <v/>
      </c>
      <c r="O152" s="49" t="str">
        <f t="shared" ca="1" si="47"/>
        <v/>
      </c>
      <c r="P152" s="28"/>
      <c r="Q152" s="28"/>
    </row>
    <row r="153" spans="1:17" ht="18.75" customHeight="1" x14ac:dyDescent="0.35">
      <c r="A153" s="28"/>
      <c r="B153" s="45" t="str">
        <f ca="1">IF(TODAY()&gt;EXP,"0",IF('Kode Akun'!B153="","",'Kode Akun'!B153))</f>
        <v/>
      </c>
      <c r="C153" s="49" t="str">
        <f t="shared" ca="1" si="39"/>
        <v/>
      </c>
      <c r="D153" s="50" t="str">
        <f t="shared" ca="1" si="40"/>
        <v/>
      </c>
      <c r="E153" s="46" t="str">
        <f ca="1">IF(B153="","",IF(D153="D",SUMIF('Kode Akun'!B:B,B153,'Kode Akun'!G:G)+SUMIF('Jurnal Umum'!$J$7:$J$3007,B153,'Jurnal Umum'!$L$7:$L$3007)-SUMIF('Jurnal Umum'!$J$7:$J$3007,B153,'Jurnal Umum'!$M$7:$M$3007),0))</f>
        <v/>
      </c>
      <c r="F153" s="46" t="str">
        <f ca="1">IF(B153="","",IF(D153="K",SUMIF('Kode Akun'!B:B,B153,'Kode Akun'!H:H)-SUMIF('Jurnal Umum'!$J$7:$J$3007,B153,'Jurnal Umum'!$L$7:$L$3007)+SUMIF('Jurnal Umum'!$J$7:$J$3007,B153,'Jurnal Umum'!$M$7:$M$3007),0))</f>
        <v/>
      </c>
      <c r="G153" s="46" t="str">
        <f ca="1">IF($B153="","",SUMIF(AJP!$D:$D,$B153,AJP!F:F)+SUMIF(HPP!$C:$C,$B153,HPP!$DD:$DD))</f>
        <v/>
      </c>
      <c r="H153" s="46" t="str">
        <f ca="1">IF($B153="","",SUMIF(AJP!$D:$D,$B153,AJP!G:G)+SUMIF(HPP!$D:$D,$B153,HPP!$DD:$DD))</f>
        <v/>
      </c>
      <c r="I153" s="49" t="str">
        <f t="shared" ca="1" si="41"/>
        <v/>
      </c>
      <c r="J153" s="49" t="str">
        <f t="shared" ca="1" si="42"/>
        <v/>
      </c>
      <c r="K153" s="48" t="str">
        <f t="shared" ca="1" si="43"/>
        <v/>
      </c>
      <c r="L153" s="49" t="str">
        <f t="shared" ca="1" si="44"/>
        <v/>
      </c>
      <c r="M153" s="49" t="str">
        <f t="shared" ca="1" si="45"/>
        <v/>
      </c>
      <c r="N153" s="49" t="str">
        <f t="shared" ca="1" si="46"/>
        <v/>
      </c>
      <c r="O153" s="49" t="str">
        <f t="shared" ca="1" si="47"/>
        <v/>
      </c>
      <c r="P153" s="28"/>
      <c r="Q153" s="28"/>
    </row>
    <row r="154" spans="1:17" ht="18.75" customHeight="1" x14ac:dyDescent="0.35">
      <c r="A154" s="28"/>
      <c r="B154" s="45" t="str">
        <f ca="1">IF(TODAY()&gt;EXP,"0",IF('Kode Akun'!B154="","",'Kode Akun'!B154))</f>
        <v/>
      </c>
      <c r="C154" s="49" t="str">
        <f t="shared" ca="1" si="39"/>
        <v/>
      </c>
      <c r="D154" s="50" t="str">
        <f t="shared" ca="1" si="40"/>
        <v/>
      </c>
      <c r="E154" s="46" t="str">
        <f ca="1">IF(B154="","",IF(D154="D",SUMIF('Kode Akun'!B:B,B154,'Kode Akun'!G:G)+SUMIF('Jurnal Umum'!$J$7:$J$3007,B154,'Jurnal Umum'!$L$7:$L$3007)-SUMIF('Jurnal Umum'!$J$7:$J$3007,B154,'Jurnal Umum'!$M$7:$M$3007),0))</f>
        <v/>
      </c>
      <c r="F154" s="46" t="str">
        <f ca="1">IF(B154="","",IF(D154="K",SUMIF('Kode Akun'!B:B,B154,'Kode Akun'!H:H)-SUMIF('Jurnal Umum'!$J$7:$J$3007,B154,'Jurnal Umum'!$L$7:$L$3007)+SUMIF('Jurnal Umum'!$J$7:$J$3007,B154,'Jurnal Umum'!$M$7:$M$3007),0))</f>
        <v/>
      </c>
      <c r="G154" s="46" t="str">
        <f ca="1">IF($B154="","",SUMIF(AJP!$D:$D,$B154,AJP!F:F)+SUMIF(HPP!$C:$C,$B154,HPP!$DD:$DD))</f>
        <v/>
      </c>
      <c r="H154" s="46" t="str">
        <f ca="1">IF($B154="","",SUMIF(AJP!$D:$D,$B154,AJP!G:G)+SUMIF(HPP!$D:$D,$B154,HPP!$DD:$DD))</f>
        <v/>
      </c>
      <c r="I154" s="49" t="str">
        <f t="shared" ca="1" si="41"/>
        <v/>
      </c>
      <c r="J154" s="49" t="str">
        <f t="shared" ca="1" si="42"/>
        <v/>
      </c>
      <c r="K154" s="48" t="str">
        <f t="shared" ca="1" si="43"/>
        <v/>
      </c>
      <c r="L154" s="49" t="str">
        <f t="shared" ca="1" si="44"/>
        <v/>
      </c>
      <c r="M154" s="49" t="str">
        <f t="shared" ca="1" si="45"/>
        <v/>
      </c>
      <c r="N154" s="49" t="str">
        <f t="shared" ca="1" si="46"/>
        <v/>
      </c>
      <c r="O154" s="49" t="str">
        <f t="shared" ca="1" si="47"/>
        <v/>
      </c>
      <c r="P154" s="28"/>
      <c r="Q154" s="28"/>
    </row>
    <row r="155" spans="1:17" ht="18.75" customHeight="1" x14ac:dyDescent="0.35">
      <c r="A155" s="28"/>
      <c r="B155" s="45" t="str">
        <f ca="1">IF(TODAY()&gt;EXP,"0",IF('Kode Akun'!B155="","",'Kode Akun'!B155))</f>
        <v/>
      </c>
      <c r="C155" s="49" t="str">
        <f t="shared" ca="1" si="39"/>
        <v/>
      </c>
      <c r="D155" s="50" t="str">
        <f t="shared" ca="1" si="40"/>
        <v/>
      </c>
      <c r="E155" s="46" t="str">
        <f ca="1">IF(B155="","",IF(D155="D",SUMIF('Kode Akun'!B:B,B155,'Kode Akun'!G:G)+SUMIF('Jurnal Umum'!$J$7:$J$3007,B155,'Jurnal Umum'!$L$7:$L$3007)-SUMIF('Jurnal Umum'!$J$7:$J$3007,B155,'Jurnal Umum'!$M$7:$M$3007),0))</f>
        <v/>
      </c>
      <c r="F155" s="46" t="str">
        <f ca="1">IF(B155="","",IF(D155="K",SUMIF('Kode Akun'!B:B,B155,'Kode Akun'!H:H)-SUMIF('Jurnal Umum'!$J$7:$J$3007,B155,'Jurnal Umum'!$L$7:$L$3007)+SUMIF('Jurnal Umum'!$J$7:$J$3007,B155,'Jurnal Umum'!$M$7:$M$3007),0))</f>
        <v/>
      </c>
      <c r="G155" s="46" t="str">
        <f ca="1">IF($B155="","",SUMIF(AJP!$D:$D,$B155,AJP!F:F)+SUMIF(HPP!$C:$C,$B155,HPP!$DD:$DD))</f>
        <v/>
      </c>
      <c r="H155" s="46" t="str">
        <f ca="1">IF($B155="","",SUMIF(AJP!$D:$D,$B155,AJP!G:G)+SUMIF(HPP!$D:$D,$B155,HPP!$DD:$DD))</f>
        <v/>
      </c>
      <c r="I155" s="49" t="str">
        <f t="shared" ca="1" si="41"/>
        <v/>
      </c>
      <c r="J155" s="49" t="str">
        <f t="shared" ca="1" si="42"/>
        <v/>
      </c>
      <c r="K155" s="48" t="str">
        <f t="shared" ca="1" si="43"/>
        <v/>
      </c>
      <c r="L155" s="49" t="str">
        <f t="shared" ca="1" si="44"/>
        <v/>
      </c>
      <c r="M155" s="49" t="str">
        <f t="shared" ca="1" si="45"/>
        <v/>
      </c>
      <c r="N155" s="49" t="str">
        <f t="shared" ca="1" si="46"/>
        <v/>
      </c>
      <c r="O155" s="49" t="str">
        <f t="shared" ca="1" si="47"/>
        <v/>
      </c>
      <c r="P155" s="28"/>
      <c r="Q155" s="28"/>
    </row>
    <row r="156" spans="1:17" ht="18.75" customHeight="1" x14ac:dyDescent="0.35">
      <c r="A156" s="28"/>
      <c r="B156" s="45" t="str">
        <f ca="1">IF(TODAY()&gt;EXP,"0",IF('Kode Akun'!B156="","",'Kode Akun'!B156))</f>
        <v/>
      </c>
      <c r="C156" s="49" t="str">
        <f t="shared" ca="1" si="39"/>
        <v/>
      </c>
      <c r="D156" s="50" t="str">
        <f t="shared" ca="1" si="40"/>
        <v/>
      </c>
      <c r="E156" s="46" t="str">
        <f ca="1">IF(B156="","",IF(D156="D",SUMIF('Kode Akun'!B:B,B156,'Kode Akun'!G:G)+SUMIF('Jurnal Umum'!$J$7:$J$3007,B156,'Jurnal Umum'!$L$7:$L$3007)-SUMIF('Jurnal Umum'!$J$7:$J$3007,B156,'Jurnal Umum'!$M$7:$M$3007),0))</f>
        <v/>
      </c>
      <c r="F156" s="46" t="str">
        <f ca="1">IF(B156="","",IF(D156="K",SUMIF('Kode Akun'!B:B,B156,'Kode Akun'!H:H)-SUMIF('Jurnal Umum'!$J$7:$J$3007,B156,'Jurnal Umum'!$L$7:$L$3007)+SUMIF('Jurnal Umum'!$J$7:$J$3007,B156,'Jurnal Umum'!$M$7:$M$3007),0))</f>
        <v/>
      </c>
      <c r="G156" s="46" t="str">
        <f ca="1">IF($B156="","",SUMIF(AJP!$D:$D,$B156,AJP!F:F)+SUMIF(HPP!$C:$C,$B156,HPP!$DD:$DD))</f>
        <v/>
      </c>
      <c r="H156" s="46" t="str">
        <f ca="1">IF($B156="","",SUMIF(AJP!$D:$D,$B156,AJP!G:G)+SUMIF(HPP!$D:$D,$B156,HPP!$DD:$DD))</f>
        <v/>
      </c>
      <c r="I156" s="49" t="str">
        <f t="shared" ca="1" si="41"/>
        <v/>
      </c>
      <c r="J156" s="49" t="str">
        <f t="shared" ca="1" si="42"/>
        <v/>
      </c>
      <c r="K156" s="48" t="str">
        <f t="shared" ca="1" si="43"/>
        <v/>
      </c>
      <c r="L156" s="49" t="str">
        <f t="shared" ca="1" si="44"/>
        <v/>
      </c>
      <c r="M156" s="49" t="str">
        <f t="shared" ca="1" si="45"/>
        <v/>
      </c>
      <c r="N156" s="49" t="str">
        <f t="shared" ca="1" si="46"/>
        <v/>
      </c>
      <c r="O156" s="49" t="str">
        <f t="shared" ca="1" si="47"/>
        <v/>
      </c>
      <c r="P156" s="28"/>
      <c r="Q156" s="28"/>
    </row>
    <row r="157" spans="1:17" ht="18.75" customHeight="1" x14ac:dyDescent="0.35">
      <c r="A157" s="28"/>
      <c r="B157" s="45" t="str">
        <f ca="1">IF(TODAY()&gt;EXP,"0",IF('Kode Akun'!B157="","",'Kode Akun'!B157))</f>
        <v/>
      </c>
      <c r="C157" s="49" t="str">
        <f t="shared" ca="1" si="39"/>
        <v/>
      </c>
      <c r="D157" s="50" t="str">
        <f t="shared" ca="1" si="40"/>
        <v/>
      </c>
      <c r="E157" s="46" t="str">
        <f ca="1">IF(B157="","",IF(D157="D",SUMIF('Kode Akun'!B:B,B157,'Kode Akun'!G:G)+SUMIF('Jurnal Umum'!$J$7:$J$3007,B157,'Jurnal Umum'!$L$7:$L$3007)-SUMIF('Jurnal Umum'!$J$7:$J$3007,B157,'Jurnal Umum'!$M$7:$M$3007),0))</f>
        <v/>
      </c>
      <c r="F157" s="46" t="str">
        <f ca="1">IF(B157="","",IF(D157="K",SUMIF('Kode Akun'!B:B,B157,'Kode Akun'!H:H)-SUMIF('Jurnal Umum'!$J$7:$J$3007,B157,'Jurnal Umum'!$L$7:$L$3007)+SUMIF('Jurnal Umum'!$J$7:$J$3007,B157,'Jurnal Umum'!$M$7:$M$3007),0))</f>
        <v/>
      </c>
      <c r="G157" s="46" t="str">
        <f ca="1">IF($B157="","",SUMIF(AJP!$D:$D,$B157,AJP!F:F)+SUMIF(HPP!$C:$C,$B157,HPP!$DD:$DD))</f>
        <v/>
      </c>
      <c r="H157" s="46" t="str">
        <f ca="1">IF($B157="","",SUMIF(AJP!$D:$D,$B157,AJP!G:G)+SUMIF(HPP!$D:$D,$B157,HPP!$DD:$DD))</f>
        <v/>
      </c>
      <c r="I157" s="49" t="str">
        <f t="shared" ca="1" si="41"/>
        <v/>
      </c>
      <c r="J157" s="49" t="str">
        <f t="shared" ca="1" si="42"/>
        <v/>
      </c>
      <c r="K157" s="48" t="str">
        <f t="shared" ca="1" si="43"/>
        <v/>
      </c>
      <c r="L157" s="49" t="str">
        <f t="shared" ca="1" si="44"/>
        <v/>
      </c>
      <c r="M157" s="49" t="str">
        <f t="shared" ca="1" si="45"/>
        <v/>
      </c>
      <c r="N157" s="49" t="str">
        <f t="shared" ca="1" si="46"/>
        <v/>
      </c>
      <c r="O157" s="49" t="str">
        <f t="shared" ca="1" si="47"/>
        <v/>
      </c>
      <c r="P157" s="28"/>
      <c r="Q157" s="28"/>
    </row>
    <row r="158" spans="1:17" ht="18.75" customHeight="1" x14ac:dyDescent="0.35">
      <c r="A158" s="28"/>
      <c r="B158" s="45" t="str">
        <f ca="1">IF(TODAY()&gt;EXP,"0",IF('Kode Akun'!B158="","",'Kode Akun'!B158))</f>
        <v/>
      </c>
      <c r="C158" s="49" t="str">
        <f t="shared" ca="1" si="39"/>
        <v/>
      </c>
      <c r="D158" s="50" t="str">
        <f t="shared" ca="1" si="40"/>
        <v/>
      </c>
      <c r="E158" s="46" t="str">
        <f ca="1">IF(B158="","",IF(D158="D",SUMIF('Kode Akun'!B:B,B158,'Kode Akun'!G:G)+SUMIF('Jurnal Umum'!$J$7:$J$3007,B158,'Jurnal Umum'!$L$7:$L$3007)-SUMIF('Jurnal Umum'!$J$7:$J$3007,B158,'Jurnal Umum'!$M$7:$M$3007),0))</f>
        <v/>
      </c>
      <c r="F158" s="46" t="str">
        <f ca="1">IF(B158="","",IF(D158="K",SUMIF('Kode Akun'!B:B,B158,'Kode Akun'!H:H)-SUMIF('Jurnal Umum'!$J$7:$J$3007,B158,'Jurnal Umum'!$L$7:$L$3007)+SUMIF('Jurnal Umum'!$J$7:$J$3007,B158,'Jurnal Umum'!$M$7:$M$3007),0))</f>
        <v/>
      </c>
      <c r="G158" s="46" t="str">
        <f ca="1">IF($B158="","",SUMIF(AJP!$D:$D,$B158,AJP!F:F)+SUMIF(HPP!$C:$C,$B158,HPP!$DD:$DD))</f>
        <v/>
      </c>
      <c r="H158" s="46" t="str">
        <f ca="1">IF($B158="","",SUMIF(AJP!$D:$D,$B158,AJP!G:G)+SUMIF(HPP!$D:$D,$B158,HPP!$DD:$DD))</f>
        <v/>
      </c>
      <c r="I158" s="49" t="str">
        <f t="shared" ca="1" si="41"/>
        <v/>
      </c>
      <c r="J158" s="49" t="str">
        <f t="shared" ca="1" si="42"/>
        <v/>
      </c>
      <c r="K158" s="48" t="str">
        <f t="shared" ca="1" si="43"/>
        <v/>
      </c>
      <c r="L158" s="49" t="str">
        <f t="shared" ca="1" si="44"/>
        <v/>
      </c>
      <c r="M158" s="49" t="str">
        <f t="shared" ca="1" si="45"/>
        <v/>
      </c>
      <c r="N158" s="49" t="str">
        <f t="shared" ca="1" si="46"/>
        <v/>
      </c>
      <c r="O158" s="49" t="str">
        <f t="shared" ca="1" si="47"/>
        <v/>
      </c>
      <c r="P158" s="28"/>
      <c r="Q158" s="28"/>
    </row>
    <row r="159" spans="1:17" ht="18.75" customHeight="1" x14ac:dyDescent="0.35">
      <c r="A159" s="28"/>
      <c r="B159" s="45" t="str">
        <f ca="1">IF(TODAY()&gt;EXP,"0",IF('Kode Akun'!B159="","",'Kode Akun'!B159))</f>
        <v/>
      </c>
      <c r="C159" s="49" t="str">
        <f t="shared" ca="1" si="39"/>
        <v/>
      </c>
      <c r="D159" s="50" t="str">
        <f t="shared" ca="1" si="40"/>
        <v/>
      </c>
      <c r="E159" s="46" t="str">
        <f ca="1">IF(B159="","",IF(D159="D",SUMIF('Kode Akun'!B:B,B159,'Kode Akun'!G:G)+SUMIF('Jurnal Umum'!$J$7:$J$3007,B159,'Jurnal Umum'!$L$7:$L$3007)-SUMIF('Jurnal Umum'!$J$7:$J$3007,B159,'Jurnal Umum'!$M$7:$M$3007),0))</f>
        <v/>
      </c>
      <c r="F159" s="46" t="str">
        <f ca="1">IF(B159="","",IF(D159="K",SUMIF('Kode Akun'!B:B,B159,'Kode Akun'!H:H)-SUMIF('Jurnal Umum'!$J$7:$J$3007,B159,'Jurnal Umum'!$L$7:$L$3007)+SUMIF('Jurnal Umum'!$J$7:$J$3007,B159,'Jurnal Umum'!$M$7:$M$3007),0))</f>
        <v/>
      </c>
      <c r="G159" s="46" t="str">
        <f ca="1">IF($B159="","",SUMIF(AJP!$D:$D,$B159,AJP!F:F)+SUMIF(HPP!$C:$C,$B159,HPP!$DD:$DD))</f>
        <v/>
      </c>
      <c r="H159" s="46" t="str">
        <f ca="1">IF($B159="","",SUMIF(AJP!$D:$D,$B159,AJP!G:G)+SUMIF(HPP!$D:$D,$B159,HPP!$DD:$DD))</f>
        <v/>
      </c>
      <c r="I159" s="49" t="str">
        <f t="shared" ca="1" si="41"/>
        <v/>
      </c>
      <c r="J159" s="49" t="str">
        <f t="shared" ca="1" si="42"/>
        <v/>
      </c>
      <c r="K159" s="48" t="str">
        <f t="shared" ca="1" si="43"/>
        <v/>
      </c>
      <c r="L159" s="49" t="str">
        <f t="shared" ca="1" si="44"/>
        <v/>
      </c>
      <c r="M159" s="49" t="str">
        <f t="shared" ca="1" si="45"/>
        <v/>
      </c>
      <c r="N159" s="49" t="str">
        <f t="shared" ca="1" si="46"/>
        <v/>
      </c>
      <c r="O159" s="49" t="str">
        <f t="shared" ca="1" si="47"/>
        <v/>
      </c>
      <c r="P159" s="28"/>
      <c r="Q159" s="28"/>
    </row>
    <row r="160" spans="1:17" ht="18.75" customHeight="1" x14ac:dyDescent="0.35">
      <c r="A160" s="28"/>
      <c r="B160" s="45" t="str">
        <f ca="1">IF(TODAY()&gt;EXP,"0",IF('Kode Akun'!B160="","",'Kode Akun'!B160))</f>
        <v/>
      </c>
      <c r="C160" s="49" t="str">
        <f t="shared" ca="1" si="39"/>
        <v/>
      </c>
      <c r="D160" s="50" t="str">
        <f t="shared" ca="1" si="40"/>
        <v/>
      </c>
      <c r="E160" s="46" t="str">
        <f ca="1">IF(B160="","",IF(D160="D",SUMIF('Kode Akun'!B:B,B160,'Kode Akun'!G:G)+SUMIF('Jurnal Umum'!$J$7:$J$3007,B160,'Jurnal Umum'!$L$7:$L$3007)-SUMIF('Jurnal Umum'!$J$7:$J$3007,B160,'Jurnal Umum'!$M$7:$M$3007),0))</f>
        <v/>
      </c>
      <c r="F160" s="46" t="str">
        <f ca="1">IF(B160="","",IF(D160="K",SUMIF('Kode Akun'!B:B,B160,'Kode Akun'!H:H)-SUMIF('Jurnal Umum'!$J$7:$J$3007,B160,'Jurnal Umum'!$L$7:$L$3007)+SUMIF('Jurnal Umum'!$J$7:$J$3007,B160,'Jurnal Umum'!$M$7:$M$3007),0))</f>
        <v/>
      </c>
      <c r="G160" s="46" t="str">
        <f ca="1">IF($B160="","",SUMIF(AJP!$D:$D,$B160,AJP!F:F)+SUMIF(HPP!$C:$C,$B160,HPP!$DD:$DD))</f>
        <v/>
      </c>
      <c r="H160" s="46" t="str">
        <f ca="1">IF($B160="","",SUMIF(AJP!$D:$D,$B160,AJP!G:G)+SUMIF(HPP!$D:$D,$B160,HPP!$DD:$DD))</f>
        <v/>
      </c>
      <c r="I160" s="49" t="str">
        <f t="shared" ca="1" si="41"/>
        <v/>
      </c>
      <c r="J160" s="49" t="str">
        <f t="shared" ca="1" si="42"/>
        <v/>
      </c>
      <c r="K160" s="48" t="str">
        <f t="shared" ca="1" si="43"/>
        <v/>
      </c>
      <c r="L160" s="49" t="str">
        <f t="shared" ca="1" si="44"/>
        <v/>
      </c>
      <c r="M160" s="49" t="str">
        <f t="shared" ca="1" si="45"/>
        <v/>
      </c>
      <c r="N160" s="49" t="str">
        <f t="shared" ca="1" si="46"/>
        <v/>
      </c>
      <c r="O160" s="49" t="str">
        <f t="shared" ca="1" si="47"/>
        <v/>
      </c>
      <c r="P160" s="28"/>
      <c r="Q160" s="28"/>
    </row>
    <row r="161" spans="1:17" ht="18.75" customHeight="1" x14ac:dyDescent="0.35">
      <c r="A161" s="28"/>
      <c r="B161" s="45" t="str">
        <f ca="1">IF(TODAY()&gt;EXP,"0",IF('Kode Akun'!B161="","",'Kode Akun'!B161))</f>
        <v/>
      </c>
      <c r="C161" s="49" t="str">
        <f t="shared" ca="1" si="39"/>
        <v/>
      </c>
      <c r="D161" s="50" t="str">
        <f t="shared" ca="1" si="40"/>
        <v/>
      </c>
      <c r="E161" s="46" t="str">
        <f ca="1">IF(B161="","",IF(D161="D",SUMIF('Kode Akun'!B:B,B161,'Kode Akun'!G:G)+SUMIF('Jurnal Umum'!$J$7:$J$3007,B161,'Jurnal Umum'!$L$7:$L$3007)-SUMIF('Jurnal Umum'!$J$7:$J$3007,B161,'Jurnal Umum'!$M$7:$M$3007),0))</f>
        <v/>
      </c>
      <c r="F161" s="46" t="str">
        <f ca="1">IF(B161="","",IF(D161="K",SUMIF('Kode Akun'!B:B,B161,'Kode Akun'!H:H)-SUMIF('Jurnal Umum'!$J$7:$J$3007,B161,'Jurnal Umum'!$L$7:$L$3007)+SUMIF('Jurnal Umum'!$J$7:$J$3007,B161,'Jurnal Umum'!$M$7:$M$3007),0))</f>
        <v/>
      </c>
      <c r="G161" s="46" t="str">
        <f ca="1">IF($B161="","",SUMIF(AJP!$D:$D,$B161,AJP!F:F)+SUMIF(HPP!$C:$C,$B161,HPP!$DD:$DD))</f>
        <v/>
      </c>
      <c r="H161" s="46" t="str">
        <f ca="1">IF($B161="","",SUMIF(AJP!$D:$D,$B161,AJP!G:G)+SUMIF(HPP!$D:$D,$B161,HPP!$DD:$DD))</f>
        <v/>
      </c>
      <c r="I161" s="49" t="str">
        <f t="shared" ca="1" si="41"/>
        <v/>
      </c>
      <c r="J161" s="49" t="str">
        <f t="shared" ca="1" si="42"/>
        <v/>
      </c>
      <c r="K161" s="48" t="str">
        <f t="shared" ca="1" si="43"/>
        <v/>
      </c>
      <c r="L161" s="49" t="str">
        <f t="shared" ca="1" si="44"/>
        <v/>
      </c>
      <c r="M161" s="49" t="str">
        <f t="shared" ca="1" si="45"/>
        <v/>
      </c>
      <c r="N161" s="49" t="str">
        <f t="shared" ca="1" si="46"/>
        <v/>
      </c>
      <c r="O161" s="49" t="str">
        <f t="shared" ca="1" si="47"/>
        <v/>
      </c>
      <c r="P161" s="28"/>
      <c r="Q161" s="28"/>
    </row>
    <row r="162" spans="1:17" ht="18.75" customHeight="1" x14ac:dyDescent="0.35">
      <c r="A162" s="28"/>
      <c r="B162" s="45" t="str">
        <f ca="1">IF(TODAY()&gt;EXP,"0",IF('Kode Akun'!B162="","",'Kode Akun'!B162))</f>
        <v/>
      </c>
      <c r="C162" s="49" t="str">
        <f t="shared" ca="1" si="39"/>
        <v/>
      </c>
      <c r="D162" s="50" t="str">
        <f t="shared" ca="1" si="40"/>
        <v/>
      </c>
      <c r="E162" s="46" t="str">
        <f ca="1">IF(B162="","",IF(D162="D",SUMIF('Kode Akun'!B:B,B162,'Kode Akun'!G:G)+SUMIF('Jurnal Umum'!$J$7:$J$3007,B162,'Jurnal Umum'!$L$7:$L$3007)-SUMIF('Jurnal Umum'!$J$7:$J$3007,B162,'Jurnal Umum'!$M$7:$M$3007),0))</f>
        <v/>
      </c>
      <c r="F162" s="46" t="str">
        <f ca="1">IF(B162="","",IF(D162="K",SUMIF('Kode Akun'!B:B,B162,'Kode Akun'!H:H)-SUMIF('Jurnal Umum'!$J$7:$J$3007,B162,'Jurnal Umum'!$L$7:$L$3007)+SUMIF('Jurnal Umum'!$J$7:$J$3007,B162,'Jurnal Umum'!$M$7:$M$3007),0))</f>
        <v/>
      </c>
      <c r="G162" s="46" t="str">
        <f ca="1">IF($B162="","",SUMIF(AJP!$D:$D,$B162,AJP!F:F)+SUMIF(HPP!$C:$C,$B162,HPP!$DD:$DD))</f>
        <v/>
      </c>
      <c r="H162" s="46" t="str">
        <f ca="1">IF($B162="","",SUMIF(AJP!$D:$D,$B162,AJP!G:G)+SUMIF(HPP!$D:$D,$B162,HPP!$DD:$DD))</f>
        <v/>
      </c>
      <c r="I162" s="49" t="str">
        <f t="shared" ca="1" si="41"/>
        <v/>
      </c>
      <c r="J162" s="49" t="str">
        <f t="shared" ca="1" si="42"/>
        <v/>
      </c>
      <c r="K162" s="48" t="str">
        <f t="shared" ca="1" si="43"/>
        <v/>
      </c>
      <c r="L162" s="49" t="str">
        <f t="shared" ca="1" si="44"/>
        <v/>
      </c>
      <c r="M162" s="49" t="str">
        <f t="shared" ca="1" si="45"/>
        <v/>
      </c>
      <c r="N162" s="49" t="str">
        <f t="shared" ca="1" si="46"/>
        <v/>
      </c>
      <c r="O162" s="49" t="str">
        <f t="shared" ca="1" si="47"/>
        <v/>
      </c>
      <c r="P162" s="28"/>
      <c r="Q162" s="28"/>
    </row>
    <row r="163" spans="1:17" ht="18.75" customHeight="1" x14ac:dyDescent="0.35">
      <c r="A163" s="28"/>
      <c r="B163" s="45" t="str">
        <f ca="1">IF(TODAY()&gt;EXP,"0",IF('Kode Akun'!B163="","",'Kode Akun'!B163))</f>
        <v/>
      </c>
      <c r="C163" s="49" t="str">
        <f t="shared" ca="1" si="39"/>
        <v/>
      </c>
      <c r="D163" s="50" t="str">
        <f t="shared" ca="1" si="40"/>
        <v/>
      </c>
      <c r="E163" s="46" t="str">
        <f ca="1">IF(B163="","",IF(D163="D",SUMIF('Kode Akun'!B:B,B163,'Kode Akun'!G:G)+SUMIF('Jurnal Umum'!$J$7:$J$3007,B163,'Jurnal Umum'!$L$7:$L$3007)-SUMIF('Jurnal Umum'!$J$7:$J$3007,B163,'Jurnal Umum'!$M$7:$M$3007),0))</f>
        <v/>
      </c>
      <c r="F163" s="46" t="str">
        <f ca="1">IF(B163="","",IF(D163="K",SUMIF('Kode Akun'!B:B,B163,'Kode Akun'!H:H)-SUMIF('Jurnal Umum'!$J$7:$J$3007,B163,'Jurnal Umum'!$L$7:$L$3007)+SUMIF('Jurnal Umum'!$J$7:$J$3007,B163,'Jurnal Umum'!$M$7:$M$3007),0))</f>
        <v/>
      </c>
      <c r="G163" s="46" t="str">
        <f ca="1">IF($B163="","",SUMIF(AJP!$D:$D,$B163,AJP!F:F)+SUMIF(HPP!$C:$C,$B163,HPP!$DD:$DD))</f>
        <v/>
      </c>
      <c r="H163" s="46" t="str">
        <f ca="1">IF($B163="","",SUMIF(AJP!$D:$D,$B163,AJP!G:G)+SUMIF(HPP!$D:$D,$B163,HPP!$DD:$DD))</f>
        <v/>
      </c>
      <c r="I163" s="49" t="str">
        <f t="shared" ca="1" si="41"/>
        <v/>
      </c>
      <c r="J163" s="49" t="str">
        <f t="shared" ca="1" si="42"/>
        <v/>
      </c>
      <c r="K163" s="48" t="str">
        <f t="shared" ca="1" si="43"/>
        <v/>
      </c>
      <c r="L163" s="49" t="str">
        <f t="shared" ca="1" si="44"/>
        <v/>
      </c>
      <c r="M163" s="49" t="str">
        <f t="shared" ca="1" si="45"/>
        <v/>
      </c>
      <c r="N163" s="49" t="str">
        <f t="shared" ca="1" si="46"/>
        <v/>
      </c>
      <c r="O163" s="49" t="str">
        <f t="shared" ca="1" si="47"/>
        <v/>
      </c>
      <c r="P163" s="28"/>
      <c r="Q163" s="28"/>
    </row>
    <row r="164" spans="1:17" ht="18.75" customHeight="1" x14ac:dyDescent="0.35">
      <c r="A164" s="28"/>
      <c r="B164" s="45" t="str">
        <f ca="1">IF(TODAY()&gt;EXP,"0",IF('Kode Akun'!B164="","",'Kode Akun'!B164))</f>
        <v/>
      </c>
      <c r="C164" s="49" t="str">
        <f t="shared" ca="1" si="39"/>
        <v/>
      </c>
      <c r="D164" s="50" t="str">
        <f t="shared" ca="1" si="40"/>
        <v/>
      </c>
      <c r="E164" s="46" t="str">
        <f ca="1">IF(B164="","",IF(D164="D",SUMIF('Kode Akun'!B:B,B164,'Kode Akun'!G:G)+SUMIF('Jurnal Umum'!$J$7:$J$3007,B164,'Jurnal Umum'!$L$7:$L$3007)-SUMIF('Jurnal Umum'!$J$7:$J$3007,B164,'Jurnal Umum'!$M$7:$M$3007),0))</f>
        <v/>
      </c>
      <c r="F164" s="46" t="str">
        <f ca="1">IF(B164="","",IF(D164="K",SUMIF('Kode Akun'!B:B,B164,'Kode Akun'!H:H)-SUMIF('Jurnal Umum'!$J$7:$J$3007,B164,'Jurnal Umum'!$L$7:$L$3007)+SUMIF('Jurnal Umum'!$J$7:$J$3007,B164,'Jurnal Umum'!$M$7:$M$3007),0))</f>
        <v/>
      </c>
      <c r="G164" s="46" t="str">
        <f ca="1">IF($B164="","",SUMIF(AJP!$D:$D,$B164,AJP!F:F)+SUMIF(HPP!$C:$C,$B164,HPP!$DD:$DD))</f>
        <v/>
      </c>
      <c r="H164" s="46" t="str">
        <f ca="1">IF($B164="","",SUMIF(AJP!$D:$D,$B164,AJP!G:G)+SUMIF(HPP!$D:$D,$B164,HPP!$DD:$DD))</f>
        <v/>
      </c>
      <c r="I164" s="49" t="str">
        <f t="shared" ca="1" si="41"/>
        <v/>
      </c>
      <c r="J164" s="49" t="str">
        <f t="shared" ca="1" si="42"/>
        <v/>
      </c>
      <c r="K164" s="48" t="str">
        <f t="shared" ca="1" si="43"/>
        <v/>
      </c>
      <c r="L164" s="49" t="str">
        <f t="shared" ca="1" si="44"/>
        <v/>
      </c>
      <c r="M164" s="49" t="str">
        <f t="shared" ca="1" si="45"/>
        <v/>
      </c>
      <c r="N164" s="49" t="str">
        <f t="shared" ca="1" si="46"/>
        <v/>
      </c>
      <c r="O164" s="49" t="str">
        <f t="shared" ca="1" si="47"/>
        <v/>
      </c>
      <c r="P164" s="28"/>
      <c r="Q164" s="28"/>
    </row>
    <row r="165" spans="1:17" ht="18.75" customHeight="1" x14ac:dyDescent="0.35">
      <c r="A165" s="28"/>
      <c r="B165" s="45" t="str">
        <f ca="1">IF(TODAY()&gt;EXP,"0",IF('Kode Akun'!B165="","",'Kode Akun'!B165))</f>
        <v/>
      </c>
      <c r="C165" s="49" t="str">
        <f t="shared" ca="1" si="39"/>
        <v/>
      </c>
      <c r="D165" s="50" t="str">
        <f t="shared" ca="1" si="40"/>
        <v/>
      </c>
      <c r="E165" s="46" t="str">
        <f ca="1">IF(B165="","",IF(D165="D",SUMIF('Kode Akun'!B:B,B165,'Kode Akun'!G:G)+SUMIF('Jurnal Umum'!$J$7:$J$3007,B165,'Jurnal Umum'!$L$7:$L$3007)-SUMIF('Jurnal Umum'!$J$7:$J$3007,B165,'Jurnal Umum'!$M$7:$M$3007),0))</f>
        <v/>
      </c>
      <c r="F165" s="46" t="str">
        <f ca="1">IF(B165="","",IF(D165="K",SUMIF('Kode Akun'!B:B,B165,'Kode Akun'!H:H)-SUMIF('Jurnal Umum'!$J$7:$J$3007,B165,'Jurnal Umum'!$L$7:$L$3007)+SUMIF('Jurnal Umum'!$J$7:$J$3007,B165,'Jurnal Umum'!$M$7:$M$3007),0))</f>
        <v/>
      </c>
      <c r="G165" s="46" t="str">
        <f ca="1">IF($B165="","",SUMIF(AJP!$D:$D,$B165,AJP!F:F)+SUMIF(HPP!$C:$C,$B165,HPP!$DD:$DD))</f>
        <v/>
      </c>
      <c r="H165" s="46" t="str">
        <f ca="1">IF($B165="","",SUMIF(AJP!$D:$D,$B165,AJP!G:G)+SUMIF(HPP!$D:$D,$B165,HPP!$DD:$DD))</f>
        <v/>
      </c>
      <c r="I165" s="49" t="str">
        <f t="shared" ca="1" si="41"/>
        <v/>
      </c>
      <c r="J165" s="49" t="str">
        <f t="shared" ca="1" si="42"/>
        <v/>
      </c>
      <c r="K165" s="48" t="str">
        <f t="shared" ca="1" si="43"/>
        <v/>
      </c>
      <c r="L165" s="49" t="str">
        <f t="shared" ca="1" si="44"/>
        <v/>
      </c>
      <c r="M165" s="49" t="str">
        <f t="shared" ca="1" si="45"/>
        <v/>
      </c>
      <c r="N165" s="49" t="str">
        <f t="shared" ca="1" si="46"/>
        <v/>
      </c>
      <c r="O165" s="49" t="str">
        <f t="shared" ca="1" si="47"/>
        <v/>
      </c>
      <c r="P165" s="28"/>
      <c r="Q165" s="28"/>
    </row>
    <row r="166" spans="1:17" ht="18.75" customHeight="1" x14ac:dyDescent="0.35">
      <c r="A166" s="28"/>
      <c r="B166" s="45" t="str">
        <f ca="1">IF(TODAY()&gt;EXP,"0",IF('Kode Akun'!B166="","",'Kode Akun'!B166))</f>
        <v/>
      </c>
      <c r="C166" s="49" t="str">
        <f t="shared" ca="1" si="39"/>
        <v/>
      </c>
      <c r="D166" s="50" t="str">
        <f t="shared" ca="1" si="40"/>
        <v/>
      </c>
      <c r="E166" s="46" t="str">
        <f ca="1">IF(B166="","",IF(D166="D",SUMIF('Kode Akun'!B:B,B166,'Kode Akun'!G:G)+SUMIF('Jurnal Umum'!$J$7:$J$3007,B166,'Jurnal Umum'!$L$7:$L$3007)-SUMIF('Jurnal Umum'!$J$7:$J$3007,B166,'Jurnal Umum'!$M$7:$M$3007),0))</f>
        <v/>
      </c>
      <c r="F166" s="46" t="str">
        <f ca="1">IF(B166="","",IF(D166="K",SUMIF('Kode Akun'!B:B,B166,'Kode Akun'!H:H)-SUMIF('Jurnal Umum'!$J$7:$J$3007,B166,'Jurnal Umum'!$L$7:$L$3007)+SUMIF('Jurnal Umum'!$J$7:$J$3007,B166,'Jurnal Umum'!$M$7:$M$3007),0))</f>
        <v/>
      </c>
      <c r="G166" s="46" t="str">
        <f ca="1">IF($B166="","",SUMIF(AJP!$D:$D,$B166,AJP!F:F)+SUMIF(HPP!$C:$C,$B166,HPP!$DD:$DD))</f>
        <v/>
      </c>
      <c r="H166" s="46" t="str">
        <f ca="1">IF($B166="","",SUMIF(AJP!$D:$D,$B166,AJP!G:G)+SUMIF(HPP!$D:$D,$B166,HPP!$DD:$DD))</f>
        <v/>
      </c>
      <c r="I166" s="49" t="str">
        <f t="shared" ca="1" si="41"/>
        <v/>
      </c>
      <c r="J166" s="49" t="str">
        <f t="shared" ca="1" si="42"/>
        <v/>
      </c>
      <c r="K166" s="48" t="str">
        <f t="shared" ca="1" si="43"/>
        <v/>
      </c>
      <c r="L166" s="49" t="str">
        <f t="shared" ca="1" si="44"/>
        <v/>
      </c>
      <c r="M166" s="49" t="str">
        <f t="shared" ca="1" si="45"/>
        <v/>
      </c>
      <c r="N166" s="49" t="str">
        <f t="shared" ca="1" si="46"/>
        <v/>
      </c>
      <c r="O166" s="49" t="str">
        <f t="shared" ca="1" si="47"/>
        <v/>
      </c>
      <c r="P166" s="28"/>
      <c r="Q166" s="28"/>
    </row>
    <row r="167" spans="1:17" ht="18.75" customHeight="1" x14ac:dyDescent="0.35">
      <c r="A167" s="28"/>
      <c r="B167" s="45" t="str">
        <f ca="1">IF(TODAY()&gt;EXP,"0",IF('Kode Akun'!B167="","",'Kode Akun'!B167))</f>
        <v/>
      </c>
      <c r="C167" s="49" t="str">
        <f t="shared" ca="1" si="39"/>
        <v/>
      </c>
      <c r="D167" s="50" t="str">
        <f t="shared" ca="1" si="40"/>
        <v/>
      </c>
      <c r="E167" s="46" t="str">
        <f ca="1">IF(B167="","",IF(D167="D",SUMIF('Kode Akun'!B:B,B167,'Kode Akun'!G:G)+SUMIF('Jurnal Umum'!$J$7:$J$3007,B167,'Jurnal Umum'!$L$7:$L$3007)-SUMIF('Jurnal Umum'!$J$7:$J$3007,B167,'Jurnal Umum'!$M$7:$M$3007),0))</f>
        <v/>
      </c>
      <c r="F167" s="46" t="str">
        <f ca="1">IF(B167="","",IF(D167="K",SUMIF('Kode Akun'!B:B,B167,'Kode Akun'!H:H)-SUMIF('Jurnal Umum'!$J$7:$J$3007,B167,'Jurnal Umum'!$L$7:$L$3007)+SUMIF('Jurnal Umum'!$J$7:$J$3007,B167,'Jurnal Umum'!$M$7:$M$3007),0))</f>
        <v/>
      </c>
      <c r="G167" s="46" t="str">
        <f ca="1">IF($B167="","",SUMIF(AJP!$D:$D,$B167,AJP!F:F)+SUMIF(HPP!$C:$C,$B167,HPP!$DD:$DD))</f>
        <v/>
      </c>
      <c r="H167" s="46" t="str">
        <f ca="1">IF($B167="","",SUMIF(AJP!$D:$D,$B167,AJP!G:G)+SUMIF(HPP!$D:$D,$B167,HPP!$DD:$DD))</f>
        <v/>
      </c>
      <c r="I167" s="49" t="str">
        <f t="shared" ca="1" si="41"/>
        <v/>
      </c>
      <c r="J167" s="49" t="str">
        <f t="shared" ca="1" si="42"/>
        <v/>
      </c>
      <c r="K167" s="48" t="str">
        <f t="shared" ca="1" si="43"/>
        <v/>
      </c>
      <c r="L167" s="49" t="str">
        <f t="shared" ca="1" si="44"/>
        <v/>
      </c>
      <c r="M167" s="49" t="str">
        <f t="shared" ca="1" si="45"/>
        <v/>
      </c>
      <c r="N167" s="49" t="str">
        <f t="shared" ca="1" si="46"/>
        <v/>
      </c>
      <c r="O167" s="49" t="str">
        <f t="shared" ca="1" si="47"/>
        <v/>
      </c>
      <c r="P167" s="28"/>
      <c r="Q167" s="28"/>
    </row>
    <row r="168" spans="1:17" ht="18.75" customHeight="1" x14ac:dyDescent="0.35">
      <c r="A168" s="28"/>
      <c r="B168" s="45" t="str">
        <f ca="1">IF(TODAY()&gt;EXP,"0",IF('Kode Akun'!B168="","",'Kode Akun'!B168))</f>
        <v/>
      </c>
      <c r="C168" s="49" t="str">
        <f t="shared" ca="1" si="39"/>
        <v/>
      </c>
      <c r="D168" s="50" t="str">
        <f t="shared" ca="1" si="40"/>
        <v/>
      </c>
      <c r="E168" s="46" t="str">
        <f ca="1">IF(B168="","",IF(D168="D",SUMIF('Kode Akun'!B:B,B168,'Kode Akun'!G:G)+SUMIF('Jurnal Umum'!$J$7:$J$3007,B168,'Jurnal Umum'!$L$7:$L$3007)-SUMIF('Jurnal Umum'!$J$7:$J$3007,B168,'Jurnal Umum'!$M$7:$M$3007),0))</f>
        <v/>
      </c>
      <c r="F168" s="46" t="str">
        <f ca="1">IF(B168="","",IF(D168="K",SUMIF('Kode Akun'!B:B,B168,'Kode Akun'!H:H)-SUMIF('Jurnal Umum'!$J$7:$J$3007,B168,'Jurnal Umum'!$L$7:$L$3007)+SUMIF('Jurnal Umum'!$J$7:$J$3007,B168,'Jurnal Umum'!$M$7:$M$3007),0))</f>
        <v/>
      </c>
      <c r="G168" s="46" t="str">
        <f ca="1">IF($B168="","",SUMIF(AJP!$D:$D,$B168,AJP!F:F)+SUMIF(HPP!$C:$C,$B168,HPP!$DD:$DD))</f>
        <v/>
      </c>
      <c r="H168" s="46" t="str">
        <f ca="1">IF($B168="","",SUMIF(AJP!$D:$D,$B168,AJP!G:G)+SUMIF(HPP!$D:$D,$B168,HPP!$DD:$DD))</f>
        <v/>
      </c>
      <c r="I168" s="49" t="str">
        <f t="shared" ca="1" si="41"/>
        <v/>
      </c>
      <c r="J168" s="49" t="str">
        <f t="shared" ca="1" si="42"/>
        <v/>
      </c>
      <c r="K168" s="48" t="str">
        <f t="shared" ca="1" si="43"/>
        <v/>
      </c>
      <c r="L168" s="49" t="str">
        <f t="shared" ca="1" si="44"/>
        <v/>
      </c>
      <c r="M168" s="49" t="str">
        <f t="shared" ca="1" si="45"/>
        <v/>
      </c>
      <c r="N168" s="49" t="str">
        <f t="shared" ca="1" si="46"/>
        <v/>
      </c>
      <c r="O168" s="49" t="str">
        <f t="shared" ca="1" si="47"/>
        <v/>
      </c>
      <c r="P168" s="28"/>
      <c r="Q168" s="28"/>
    </row>
    <row r="169" spans="1:17" ht="18.75" customHeight="1" x14ac:dyDescent="0.35">
      <c r="A169" s="28"/>
      <c r="B169" s="45" t="str">
        <f ca="1">IF(TODAY()&gt;EXP,"0",IF('Kode Akun'!B169="","",'Kode Akun'!B169))</f>
        <v/>
      </c>
      <c r="C169" s="49" t="str">
        <f t="shared" ca="1" si="39"/>
        <v/>
      </c>
      <c r="D169" s="50" t="str">
        <f t="shared" ca="1" si="40"/>
        <v/>
      </c>
      <c r="E169" s="46" t="str">
        <f ca="1">IF(B169="","",IF(D169="D",SUMIF('Kode Akun'!B:B,B169,'Kode Akun'!G:G)+SUMIF('Jurnal Umum'!$J$7:$J$3007,B169,'Jurnal Umum'!$L$7:$L$3007)-SUMIF('Jurnal Umum'!$J$7:$J$3007,B169,'Jurnal Umum'!$M$7:$M$3007),0))</f>
        <v/>
      </c>
      <c r="F169" s="46" t="str">
        <f ca="1">IF(B169="","",IF(D169="K",SUMIF('Kode Akun'!B:B,B169,'Kode Akun'!H:H)-SUMIF('Jurnal Umum'!$J$7:$J$3007,B169,'Jurnal Umum'!$L$7:$L$3007)+SUMIF('Jurnal Umum'!$J$7:$J$3007,B169,'Jurnal Umum'!$M$7:$M$3007),0))</f>
        <v/>
      </c>
      <c r="G169" s="46" t="str">
        <f ca="1">IF($B169="","",SUMIF(AJP!$D:$D,$B169,AJP!F:F)+SUMIF(HPP!$C:$C,$B169,HPP!$DD:$DD))</f>
        <v/>
      </c>
      <c r="H169" s="46" t="str">
        <f ca="1">IF($B169="","",SUMIF(AJP!$D:$D,$B169,AJP!G:G)+SUMIF(HPP!$D:$D,$B169,HPP!$DD:$DD))</f>
        <v/>
      </c>
      <c r="I169" s="49" t="str">
        <f t="shared" ca="1" si="41"/>
        <v/>
      </c>
      <c r="J169" s="49" t="str">
        <f t="shared" ca="1" si="42"/>
        <v/>
      </c>
      <c r="K169" s="48" t="str">
        <f t="shared" ca="1" si="43"/>
        <v/>
      </c>
      <c r="L169" s="49" t="str">
        <f t="shared" ca="1" si="44"/>
        <v/>
      </c>
      <c r="M169" s="49" t="str">
        <f t="shared" ca="1" si="45"/>
        <v/>
      </c>
      <c r="N169" s="49" t="str">
        <f t="shared" ca="1" si="46"/>
        <v/>
      </c>
      <c r="O169" s="49" t="str">
        <f t="shared" ca="1" si="47"/>
        <v/>
      </c>
      <c r="P169" s="28"/>
      <c r="Q169" s="28"/>
    </row>
    <row r="170" spans="1:17" ht="18.75" customHeight="1" x14ac:dyDescent="0.35">
      <c r="A170" s="28"/>
      <c r="B170" s="45" t="str">
        <f ca="1">IF(TODAY()&gt;EXP,"0",IF('Kode Akun'!B170="","",'Kode Akun'!B170))</f>
        <v/>
      </c>
      <c r="C170" s="49" t="str">
        <f t="shared" ca="1" si="39"/>
        <v/>
      </c>
      <c r="D170" s="50" t="str">
        <f t="shared" ca="1" si="40"/>
        <v/>
      </c>
      <c r="E170" s="46" t="str">
        <f ca="1">IF(B170="","",IF(D170="D",SUMIF('Kode Akun'!B:B,B170,'Kode Akun'!G:G)+SUMIF('Jurnal Umum'!$J$7:$J$3007,B170,'Jurnal Umum'!$L$7:$L$3007)-SUMIF('Jurnal Umum'!$J$7:$J$3007,B170,'Jurnal Umum'!$M$7:$M$3007),0))</f>
        <v/>
      </c>
      <c r="F170" s="46" t="str">
        <f ca="1">IF(B170="","",IF(D170="K",SUMIF('Kode Akun'!B:B,B170,'Kode Akun'!H:H)-SUMIF('Jurnal Umum'!$J$7:$J$3007,B170,'Jurnal Umum'!$L$7:$L$3007)+SUMIF('Jurnal Umum'!$J$7:$J$3007,B170,'Jurnal Umum'!$M$7:$M$3007),0))</f>
        <v/>
      </c>
      <c r="G170" s="46" t="str">
        <f ca="1">IF($B170="","",SUMIF(AJP!$D:$D,$B170,AJP!F:F)+SUMIF(HPP!$C:$C,$B170,HPP!$DD:$DD))</f>
        <v/>
      </c>
      <c r="H170" s="46" t="str">
        <f ca="1">IF($B170="","",SUMIF(AJP!$D:$D,$B170,AJP!G:G)+SUMIF(HPP!$D:$D,$B170,HPP!$DD:$DD))</f>
        <v/>
      </c>
      <c r="I170" s="49" t="str">
        <f t="shared" ca="1" si="41"/>
        <v/>
      </c>
      <c r="J170" s="49" t="str">
        <f t="shared" ca="1" si="42"/>
        <v/>
      </c>
      <c r="K170" s="48" t="str">
        <f t="shared" ca="1" si="43"/>
        <v/>
      </c>
      <c r="L170" s="49" t="str">
        <f t="shared" ca="1" si="44"/>
        <v/>
      </c>
      <c r="M170" s="49" t="str">
        <f t="shared" ca="1" si="45"/>
        <v/>
      </c>
      <c r="N170" s="49" t="str">
        <f t="shared" ca="1" si="46"/>
        <v/>
      </c>
      <c r="O170" s="49" t="str">
        <f t="shared" ca="1" si="47"/>
        <v/>
      </c>
      <c r="P170" s="28"/>
      <c r="Q170" s="28"/>
    </row>
    <row r="171" spans="1:17" ht="18.75" customHeight="1" x14ac:dyDescent="0.35">
      <c r="A171" s="28"/>
      <c r="B171" s="45" t="str">
        <f ca="1">IF(TODAY()&gt;EXP,"0",IF('Kode Akun'!B171="","",'Kode Akun'!B171))</f>
        <v/>
      </c>
      <c r="C171" s="49" t="str">
        <f t="shared" ca="1" si="39"/>
        <v/>
      </c>
      <c r="D171" s="50" t="str">
        <f t="shared" ca="1" si="40"/>
        <v/>
      </c>
      <c r="E171" s="46" t="str">
        <f ca="1">IF(B171="","",IF(D171="D",SUMIF('Kode Akun'!B:B,B171,'Kode Akun'!G:G)+SUMIF('Jurnal Umum'!$J$7:$J$3007,B171,'Jurnal Umum'!$L$7:$L$3007)-SUMIF('Jurnal Umum'!$J$7:$J$3007,B171,'Jurnal Umum'!$M$7:$M$3007),0))</f>
        <v/>
      </c>
      <c r="F171" s="46" t="str">
        <f ca="1">IF(B171="","",IF(D171="K",SUMIF('Kode Akun'!B:B,B171,'Kode Akun'!H:H)-SUMIF('Jurnal Umum'!$J$7:$J$3007,B171,'Jurnal Umum'!$L$7:$L$3007)+SUMIF('Jurnal Umum'!$J$7:$J$3007,B171,'Jurnal Umum'!$M$7:$M$3007),0))</f>
        <v/>
      </c>
      <c r="G171" s="46" t="str">
        <f ca="1">IF($B171="","",SUMIF(AJP!$D:$D,$B171,AJP!F:F)+SUMIF(HPP!$C:$C,$B171,HPP!$DD:$DD))</f>
        <v/>
      </c>
      <c r="H171" s="46" t="str">
        <f ca="1">IF($B171="","",SUMIF(AJP!$D:$D,$B171,AJP!G:G)+SUMIF(HPP!$D:$D,$B171,HPP!$DD:$DD))</f>
        <v/>
      </c>
      <c r="I171" s="49" t="str">
        <f t="shared" ca="1" si="41"/>
        <v/>
      </c>
      <c r="J171" s="49" t="str">
        <f t="shared" ca="1" si="42"/>
        <v/>
      </c>
      <c r="K171" s="48" t="str">
        <f t="shared" ca="1" si="43"/>
        <v/>
      </c>
      <c r="L171" s="49" t="str">
        <f t="shared" ca="1" si="44"/>
        <v/>
      </c>
      <c r="M171" s="49" t="str">
        <f t="shared" ca="1" si="45"/>
        <v/>
      </c>
      <c r="N171" s="49" t="str">
        <f t="shared" ca="1" si="46"/>
        <v/>
      </c>
      <c r="O171" s="49" t="str">
        <f t="shared" ca="1" si="47"/>
        <v/>
      </c>
      <c r="P171" s="28"/>
      <c r="Q171" s="28"/>
    </row>
    <row r="172" spans="1:17" ht="18.75" customHeight="1" x14ac:dyDescent="0.35">
      <c r="A172" s="28"/>
      <c r="B172" s="45" t="str">
        <f ca="1">IF(TODAY()&gt;EXP,"0",IF('Kode Akun'!B172="","",'Kode Akun'!B172))</f>
        <v/>
      </c>
      <c r="C172" s="49" t="str">
        <f t="shared" ca="1" si="39"/>
        <v/>
      </c>
      <c r="D172" s="50" t="str">
        <f t="shared" ca="1" si="40"/>
        <v/>
      </c>
      <c r="E172" s="46" t="str">
        <f ca="1">IF(B172="","",IF(D172="D",SUMIF('Kode Akun'!B:B,B172,'Kode Akun'!G:G)+SUMIF('Jurnal Umum'!$J$7:$J$3007,B172,'Jurnal Umum'!$L$7:$L$3007)-SUMIF('Jurnal Umum'!$J$7:$J$3007,B172,'Jurnal Umum'!$M$7:$M$3007),0))</f>
        <v/>
      </c>
      <c r="F172" s="46" t="str">
        <f ca="1">IF(B172="","",IF(D172="K",SUMIF('Kode Akun'!B:B,B172,'Kode Akun'!H:H)-SUMIF('Jurnal Umum'!$J$7:$J$3007,B172,'Jurnal Umum'!$L$7:$L$3007)+SUMIF('Jurnal Umum'!$J$7:$J$3007,B172,'Jurnal Umum'!$M$7:$M$3007),0))</f>
        <v/>
      </c>
      <c r="G172" s="46" t="str">
        <f ca="1">IF($B172="","",SUMIF(AJP!$D:$D,$B172,AJP!F:F)+SUMIF(HPP!$C:$C,$B172,HPP!$DD:$DD))</f>
        <v/>
      </c>
      <c r="H172" s="46" t="str">
        <f ca="1">IF($B172="","",SUMIF(AJP!$D:$D,$B172,AJP!G:G)+SUMIF(HPP!$D:$D,$B172,HPP!$DD:$DD))</f>
        <v/>
      </c>
      <c r="I172" s="49" t="str">
        <f t="shared" ca="1" si="41"/>
        <v/>
      </c>
      <c r="J172" s="49" t="str">
        <f t="shared" ca="1" si="42"/>
        <v/>
      </c>
      <c r="K172" s="48" t="str">
        <f t="shared" ca="1" si="43"/>
        <v/>
      </c>
      <c r="L172" s="49" t="str">
        <f t="shared" ca="1" si="44"/>
        <v/>
      </c>
      <c r="M172" s="49" t="str">
        <f t="shared" ca="1" si="45"/>
        <v/>
      </c>
      <c r="N172" s="49" t="str">
        <f t="shared" ca="1" si="46"/>
        <v/>
      </c>
      <c r="O172" s="49" t="str">
        <f t="shared" ca="1" si="47"/>
        <v/>
      </c>
      <c r="P172" s="28"/>
      <c r="Q172" s="28"/>
    </row>
    <row r="173" spans="1:17" ht="18.75" customHeight="1" x14ac:dyDescent="0.35">
      <c r="A173" s="28"/>
      <c r="B173" s="45" t="str">
        <f ca="1">IF(TODAY()&gt;EXP,"0",IF('Kode Akun'!B173="","",'Kode Akun'!B173))</f>
        <v/>
      </c>
      <c r="C173" s="49" t="str">
        <f t="shared" ca="1" si="39"/>
        <v/>
      </c>
      <c r="D173" s="50" t="str">
        <f t="shared" ca="1" si="40"/>
        <v/>
      </c>
      <c r="E173" s="46" t="str">
        <f ca="1">IF(B173="","",IF(D173="D",SUMIF('Kode Akun'!B:B,B173,'Kode Akun'!G:G)+SUMIF('Jurnal Umum'!$J$7:$J$3007,B173,'Jurnal Umum'!$L$7:$L$3007)-SUMIF('Jurnal Umum'!$J$7:$J$3007,B173,'Jurnal Umum'!$M$7:$M$3007),0))</f>
        <v/>
      </c>
      <c r="F173" s="46" t="str">
        <f ca="1">IF(B173="","",IF(D173="K",SUMIF('Kode Akun'!B:B,B173,'Kode Akun'!H:H)-SUMIF('Jurnal Umum'!$J$7:$J$3007,B173,'Jurnal Umum'!$L$7:$L$3007)+SUMIF('Jurnal Umum'!$J$7:$J$3007,B173,'Jurnal Umum'!$M$7:$M$3007),0))</f>
        <v/>
      </c>
      <c r="G173" s="46" t="str">
        <f ca="1">IF($B173="","",SUMIF(AJP!$D:$D,$B173,AJP!F:F)+SUMIF(HPP!$C:$C,$B173,HPP!$DD:$DD))</f>
        <v/>
      </c>
      <c r="H173" s="46" t="str">
        <f ca="1">IF($B173="","",SUMIF(AJP!$D:$D,$B173,AJP!G:G)+SUMIF(HPP!$D:$D,$B173,HPP!$DD:$DD))</f>
        <v/>
      </c>
      <c r="I173" s="49" t="str">
        <f t="shared" ca="1" si="41"/>
        <v/>
      </c>
      <c r="J173" s="49" t="str">
        <f t="shared" ca="1" si="42"/>
        <v/>
      </c>
      <c r="K173" s="48" t="str">
        <f t="shared" ca="1" si="43"/>
        <v/>
      </c>
      <c r="L173" s="49" t="str">
        <f t="shared" ca="1" si="44"/>
        <v/>
      </c>
      <c r="M173" s="49" t="str">
        <f t="shared" ca="1" si="45"/>
        <v/>
      </c>
      <c r="N173" s="49" t="str">
        <f t="shared" ca="1" si="46"/>
        <v/>
      </c>
      <c r="O173" s="49" t="str">
        <f t="shared" ca="1" si="47"/>
        <v/>
      </c>
      <c r="P173" s="28"/>
      <c r="Q173" s="28"/>
    </row>
    <row r="174" spans="1:17" ht="18.75" customHeight="1" x14ac:dyDescent="0.35">
      <c r="A174" s="28"/>
      <c r="B174" s="45" t="str">
        <f ca="1">IF(TODAY()&gt;EXP,"0",IF('Kode Akun'!B174="","",'Kode Akun'!B174))</f>
        <v/>
      </c>
      <c r="C174" s="49" t="str">
        <f t="shared" ca="1" si="39"/>
        <v/>
      </c>
      <c r="D174" s="50" t="str">
        <f t="shared" ca="1" si="40"/>
        <v/>
      </c>
      <c r="E174" s="46" t="str">
        <f ca="1">IF(B174="","",IF(D174="D",SUMIF('Kode Akun'!B:B,B174,'Kode Akun'!G:G)+SUMIF('Jurnal Umum'!$J$7:$J$3007,B174,'Jurnal Umum'!$L$7:$L$3007)-SUMIF('Jurnal Umum'!$J$7:$J$3007,B174,'Jurnal Umum'!$M$7:$M$3007),0))</f>
        <v/>
      </c>
      <c r="F174" s="46" t="str">
        <f ca="1">IF(B174="","",IF(D174="K",SUMIF('Kode Akun'!B:B,B174,'Kode Akun'!H:H)-SUMIF('Jurnal Umum'!$J$7:$J$3007,B174,'Jurnal Umum'!$L$7:$L$3007)+SUMIF('Jurnal Umum'!$J$7:$J$3007,B174,'Jurnal Umum'!$M$7:$M$3007),0))</f>
        <v/>
      </c>
      <c r="G174" s="46" t="str">
        <f ca="1">IF($B174="","",SUMIF(AJP!$D:$D,$B174,AJP!F:F)+SUMIF(HPP!$C:$C,$B174,HPP!$DD:$DD))</f>
        <v/>
      </c>
      <c r="H174" s="46" t="str">
        <f ca="1">IF($B174="","",SUMIF(AJP!$D:$D,$B174,AJP!G:G)+SUMIF(HPP!$D:$D,$B174,HPP!$DD:$DD))</f>
        <v/>
      </c>
      <c r="I174" s="49" t="str">
        <f t="shared" ca="1" si="41"/>
        <v/>
      </c>
      <c r="J174" s="49" t="str">
        <f t="shared" ca="1" si="42"/>
        <v/>
      </c>
      <c r="K174" s="48" t="str">
        <f t="shared" ca="1" si="43"/>
        <v/>
      </c>
      <c r="L174" s="49" t="str">
        <f t="shared" ca="1" si="44"/>
        <v/>
      </c>
      <c r="M174" s="49" t="str">
        <f t="shared" ca="1" si="45"/>
        <v/>
      </c>
      <c r="N174" s="49" t="str">
        <f t="shared" ca="1" si="46"/>
        <v/>
      </c>
      <c r="O174" s="49" t="str">
        <f t="shared" ca="1" si="47"/>
        <v/>
      </c>
      <c r="P174" s="28"/>
      <c r="Q174" s="28"/>
    </row>
    <row r="175" spans="1:17" ht="18.75" customHeight="1" x14ac:dyDescent="0.35">
      <c r="A175" s="28"/>
      <c r="B175" s="45" t="str">
        <f ca="1">IF(TODAY()&gt;EXP,"0",IF('Kode Akun'!B175="","",'Kode Akun'!B175))</f>
        <v/>
      </c>
      <c r="C175" s="49" t="str">
        <f t="shared" ca="1" si="39"/>
        <v/>
      </c>
      <c r="D175" s="50" t="str">
        <f t="shared" ca="1" si="40"/>
        <v/>
      </c>
      <c r="E175" s="46" t="str">
        <f ca="1">IF(B175="","",IF(D175="D",SUMIF('Kode Akun'!B:B,B175,'Kode Akun'!G:G)+SUMIF('Jurnal Umum'!$J$7:$J$3007,B175,'Jurnal Umum'!$L$7:$L$3007)-SUMIF('Jurnal Umum'!$J$7:$J$3007,B175,'Jurnal Umum'!$M$7:$M$3007),0))</f>
        <v/>
      </c>
      <c r="F175" s="46" t="str">
        <f ca="1">IF(B175="","",IF(D175="K",SUMIF('Kode Akun'!B:B,B175,'Kode Akun'!H:H)-SUMIF('Jurnal Umum'!$J$7:$J$3007,B175,'Jurnal Umum'!$L$7:$L$3007)+SUMIF('Jurnal Umum'!$J$7:$J$3007,B175,'Jurnal Umum'!$M$7:$M$3007),0))</f>
        <v/>
      </c>
      <c r="G175" s="46" t="str">
        <f ca="1">IF($B175="","",SUMIF(AJP!$D:$D,$B175,AJP!F:F)+SUMIF(HPP!$C:$C,$B175,HPP!$DD:$DD))</f>
        <v/>
      </c>
      <c r="H175" s="46" t="str">
        <f ca="1">IF($B175="","",SUMIF(AJP!$D:$D,$B175,AJP!G:G)+SUMIF(HPP!$D:$D,$B175,HPP!$DD:$DD))</f>
        <v/>
      </c>
      <c r="I175" s="49" t="str">
        <f t="shared" ca="1" si="41"/>
        <v/>
      </c>
      <c r="J175" s="49" t="str">
        <f t="shared" ca="1" si="42"/>
        <v/>
      </c>
      <c r="K175" s="48" t="str">
        <f t="shared" ca="1" si="43"/>
        <v/>
      </c>
      <c r="L175" s="49" t="str">
        <f t="shared" ca="1" si="44"/>
        <v/>
      </c>
      <c r="M175" s="49" t="str">
        <f t="shared" ca="1" si="45"/>
        <v/>
      </c>
      <c r="N175" s="49" t="str">
        <f t="shared" ca="1" si="46"/>
        <v/>
      </c>
      <c r="O175" s="49" t="str">
        <f t="shared" ca="1" si="47"/>
        <v/>
      </c>
      <c r="P175" s="28"/>
      <c r="Q175" s="28"/>
    </row>
    <row r="176" spans="1:17" ht="18.75" customHeight="1" x14ac:dyDescent="0.35">
      <c r="A176" s="28"/>
      <c r="B176" s="45" t="str">
        <f ca="1">IF(TODAY()&gt;EXP,"0",IF('Kode Akun'!B176="","",'Kode Akun'!B176))</f>
        <v/>
      </c>
      <c r="C176" s="49" t="str">
        <f t="shared" ca="1" si="39"/>
        <v/>
      </c>
      <c r="D176" s="50" t="str">
        <f t="shared" ca="1" si="40"/>
        <v/>
      </c>
      <c r="E176" s="46" t="str">
        <f ca="1">IF(B176="","",IF(D176="D",SUMIF('Kode Akun'!B:B,B176,'Kode Akun'!G:G)+SUMIF('Jurnal Umum'!$J$7:$J$3007,B176,'Jurnal Umum'!$L$7:$L$3007)-SUMIF('Jurnal Umum'!$J$7:$J$3007,B176,'Jurnal Umum'!$M$7:$M$3007),0))</f>
        <v/>
      </c>
      <c r="F176" s="46" t="str">
        <f ca="1">IF(B176="","",IF(D176="K",SUMIF('Kode Akun'!B:B,B176,'Kode Akun'!H:H)-SUMIF('Jurnal Umum'!$J$7:$J$3007,B176,'Jurnal Umum'!$L$7:$L$3007)+SUMIF('Jurnal Umum'!$J$7:$J$3007,B176,'Jurnal Umum'!$M$7:$M$3007),0))</f>
        <v/>
      </c>
      <c r="G176" s="46" t="str">
        <f ca="1">IF($B176="","",SUMIF(AJP!$D:$D,$B176,AJP!F:F)+SUMIF(HPP!$C:$C,$B176,HPP!$DD:$DD))</f>
        <v/>
      </c>
      <c r="H176" s="46" t="str">
        <f ca="1">IF($B176="","",SUMIF(AJP!$D:$D,$B176,AJP!G:G)+SUMIF(HPP!$D:$D,$B176,HPP!$DD:$DD))</f>
        <v/>
      </c>
      <c r="I176" s="49" t="str">
        <f t="shared" ca="1" si="41"/>
        <v/>
      </c>
      <c r="J176" s="49" t="str">
        <f t="shared" ca="1" si="42"/>
        <v/>
      </c>
      <c r="K176" s="48" t="str">
        <f t="shared" ca="1" si="43"/>
        <v/>
      </c>
      <c r="L176" s="49" t="str">
        <f t="shared" ca="1" si="44"/>
        <v/>
      </c>
      <c r="M176" s="49" t="str">
        <f t="shared" ca="1" si="45"/>
        <v/>
      </c>
      <c r="N176" s="49" t="str">
        <f t="shared" ca="1" si="46"/>
        <v/>
      </c>
      <c r="O176" s="49" t="str">
        <f t="shared" ca="1" si="47"/>
        <v/>
      </c>
      <c r="P176" s="28"/>
      <c r="Q176" s="28"/>
    </row>
    <row r="177" spans="1:17" ht="18.75" customHeight="1" x14ac:dyDescent="0.35">
      <c r="A177" s="28"/>
      <c r="B177" s="45" t="str">
        <f ca="1">IF(TODAY()&gt;EXP,"0",IF('Kode Akun'!B177="","",'Kode Akun'!B177))</f>
        <v/>
      </c>
      <c r="C177" s="49" t="str">
        <f t="shared" ca="1" si="39"/>
        <v/>
      </c>
      <c r="D177" s="50" t="str">
        <f t="shared" ca="1" si="40"/>
        <v/>
      </c>
      <c r="E177" s="46" t="str">
        <f ca="1">IF(B177="","",IF(D177="D",SUMIF('Kode Akun'!B:B,B177,'Kode Akun'!G:G)+SUMIF('Jurnal Umum'!$J$7:$J$3007,B177,'Jurnal Umum'!$L$7:$L$3007)-SUMIF('Jurnal Umum'!$J$7:$J$3007,B177,'Jurnal Umum'!$M$7:$M$3007),0))</f>
        <v/>
      </c>
      <c r="F177" s="46" t="str">
        <f ca="1">IF(B177="","",IF(D177="K",SUMIF('Kode Akun'!B:B,B177,'Kode Akun'!H:H)-SUMIF('Jurnal Umum'!$J$7:$J$3007,B177,'Jurnal Umum'!$L$7:$L$3007)+SUMIF('Jurnal Umum'!$J$7:$J$3007,B177,'Jurnal Umum'!$M$7:$M$3007),0))</f>
        <v/>
      </c>
      <c r="G177" s="46" t="str">
        <f ca="1">IF($B177="","",SUMIF(AJP!$D:$D,$B177,AJP!F:F)+SUMIF(HPP!$C:$C,$B177,HPP!$DD:$DD))</f>
        <v/>
      </c>
      <c r="H177" s="46" t="str">
        <f ca="1">IF($B177="","",SUMIF(AJP!$D:$D,$B177,AJP!G:G)+SUMIF(HPP!$D:$D,$B177,HPP!$DD:$DD))</f>
        <v/>
      </c>
      <c r="I177" s="49" t="str">
        <f t="shared" ca="1" si="41"/>
        <v/>
      </c>
      <c r="J177" s="49" t="str">
        <f t="shared" ca="1" si="42"/>
        <v/>
      </c>
      <c r="K177" s="48" t="str">
        <f t="shared" ca="1" si="43"/>
        <v/>
      </c>
      <c r="L177" s="49" t="str">
        <f t="shared" ca="1" si="44"/>
        <v/>
      </c>
      <c r="M177" s="49" t="str">
        <f t="shared" ca="1" si="45"/>
        <v/>
      </c>
      <c r="N177" s="49" t="str">
        <f t="shared" ca="1" si="46"/>
        <v/>
      </c>
      <c r="O177" s="49" t="str">
        <f t="shared" ca="1" si="47"/>
        <v/>
      </c>
      <c r="P177" s="28"/>
      <c r="Q177" s="28"/>
    </row>
    <row r="178" spans="1:17" ht="18.75" customHeight="1" x14ac:dyDescent="0.35">
      <c r="A178" s="28"/>
      <c r="B178" s="45" t="str">
        <f ca="1">IF(TODAY()&gt;EXP,"0",IF('Kode Akun'!B178="","",'Kode Akun'!B178))</f>
        <v/>
      </c>
      <c r="C178" s="49" t="str">
        <f t="shared" ca="1" si="39"/>
        <v/>
      </c>
      <c r="D178" s="50" t="str">
        <f t="shared" ca="1" si="40"/>
        <v/>
      </c>
      <c r="E178" s="46" t="str">
        <f ca="1">IF(B178="","",IF(D178="D",SUMIF('Kode Akun'!B:B,B178,'Kode Akun'!G:G)+SUMIF('Jurnal Umum'!$J$7:$J$3007,B178,'Jurnal Umum'!$L$7:$L$3007)-SUMIF('Jurnal Umum'!$J$7:$J$3007,B178,'Jurnal Umum'!$M$7:$M$3007),0))</f>
        <v/>
      </c>
      <c r="F178" s="46" t="str">
        <f ca="1">IF(B178="","",IF(D178="K",SUMIF('Kode Akun'!B:B,B178,'Kode Akun'!H:H)-SUMIF('Jurnal Umum'!$J$7:$J$3007,B178,'Jurnal Umum'!$L$7:$L$3007)+SUMIF('Jurnal Umum'!$J$7:$J$3007,B178,'Jurnal Umum'!$M$7:$M$3007),0))</f>
        <v/>
      </c>
      <c r="G178" s="46" t="str">
        <f ca="1">IF($B178="","",SUMIF(AJP!$D:$D,$B178,AJP!F:F)+SUMIF(HPP!$C:$C,$B178,HPP!$DD:$DD))</f>
        <v/>
      </c>
      <c r="H178" s="46" t="str">
        <f ca="1">IF($B178="","",SUMIF(AJP!$D:$D,$B178,AJP!G:G)+SUMIF(HPP!$D:$D,$B178,HPP!$DD:$DD))</f>
        <v/>
      </c>
      <c r="I178" s="49" t="str">
        <f t="shared" ca="1" si="41"/>
        <v/>
      </c>
      <c r="J178" s="49" t="str">
        <f t="shared" ca="1" si="42"/>
        <v/>
      </c>
      <c r="K178" s="48" t="str">
        <f t="shared" ca="1" si="43"/>
        <v/>
      </c>
      <c r="L178" s="49" t="str">
        <f t="shared" ca="1" si="44"/>
        <v/>
      </c>
      <c r="M178" s="49" t="str">
        <f t="shared" ca="1" si="45"/>
        <v/>
      </c>
      <c r="N178" s="49" t="str">
        <f t="shared" ca="1" si="46"/>
        <v/>
      </c>
      <c r="O178" s="49" t="str">
        <f t="shared" ca="1" si="47"/>
        <v/>
      </c>
      <c r="P178" s="28"/>
      <c r="Q178" s="28"/>
    </row>
    <row r="179" spans="1:17" ht="18.75" customHeight="1" x14ac:dyDescent="0.35">
      <c r="A179" s="28"/>
      <c r="B179" s="45" t="str">
        <f ca="1">IF(TODAY()&gt;EXP,"0",IF('Kode Akun'!B179="","",'Kode Akun'!B179))</f>
        <v/>
      </c>
      <c r="C179" s="49" t="str">
        <f t="shared" ca="1" si="39"/>
        <v/>
      </c>
      <c r="D179" s="50" t="str">
        <f t="shared" ca="1" si="40"/>
        <v/>
      </c>
      <c r="E179" s="46" t="str">
        <f ca="1">IF(B179="","",IF(D179="D",SUMIF('Kode Akun'!B:B,B179,'Kode Akun'!G:G)+SUMIF('Jurnal Umum'!$J$7:$J$3007,B179,'Jurnal Umum'!$L$7:$L$3007)-SUMIF('Jurnal Umum'!$J$7:$J$3007,B179,'Jurnal Umum'!$M$7:$M$3007),0))</f>
        <v/>
      </c>
      <c r="F179" s="46" t="str">
        <f ca="1">IF(B179="","",IF(D179="K",SUMIF('Kode Akun'!B:B,B179,'Kode Akun'!H:H)-SUMIF('Jurnal Umum'!$J$7:$J$3007,B179,'Jurnal Umum'!$L$7:$L$3007)+SUMIF('Jurnal Umum'!$J$7:$J$3007,B179,'Jurnal Umum'!$M$7:$M$3007),0))</f>
        <v/>
      </c>
      <c r="G179" s="46" t="str">
        <f ca="1">IF($B179="","",SUMIF(AJP!$D:$D,$B179,AJP!F:F)+SUMIF(HPP!$C:$C,$B179,HPP!$DD:$DD))</f>
        <v/>
      </c>
      <c r="H179" s="46" t="str">
        <f ca="1">IF($B179="","",SUMIF(AJP!$D:$D,$B179,AJP!G:G)+SUMIF(HPP!$D:$D,$B179,HPP!$DD:$DD))</f>
        <v/>
      </c>
      <c r="I179" s="49" t="str">
        <f t="shared" ca="1" si="41"/>
        <v/>
      </c>
      <c r="J179" s="49" t="str">
        <f t="shared" ca="1" si="42"/>
        <v/>
      </c>
      <c r="K179" s="48" t="str">
        <f t="shared" ca="1" si="43"/>
        <v/>
      </c>
      <c r="L179" s="49" t="str">
        <f t="shared" ca="1" si="44"/>
        <v/>
      </c>
      <c r="M179" s="49" t="str">
        <f t="shared" ca="1" si="45"/>
        <v/>
      </c>
      <c r="N179" s="49" t="str">
        <f t="shared" ca="1" si="46"/>
        <v/>
      </c>
      <c r="O179" s="49" t="str">
        <f t="shared" ca="1" si="47"/>
        <v/>
      </c>
      <c r="P179" s="28"/>
      <c r="Q179" s="28"/>
    </row>
    <row r="180" spans="1:17" ht="18.75" customHeight="1" x14ac:dyDescent="0.35">
      <c r="A180" s="28"/>
      <c r="B180" s="45" t="str">
        <f ca="1">IF(TODAY()&gt;EXP,"0",IF('Kode Akun'!B180="","",'Kode Akun'!B180))</f>
        <v/>
      </c>
      <c r="C180" s="49" t="str">
        <f t="shared" ca="1" si="39"/>
        <v/>
      </c>
      <c r="D180" s="50" t="str">
        <f t="shared" ca="1" si="40"/>
        <v/>
      </c>
      <c r="E180" s="46" t="str">
        <f ca="1">IF(B180="","",IF(D180="D",SUMIF('Kode Akun'!B:B,B180,'Kode Akun'!G:G)+SUMIF('Jurnal Umum'!$J$7:$J$3007,B180,'Jurnal Umum'!$L$7:$L$3007)-SUMIF('Jurnal Umum'!$J$7:$J$3007,B180,'Jurnal Umum'!$M$7:$M$3007),0))</f>
        <v/>
      </c>
      <c r="F180" s="46" t="str">
        <f ca="1">IF(B180="","",IF(D180="K",SUMIF('Kode Akun'!B:B,B180,'Kode Akun'!H:H)-SUMIF('Jurnal Umum'!$J$7:$J$3007,B180,'Jurnal Umum'!$L$7:$L$3007)+SUMIF('Jurnal Umum'!$J$7:$J$3007,B180,'Jurnal Umum'!$M$7:$M$3007),0))</f>
        <v/>
      </c>
      <c r="G180" s="46" t="str">
        <f ca="1">IF($B180="","",SUMIF(AJP!$D:$D,$B180,AJP!F:F)+SUMIF(HPP!$C:$C,$B180,HPP!$DD:$DD))</f>
        <v/>
      </c>
      <c r="H180" s="46" t="str">
        <f ca="1">IF($B180="","",SUMIF(AJP!$D:$D,$B180,AJP!G:G)+SUMIF(HPP!$D:$D,$B180,HPP!$DD:$DD))</f>
        <v/>
      </c>
      <c r="I180" s="49" t="str">
        <f t="shared" ca="1" si="41"/>
        <v/>
      </c>
      <c r="J180" s="49" t="str">
        <f t="shared" ca="1" si="42"/>
        <v/>
      </c>
      <c r="K180" s="48" t="str">
        <f t="shared" ca="1" si="43"/>
        <v/>
      </c>
      <c r="L180" s="49" t="str">
        <f t="shared" ca="1" si="44"/>
        <v/>
      </c>
      <c r="M180" s="49" t="str">
        <f t="shared" ca="1" si="45"/>
        <v/>
      </c>
      <c r="N180" s="49" t="str">
        <f t="shared" ca="1" si="46"/>
        <v/>
      </c>
      <c r="O180" s="49" t="str">
        <f t="shared" ca="1" si="47"/>
        <v/>
      </c>
      <c r="P180" s="28"/>
      <c r="Q180" s="28"/>
    </row>
    <row r="181" spans="1:17" ht="18.75" customHeight="1" x14ac:dyDescent="0.35">
      <c r="A181" s="28"/>
      <c r="B181" s="45" t="str">
        <f ca="1">IF(TODAY()&gt;EXP,"0",IF('Kode Akun'!B181="","",'Kode Akun'!B181))</f>
        <v/>
      </c>
      <c r="C181" s="49" t="str">
        <f t="shared" ca="1" si="39"/>
        <v/>
      </c>
      <c r="D181" s="50" t="str">
        <f t="shared" ca="1" si="40"/>
        <v/>
      </c>
      <c r="E181" s="46" t="str">
        <f ca="1">IF(B181="","",IF(D181="D",SUMIF('Kode Akun'!B:B,B181,'Kode Akun'!G:G)+SUMIF('Jurnal Umum'!$J$7:$J$3007,B181,'Jurnal Umum'!$L$7:$L$3007)-SUMIF('Jurnal Umum'!$J$7:$J$3007,B181,'Jurnal Umum'!$M$7:$M$3007),0))</f>
        <v/>
      </c>
      <c r="F181" s="46" t="str">
        <f ca="1">IF(B181="","",IF(D181="K",SUMIF('Kode Akun'!B:B,B181,'Kode Akun'!H:H)-SUMIF('Jurnal Umum'!$J$7:$J$3007,B181,'Jurnal Umum'!$L$7:$L$3007)+SUMIF('Jurnal Umum'!$J$7:$J$3007,B181,'Jurnal Umum'!$M$7:$M$3007),0))</f>
        <v/>
      </c>
      <c r="G181" s="46" t="str">
        <f ca="1">IF($B181="","",SUMIF(AJP!$D:$D,$B181,AJP!F:F)+SUMIF(HPP!$C:$C,$B181,HPP!$DD:$DD))</f>
        <v/>
      </c>
      <c r="H181" s="46" t="str">
        <f ca="1">IF($B181="","",SUMIF(AJP!$D:$D,$B181,AJP!G:G)+SUMIF(HPP!$D:$D,$B181,HPP!$DD:$DD))</f>
        <v/>
      </c>
      <c r="I181" s="49" t="str">
        <f t="shared" ca="1" si="41"/>
        <v/>
      </c>
      <c r="J181" s="49" t="str">
        <f t="shared" ca="1" si="42"/>
        <v/>
      </c>
      <c r="K181" s="48" t="str">
        <f t="shared" ca="1" si="43"/>
        <v/>
      </c>
      <c r="L181" s="49" t="str">
        <f t="shared" ca="1" si="44"/>
        <v/>
      </c>
      <c r="M181" s="49" t="str">
        <f t="shared" ca="1" si="45"/>
        <v/>
      </c>
      <c r="N181" s="49" t="str">
        <f t="shared" ca="1" si="46"/>
        <v/>
      </c>
      <c r="O181" s="49" t="str">
        <f t="shared" ca="1" si="47"/>
        <v/>
      </c>
      <c r="P181" s="28"/>
      <c r="Q181" s="28"/>
    </row>
    <row r="182" spans="1:17" ht="18.75" customHeight="1" x14ac:dyDescent="0.35">
      <c r="A182" s="28"/>
      <c r="B182" s="45" t="str">
        <f ca="1">IF(TODAY()&gt;EXP,"0",IF('Kode Akun'!B182="","",'Kode Akun'!B182))</f>
        <v/>
      </c>
      <c r="C182" s="49" t="str">
        <f t="shared" ca="1" si="39"/>
        <v/>
      </c>
      <c r="D182" s="50" t="str">
        <f t="shared" ca="1" si="40"/>
        <v/>
      </c>
      <c r="E182" s="46" t="str">
        <f ca="1">IF(B182="","",IF(D182="D",SUMIF('Kode Akun'!B:B,B182,'Kode Akun'!G:G)+SUMIF('Jurnal Umum'!$J$7:$J$3007,B182,'Jurnal Umum'!$L$7:$L$3007)-SUMIF('Jurnal Umum'!$J$7:$J$3007,B182,'Jurnal Umum'!$M$7:$M$3007),0))</f>
        <v/>
      </c>
      <c r="F182" s="46" t="str">
        <f ca="1">IF(B182="","",IF(D182="K",SUMIF('Kode Akun'!B:B,B182,'Kode Akun'!H:H)-SUMIF('Jurnal Umum'!$J$7:$J$3007,B182,'Jurnal Umum'!$L$7:$L$3007)+SUMIF('Jurnal Umum'!$J$7:$J$3007,B182,'Jurnal Umum'!$M$7:$M$3007),0))</f>
        <v/>
      </c>
      <c r="G182" s="46" t="str">
        <f ca="1">IF($B182="","",SUMIF(AJP!$D:$D,$B182,AJP!F:F)+SUMIF(HPP!$C:$C,$B182,HPP!$DD:$DD))</f>
        <v/>
      </c>
      <c r="H182" s="46" t="str">
        <f ca="1">IF($B182="","",SUMIF(AJP!$D:$D,$B182,AJP!G:G)+SUMIF(HPP!$D:$D,$B182,HPP!$DD:$DD))</f>
        <v/>
      </c>
      <c r="I182" s="49" t="str">
        <f t="shared" ca="1" si="41"/>
        <v/>
      </c>
      <c r="J182" s="49" t="str">
        <f t="shared" ca="1" si="42"/>
        <v/>
      </c>
      <c r="K182" s="48" t="str">
        <f t="shared" ca="1" si="43"/>
        <v/>
      </c>
      <c r="L182" s="49" t="str">
        <f t="shared" ca="1" si="44"/>
        <v/>
      </c>
      <c r="M182" s="49" t="str">
        <f t="shared" ca="1" si="45"/>
        <v/>
      </c>
      <c r="N182" s="49" t="str">
        <f t="shared" ca="1" si="46"/>
        <v/>
      </c>
      <c r="O182" s="49" t="str">
        <f t="shared" ca="1" si="47"/>
        <v/>
      </c>
      <c r="P182" s="28"/>
      <c r="Q182" s="28"/>
    </row>
    <row r="183" spans="1:17" ht="18.75" customHeight="1" x14ac:dyDescent="0.35">
      <c r="A183" s="28"/>
      <c r="B183" s="45" t="str">
        <f ca="1">IF(TODAY()&gt;EXP,"0",IF('Kode Akun'!B183="","",'Kode Akun'!B183))</f>
        <v/>
      </c>
      <c r="C183" s="49" t="str">
        <f t="shared" ca="1" si="39"/>
        <v/>
      </c>
      <c r="D183" s="50" t="str">
        <f t="shared" ca="1" si="40"/>
        <v/>
      </c>
      <c r="E183" s="46" t="str">
        <f ca="1">IF(B183="","",IF(D183="D",SUMIF('Kode Akun'!B:B,B183,'Kode Akun'!G:G)+SUMIF('Jurnal Umum'!$J$7:$J$3007,B183,'Jurnal Umum'!$L$7:$L$3007)-SUMIF('Jurnal Umum'!$J$7:$J$3007,B183,'Jurnal Umum'!$M$7:$M$3007),0))</f>
        <v/>
      </c>
      <c r="F183" s="46" t="str">
        <f ca="1">IF(B183="","",IF(D183="K",SUMIF('Kode Akun'!B:B,B183,'Kode Akun'!H:H)-SUMIF('Jurnal Umum'!$J$7:$J$3007,B183,'Jurnal Umum'!$L$7:$L$3007)+SUMIF('Jurnal Umum'!$J$7:$J$3007,B183,'Jurnal Umum'!$M$7:$M$3007),0))</f>
        <v/>
      </c>
      <c r="G183" s="46" t="str">
        <f ca="1">IF($B183="","",SUMIF(AJP!$D:$D,$B183,AJP!F:F)+SUMIF(HPP!$C:$C,$B183,HPP!$DD:$DD))</f>
        <v/>
      </c>
      <c r="H183" s="46" t="str">
        <f ca="1">IF($B183="","",SUMIF(AJP!$D:$D,$B183,AJP!G:G)+SUMIF(HPP!$D:$D,$B183,HPP!$DD:$DD))</f>
        <v/>
      </c>
      <c r="I183" s="49" t="str">
        <f t="shared" ca="1" si="41"/>
        <v/>
      </c>
      <c r="J183" s="49" t="str">
        <f t="shared" ca="1" si="42"/>
        <v/>
      </c>
      <c r="K183" s="48" t="str">
        <f t="shared" ca="1" si="43"/>
        <v/>
      </c>
      <c r="L183" s="49" t="str">
        <f t="shared" ca="1" si="44"/>
        <v/>
      </c>
      <c r="M183" s="49" t="str">
        <f t="shared" ca="1" si="45"/>
        <v/>
      </c>
      <c r="N183" s="49" t="str">
        <f t="shared" ca="1" si="46"/>
        <v/>
      </c>
      <c r="O183" s="49" t="str">
        <f t="shared" ca="1" si="47"/>
        <v/>
      </c>
      <c r="P183" s="28"/>
      <c r="Q183" s="28"/>
    </row>
    <row r="184" spans="1:17" ht="18.75" customHeight="1" x14ac:dyDescent="0.35">
      <c r="A184" s="28"/>
      <c r="B184" s="45" t="str">
        <f ca="1">IF(TODAY()&gt;EXP,"0",IF('Kode Akun'!B184="","",'Kode Akun'!B184))</f>
        <v/>
      </c>
      <c r="C184" s="49" t="str">
        <f t="shared" ca="1" si="39"/>
        <v/>
      </c>
      <c r="D184" s="50" t="str">
        <f t="shared" ca="1" si="40"/>
        <v/>
      </c>
      <c r="E184" s="46" t="str">
        <f ca="1">IF(B184="","",IF(D184="D",SUMIF('Kode Akun'!B:B,B184,'Kode Akun'!G:G)+SUMIF('Jurnal Umum'!$J$7:$J$3007,B184,'Jurnal Umum'!$L$7:$L$3007)-SUMIF('Jurnal Umum'!$J$7:$J$3007,B184,'Jurnal Umum'!$M$7:$M$3007),0))</f>
        <v/>
      </c>
      <c r="F184" s="46" t="str">
        <f ca="1">IF(B184="","",IF(D184="K",SUMIF('Kode Akun'!B:B,B184,'Kode Akun'!H:H)-SUMIF('Jurnal Umum'!$J$7:$J$3007,B184,'Jurnal Umum'!$L$7:$L$3007)+SUMIF('Jurnal Umum'!$J$7:$J$3007,B184,'Jurnal Umum'!$M$7:$M$3007),0))</f>
        <v/>
      </c>
      <c r="G184" s="46" t="str">
        <f ca="1">IF($B184="","",SUMIF(AJP!$D:$D,$B184,AJP!F:F)+SUMIF(HPP!$C:$C,$B184,HPP!$DD:$DD))</f>
        <v/>
      </c>
      <c r="H184" s="46" t="str">
        <f ca="1">IF($B184="","",SUMIF(AJP!$D:$D,$B184,AJP!G:G)+SUMIF(HPP!$D:$D,$B184,HPP!$DD:$DD))</f>
        <v/>
      </c>
      <c r="I184" s="49" t="str">
        <f t="shared" ca="1" si="41"/>
        <v/>
      </c>
      <c r="J184" s="49" t="str">
        <f t="shared" ca="1" si="42"/>
        <v/>
      </c>
      <c r="K184" s="48" t="str">
        <f t="shared" ca="1" si="43"/>
        <v/>
      </c>
      <c r="L184" s="49" t="str">
        <f t="shared" ca="1" si="44"/>
        <v/>
      </c>
      <c r="M184" s="49" t="str">
        <f t="shared" ca="1" si="45"/>
        <v/>
      </c>
      <c r="N184" s="49" t="str">
        <f t="shared" ca="1" si="46"/>
        <v/>
      </c>
      <c r="O184" s="49" t="str">
        <f t="shared" ca="1" si="47"/>
        <v/>
      </c>
      <c r="P184" s="28"/>
      <c r="Q184" s="28"/>
    </row>
    <row r="185" spans="1:17" ht="18.75" customHeight="1" x14ac:dyDescent="0.35">
      <c r="A185" s="28"/>
      <c r="B185" s="45" t="str">
        <f ca="1">IF(TODAY()&gt;EXP,"0",IF('Kode Akun'!B185="","",'Kode Akun'!B185))</f>
        <v/>
      </c>
      <c r="C185" s="49" t="str">
        <f t="shared" ca="1" si="39"/>
        <v/>
      </c>
      <c r="D185" s="50" t="str">
        <f t="shared" ca="1" si="40"/>
        <v/>
      </c>
      <c r="E185" s="46" t="str">
        <f ca="1">IF(B185="","",IF(D185="D",SUMIF('Kode Akun'!B:B,B185,'Kode Akun'!G:G)+SUMIF('Jurnal Umum'!$J$7:$J$3007,B185,'Jurnal Umum'!$L$7:$L$3007)-SUMIF('Jurnal Umum'!$J$7:$J$3007,B185,'Jurnal Umum'!$M$7:$M$3007),0))</f>
        <v/>
      </c>
      <c r="F185" s="46" t="str">
        <f ca="1">IF(B185="","",IF(D185="K",SUMIF('Kode Akun'!B:B,B185,'Kode Akun'!H:H)-SUMIF('Jurnal Umum'!$J$7:$J$3007,B185,'Jurnal Umum'!$L$7:$L$3007)+SUMIF('Jurnal Umum'!$J$7:$J$3007,B185,'Jurnal Umum'!$M$7:$M$3007),0))</f>
        <v/>
      </c>
      <c r="G185" s="46" t="str">
        <f ca="1">IF($B185="","",SUMIF(AJP!$D:$D,$B185,AJP!F:F)+SUMIF(HPP!$C:$C,$B185,HPP!$DD:$DD))</f>
        <v/>
      </c>
      <c r="H185" s="46" t="str">
        <f ca="1">IF($B185="","",SUMIF(AJP!$D:$D,$B185,AJP!G:G)+SUMIF(HPP!$D:$D,$B185,HPP!$DD:$DD))</f>
        <v/>
      </c>
      <c r="I185" s="49" t="str">
        <f t="shared" ca="1" si="41"/>
        <v/>
      </c>
      <c r="J185" s="49" t="str">
        <f t="shared" ca="1" si="42"/>
        <v/>
      </c>
      <c r="K185" s="48" t="str">
        <f t="shared" ca="1" si="43"/>
        <v/>
      </c>
      <c r="L185" s="49" t="str">
        <f t="shared" ca="1" si="44"/>
        <v/>
      </c>
      <c r="M185" s="49" t="str">
        <f t="shared" ca="1" si="45"/>
        <v/>
      </c>
      <c r="N185" s="49" t="str">
        <f t="shared" ca="1" si="46"/>
        <v/>
      </c>
      <c r="O185" s="49" t="str">
        <f t="shared" ca="1" si="47"/>
        <v/>
      </c>
      <c r="P185" s="28"/>
      <c r="Q185" s="28"/>
    </row>
    <row r="186" spans="1:17" ht="18.75" customHeight="1" x14ac:dyDescent="0.35">
      <c r="A186" s="28"/>
      <c r="B186" s="45" t="str">
        <f ca="1">IF(TODAY()&gt;EXP,"0",IF('Kode Akun'!B186="","",'Kode Akun'!B186))</f>
        <v/>
      </c>
      <c r="C186" s="49" t="str">
        <f t="shared" ca="1" si="39"/>
        <v/>
      </c>
      <c r="D186" s="50" t="str">
        <f t="shared" ca="1" si="40"/>
        <v/>
      </c>
      <c r="E186" s="46" t="str">
        <f ca="1">IF(B186="","",IF(D186="D",SUMIF('Kode Akun'!B:B,B186,'Kode Akun'!G:G)+SUMIF('Jurnal Umum'!$J$7:$J$3007,B186,'Jurnal Umum'!$L$7:$L$3007)-SUMIF('Jurnal Umum'!$J$7:$J$3007,B186,'Jurnal Umum'!$M$7:$M$3007),0))</f>
        <v/>
      </c>
      <c r="F186" s="46" t="str">
        <f ca="1">IF(B186="","",IF(D186="K",SUMIF('Kode Akun'!B:B,B186,'Kode Akun'!H:H)-SUMIF('Jurnal Umum'!$J$7:$J$3007,B186,'Jurnal Umum'!$L$7:$L$3007)+SUMIF('Jurnal Umum'!$J$7:$J$3007,B186,'Jurnal Umum'!$M$7:$M$3007),0))</f>
        <v/>
      </c>
      <c r="G186" s="46" t="str">
        <f ca="1">IF($B186="","",SUMIF(AJP!$D:$D,$B186,AJP!F:F)+SUMIF(HPP!$C:$C,$B186,HPP!$DD:$DD))</f>
        <v/>
      </c>
      <c r="H186" s="46" t="str">
        <f ca="1">IF($B186="","",SUMIF(AJP!$D:$D,$B186,AJP!G:G)+SUMIF(HPP!$D:$D,$B186,HPP!$DD:$DD))</f>
        <v/>
      </c>
      <c r="I186" s="49" t="str">
        <f t="shared" ca="1" si="41"/>
        <v/>
      </c>
      <c r="J186" s="49" t="str">
        <f t="shared" ca="1" si="42"/>
        <v/>
      </c>
      <c r="K186" s="48" t="str">
        <f t="shared" ca="1" si="43"/>
        <v/>
      </c>
      <c r="L186" s="49" t="str">
        <f t="shared" ca="1" si="44"/>
        <v/>
      </c>
      <c r="M186" s="49" t="str">
        <f t="shared" ca="1" si="45"/>
        <v/>
      </c>
      <c r="N186" s="49" t="str">
        <f t="shared" ca="1" si="46"/>
        <v/>
      </c>
      <c r="O186" s="49" t="str">
        <f t="shared" ca="1" si="47"/>
        <v/>
      </c>
      <c r="P186" s="28"/>
      <c r="Q186" s="28"/>
    </row>
    <row r="187" spans="1:17" ht="18.75" customHeight="1" x14ac:dyDescent="0.35">
      <c r="A187" s="28"/>
      <c r="B187" s="45" t="str">
        <f ca="1">IF(TODAY()&gt;EXP,"0",IF('Kode Akun'!B187="","",'Kode Akun'!B187))</f>
        <v/>
      </c>
      <c r="C187" s="49" t="str">
        <f t="shared" ca="1" si="39"/>
        <v/>
      </c>
      <c r="D187" s="50" t="str">
        <f t="shared" ca="1" si="40"/>
        <v/>
      </c>
      <c r="E187" s="46" t="str">
        <f ca="1">IF(B187="","",IF(D187="D",SUMIF('Kode Akun'!B:B,B187,'Kode Akun'!G:G)+SUMIF('Jurnal Umum'!$J$7:$J$3007,B187,'Jurnal Umum'!$L$7:$L$3007)-SUMIF('Jurnal Umum'!$J$7:$J$3007,B187,'Jurnal Umum'!$M$7:$M$3007),0))</f>
        <v/>
      </c>
      <c r="F187" s="46" t="str">
        <f ca="1">IF(B187="","",IF(D187="K",SUMIF('Kode Akun'!B:B,B187,'Kode Akun'!H:H)-SUMIF('Jurnal Umum'!$J$7:$J$3007,B187,'Jurnal Umum'!$L$7:$L$3007)+SUMIF('Jurnal Umum'!$J$7:$J$3007,B187,'Jurnal Umum'!$M$7:$M$3007),0))</f>
        <v/>
      </c>
      <c r="G187" s="46" t="str">
        <f ca="1">IF($B187="","",SUMIF(AJP!$D:$D,$B187,AJP!F:F)+SUMIF(HPP!$C:$C,$B187,HPP!$DD:$DD))</f>
        <v/>
      </c>
      <c r="H187" s="46" t="str">
        <f ca="1">IF($B187="","",SUMIF(AJP!$D:$D,$B187,AJP!G:G)+SUMIF(HPP!$D:$D,$B187,HPP!$DD:$DD))</f>
        <v/>
      </c>
      <c r="I187" s="49" t="str">
        <f t="shared" ca="1" si="41"/>
        <v/>
      </c>
      <c r="J187" s="49" t="str">
        <f t="shared" ca="1" si="42"/>
        <v/>
      </c>
      <c r="K187" s="48" t="str">
        <f t="shared" ca="1" si="43"/>
        <v/>
      </c>
      <c r="L187" s="49" t="str">
        <f t="shared" ca="1" si="44"/>
        <v/>
      </c>
      <c r="M187" s="49" t="str">
        <f t="shared" ca="1" si="45"/>
        <v/>
      </c>
      <c r="N187" s="49" t="str">
        <f t="shared" ca="1" si="46"/>
        <v/>
      </c>
      <c r="O187" s="49" t="str">
        <f t="shared" ca="1" si="47"/>
        <v/>
      </c>
      <c r="P187" s="28"/>
      <c r="Q187" s="28"/>
    </row>
    <row r="188" spans="1:17" ht="18.75" customHeight="1" x14ac:dyDescent="0.35">
      <c r="A188" s="28"/>
      <c r="B188" s="45" t="str">
        <f ca="1">IF(TODAY()&gt;EXP,"0",IF('Kode Akun'!B188="","",'Kode Akun'!B188))</f>
        <v/>
      </c>
      <c r="C188" s="49" t="str">
        <f t="shared" ca="1" si="39"/>
        <v/>
      </c>
      <c r="D188" s="50" t="str">
        <f t="shared" ca="1" si="40"/>
        <v/>
      </c>
      <c r="E188" s="46" t="str">
        <f ca="1">IF(B188="","",IF(D188="D",SUMIF('Kode Akun'!B:B,B188,'Kode Akun'!G:G)+SUMIF('Jurnal Umum'!$J$7:$J$3007,B188,'Jurnal Umum'!$L$7:$L$3007)-SUMIF('Jurnal Umum'!$J$7:$J$3007,B188,'Jurnal Umum'!$M$7:$M$3007),0))</f>
        <v/>
      </c>
      <c r="F188" s="46" t="str">
        <f ca="1">IF(B188="","",IF(D188="K",SUMIF('Kode Akun'!B:B,B188,'Kode Akun'!H:H)-SUMIF('Jurnal Umum'!$J$7:$J$3007,B188,'Jurnal Umum'!$L$7:$L$3007)+SUMIF('Jurnal Umum'!$J$7:$J$3007,B188,'Jurnal Umum'!$M$7:$M$3007),0))</f>
        <v/>
      </c>
      <c r="G188" s="46" t="str">
        <f ca="1">IF($B188="","",SUMIF(AJP!$D:$D,$B188,AJP!F:F)+SUMIF(HPP!$C:$C,$B188,HPP!$DD:$DD))</f>
        <v/>
      </c>
      <c r="H188" s="46" t="str">
        <f ca="1">IF($B188="","",SUMIF(AJP!$D:$D,$B188,AJP!G:G)+SUMIF(HPP!$D:$D,$B188,HPP!$DD:$DD))</f>
        <v/>
      </c>
      <c r="I188" s="49" t="str">
        <f t="shared" ca="1" si="41"/>
        <v/>
      </c>
      <c r="J188" s="49" t="str">
        <f t="shared" ca="1" si="42"/>
        <v/>
      </c>
      <c r="K188" s="48" t="str">
        <f t="shared" ca="1" si="43"/>
        <v/>
      </c>
      <c r="L188" s="49" t="str">
        <f t="shared" ca="1" si="44"/>
        <v/>
      </c>
      <c r="M188" s="49" t="str">
        <f t="shared" ca="1" si="45"/>
        <v/>
      </c>
      <c r="N188" s="49" t="str">
        <f t="shared" ca="1" si="46"/>
        <v/>
      </c>
      <c r="O188" s="49" t="str">
        <f t="shared" ca="1" si="47"/>
        <v/>
      </c>
      <c r="P188" s="28"/>
      <c r="Q188" s="28"/>
    </row>
    <row r="189" spans="1:17" ht="18.75" customHeight="1" x14ac:dyDescent="0.35">
      <c r="A189" s="28"/>
      <c r="B189" s="45" t="str">
        <f ca="1">IF(TODAY()&gt;EXP,"0",IF('Kode Akun'!B189="","",'Kode Akun'!B189))</f>
        <v/>
      </c>
      <c r="C189" s="49" t="str">
        <f t="shared" ca="1" si="39"/>
        <v/>
      </c>
      <c r="D189" s="50" t="str">
        <f t="shared" ca="1" si="40"/>
        <v/>
      </c>
      <c r="E189" s="46" t="str">
        <f ca="1">IF(B189="","",IF(D189="D",SUMIF('Kode Akun'!B:B,B189,'Kode Akun'!G:G)+SUMIF('Jurnal Umum'!$J$7:$J$3007,B189,'Jurnal Umum'!$L$7:$L$3007)-SUMIF('Jurnal Umum'!$J$7:$J$3007,B189,'Jurnal Umum'!$M$7:$M$3007),0))</f>
        <v/>
      </c>
      <c r="F189" s="46" t="str">
        <f ca="1">IF(B189="","",IF(D189="K",SUMIF('Kode Akun'!B:B,B189,'Kode Akun'!H:H)-SUMIF('Jurnal Umum'!$J$7:$J$3007,B189,'Jurnal Umum'!$L$7:$L$3007)+SUMIF('Jurnal Umum'!$J$7:$J$3007,B189,'Jurnal Umum'!$M$7:$M$3007),0))</f>
        <v/>
      </c>
      <c r="G189" s="46" t="str">
        <f ca="1">IF($B189="","",SUMIF(AJP!$D:$D,$B189,AJP!F:F)+SUMIF(HPP!$C:$C,$B189,HPP!$DD:$DD))</f>
        <v/>
      </c>
      <c r="H189" s="46" t="str">
        <f ca="1">IF($B189="","",SUMIF(AJP!$D:$D,$B189,AJP!G:G)+SUMIF(HPP!$D:$D,$B189,HPP!$DD:$DD))</f>
        <v/>
      </c>
      <c r="I189" s="49" t="str">
        <f t="shared" ca="1" si="41"/>
        <v/>
      </c>
      <c r="J189" s="49" t="str">
        <f t="shared" ca="1" si="42"/>
        <v/>
      </c>
      <c r="K189" s="48" t="str">
        <f t="shared" ca="1" si="43"/>
        <v/>
      </c>
      <c r="L189" s="49" t="str">
        <f t="shared" ca="1" si="44"/>
        <v/>
      </c>
      <c r="M189" s="49" t="str">
        <f t="shared" ca="1" si="45"/>
        <v/>
      </c>
      <c r="N189" s="49" t="str">
        <f t="shared" ca="1" si="46"/>
        <v/>
      </c>
      <c r="O189" s="49" t="str">
        <f t="shared" ca="1" si="47"/>
        <v/>
      </c>
      <c r="P189" s="28"/>
      <c r="Q189" s="28"/>
    </row>
    <row r="190" spans="1:17" ht="18.75" customHeight="1" x14ac:dyDescent="0.35">
      <c r="A190" s="28"/>
      <c r="B190" s="45" t="str">
        <f ca="1">IF(TODAY()&gt;EXP,"0",IF('Kode Akun'!B190="","",'Kode Akun'!B190))</f>
        <v/>
      </c>
      <c r="C190" s="49" t="str">
        <f t="shared" ca="1" si="39"/>
        <v/>
      </c>
      <c r="D190" s="50" t="str">
        <f t="shared" ca="1" si="40"/>
        <v/>
      </c>
      <c r="E190" s="46" t="str">
        <f ca="1">IF(B190="","",IF(D190="D",SUMIF('Kode Akun'!B:B,B190,'Kode Akun'!G:G)+SUMIF('Jurnal Umum'!$J$7:$J$3007,B190,'Jurnal Umum'!$L$7:$L$3007)-SUMIF('Jurnal Umum'!$J$7:$J$3007,B190,'Jurnal Umum'!$M$7:$M$3007),0))</f>
        <v/>
      </c>
      <c r="F190" s="46" t="str">
        <f ca="1">IF(B190="","",IF(D190="K",SUMIF('Kode Akun'!B:B,B190,'Kode Akun'!H:H)-SUMIF('Jurnal Umum'!$J$7:$J$3007,B190,'Jurnal Umum'!$L$7:$L$3007)+SUMIF('Jurnal Umum'!$J$7:$J$3007,B190,'Jurnal Umum'!$M$7:$M$3007),0))</f>
        <v/>
      </c>
      <c r="G190" s="46" t="str">
        <f ca="1">IF($B190="","",SUMIF(AJP!$D:$D,$B190,AJP!F:F)+SUMIF(HPP!$C:$C,$B190,HPP!$DD:$DD))</f>
        <v/>
      </c>
      <c r="H190" s="46" t="str">
        <f ca="1">IF($B190="","",SUMIF(AJP!$D:$D,$B190,AJP!G:G)+SUMIF(HPP!$D:$D,$B190,HPP!$DD:$DD))</f>
        <v/>
      </c>
      <c r="I190" s="49" t="str">
        <f t="shared" ca="1" si="41"/>
        <v/>
      </c>
      <c r="J190" s="49" t="str">
        <f t="shared" ca="1" si="42"/>
        <v/>
      </c>
      <c r="K190" s="48" t="str">
        <f t="shared" ca="1" si="43"/>
        <v/>
      </c>
      <c r="L190" s="49" t="str">
        <f t="shared" ca="1" si="44"/>
        <v/>
      </c>
      <c r="M190" s="49" t="str">
        <f t="shared" ca="1" si="45"/>
        <v/>
      </c>
      <c r="N190" s="49" t="str">
        <f t="shared" ca="1" si="46"/>
        <v/>
      </c>
      <c r="O190" s="49" t="str">
        <f t="shared" ca="1" si="47"/>
        <v/>
      </c>
      <c r="P190" s="28"/>
      <c r="Q190" s="28"/>
    </row>
    <row r="191" spans="1:17" ht="18.75" customHeight="1" x14ac:dyDescent="0.35">
      <c r="A191" s="28"/>
      <c r="B191" s="45" t="str">
        <f ca="1">IF(TODAY()&gt;EXP,"0",IF('Kode Akun'!B191="","",'Kode Akun'!B191))</f>
        <v/>
      </c>
      <c r="C191" s="49" t="str">
        <f t="shared" ca="1" si="39"/>
        <v/>
      </c>
      <c r="D191" s="50" t="str">
        <f t="shared" ca="1" si="40"/>
        <v/>
      </c>
      <c r="E191" s="46" t="str">
        <f ca="1">IF(B191="","",IF(D191="D",SUMIF('Kode Akun'!B:B,B191,'Kode Akun'!G:G)+SUMIF('Jurnal Umum'!$J$7:$J$3007,B191,'Jurnal Umum'!$L$7:$L$3007)-SUMIF('Jurnal Umum'!$J$7:$J$3007,B191,'Jurnal Umum'!$M$7:$M$3007),0))</f>
        <v/>
      </c>
      <c r="F191" s="46" t="str">
        <f ca="1">IF(B191="","",IF(D191="K",SUMIF('Kode Akun'!B:B,B191,'Kode Akun'!H:H)-SUMIF('Jurnal Umum'!$J$7:$J$3007,B191,'Jurnal Umum'!$L$7:$L$3007)+SUMIF('Jurnal Umum'!$J$7:$J$3007,B191,'Jurnal Umum'!$M$7:$M$3007),0))</f>
        <v/>
      </c>
      <c r="G191" s="46" t="str">
        <f ca="1">IF($B191="","",SUMIF(AJP!$D:$D,$B191,AJP!F:F)+SUMIF(HPP!$C:$C,$B191,HPP!$DD:$DD))</f>
        <v/>
      </c>
      <c r="H191" s="46" t="str">
        <f ca="1">IF($B191="","",SUMIF(AJP!$D:$D,$B191,AJP!G:G)+SUMIF(HPP!$D:$D,$B191,HPP!$DD:$DD))</f>
        <v/>
      </c>
      <c r="I191" s="49" t="str">
        <f t="shared" ca="1" si="41"/>
        <v/>
      </c>
      <c r="J191" s="49" t="str">
        <f t="shared" ca="1" si="42"/>
        <v/>
      </c>
      <c r="K191" s="48" t="str">
        <f t="shared" ca="1" si="43"/>
        <v/>
      </c>
      <c r="L191" s="49" t="str">
        <f t="shared" ca="1" si="44"/>
        <v/>
      </c>
      <c r="M191" s="49" t="str">
        <f t="shared" ca="1" si="45"/>
        <v/>
      </c>
      <c r="N191" s="49" t="str">
        <f t="shared" ca="1" si="46"/>
        <v/>
      </c>
      <c r="O191" s="49" t="str">
        <f t="shared" ca="1" si="47"/>
        <v/>
      </c>
      <c r="P191" s="28"/>
      <c r="Q191" s="28"/>
    </row>
    <row r="192" spans="1:17" ht="18.75" customHeight="1" x14ac:dyDescent="0.35">
      <c r="A192" s="28"/>
      <c r="B192" s="45" t="str">
        <f ca="1">IF(TODAY()&gt;EXP,"0",IF('Kode Akun'!B192="","",'Kode Akun'!B192))</f>
        <v/>
      </c>
      <c r="C192" s="49" t="str">
        <f t="shared" ca="1" si="39"/>
        <v/>
      </c>
      <c r="D192" s="50" t="str">
        <f t="shared" ca="1" si="40"/>
        <v/>
      </c>
      <c r="E192" s="46" t="str">
        <f ca="1">IF(B192="","",IF(D192="D",SUMIF('Kode Akun'!B:B,B192,'Kode Akun'!G:G)+SUMIF('Jurnal Umum'!$J$7:$J$3007,B192,'Jurnal Umum'!$L$7:$L$3007)-SUMIF('Jurnal Umum'!$J$7:$J$3007,B192,'Jurnal Umum'!$M$7:$M$3007),0))</f>
        <v/>
      </c>
      <c r="F192" s="46" t="str">
        <f ca="1">IF(B192="","",IF(D192="K",SUMIF('Kode Akun'!B:B,B192,'Kode Akun'!H:H)-SUMIF('Jurnal Umum'!$J$7:$J$3007,B192,'Jurnal Umum'!$L$7:$L$3007)+SUMIF('Jurnal Umum'!$J$7:$J$3007,B192,'Jurnal Umum'!$M$7:$M$3007),0))</f>
        <v/>
      </c>
      <c r="G192" s="46" t="str">
        <f ca="1">IF($B192="","",SUMIF(AJP!$D:$D,$B192,AJP!F:F)+SUMIF(HPP!$C:$C,$B192,HPP!$DD:$DD))</f>
        <v/>
      </c>
      <c r="H192" s="46" t="str">
        <f ca="1">IF($B192="","",SUMIF(AJP!$D:$D,$B192,AJP!G:G)+SUMIF(HPP!$D:$D,$B192,HPP!$DD:$DD))</f>
        <v/>
      </c>
      <c r="I192" s="49" t="str">
        <f t="shared" ca="1" si="41"/>
        <v/>
      </c>
      <c r="J192" s="49" t="str">
        <f t="shared" ca="1" si="42"/>
        <v/>
      </c>
      <c r="K192" s="48" t="str">
        <f t="shared" ca="1" si="43"/>
        <v/>
      </c>
      <c r="L192" s="49" t="str">
        <f t="shared" ca="1" si="44"/>
        <v/>
      </c>
      <c r="M192" s="49" t="str">
        <f t="shared" ca="1" si="45"/>
        <v/>
      </c>
      <c r="N192" s="49" t="str">
        <f t="shared" ca="1" si="46"/>
        <v/>
      </c>
      <c r="O192" s="49" t="str">
        <f t="shared" ca="1" si="47"/>
        <v/>
      </c>
      <c r="P192" s="28"/>
      <c r="Q192" s="28"/>
    </row>
    <row r="193" spans="1:17" ht="18.75" customHeight="1" x14ac:dyDescent="0.35">
      <c r="A193" s="28"/>
      <c r="B193" s="45" t="str">
        <f ca="1">IF(TODAY()&gt;EXP,"0",IF('Kode Akun'!B193="","",'Kode Akun'!B193))</f>
        <v/>
      </c>
      <c r="C193" s="49" t="str">
        <f t="shared" ca="1" si="39"/>
        <v/>
      </c>
      <c r="D193" s="50" t="str">
        <f t="shared" ca="1" si="40"/>
        <v/>
      </c>
      <c r="E193" s="46" t="str">
        <f ca="1">IF(B193="","",IF(D193="D",SUMIF('Kode Akun'!B:B,B193,'Kode Akun'!G:G)+SUMIF('Jurnal Umum'!$J$7:$J$3007,B193,'Jurnal Umum'!$L$7:$L$3007)-SUMIF('Jurnal Umum'!$J$7:$J$3007,B193,'Jurnal Umum'!$M$7:$M$3007),0))</f>
        <v/>
      </c>
      <c r="F193" s="46" t="str">
        <f ca="1">IF(B193="","",IF(D193="K",SUMIF('Kode Akun'!B:B,B193,'Kode Akun'!H:H)-SUMIF('Jurnal Umum'!$J$7:$J$3007,B193,'Jurnal Umum'!$L$7:$L$3007)+SUMIF('Jurnal Umum'!$J$7:$J$3007,B193,'Jurnal Umum'!$M$7:$M$3007),0))</f>
        <v/>
      </c>
      <c r="G193" s="46" t="str">
        <f ca="1">IF($B193="","",SUMIF(AJP!$D:$D,$B193,AJP!F:F)+SUMIF(HPP!$C:$C,$B193,HPP!$DD:$DD))</f>
        <v/>
      </c>
      <c r="H193" s="46" t="str">
        <f ca="1">IF($B193="","",SUMIF(AJP!$D:$D,$B193,AJP!G:G)+SUMIF(HPP!$D:$D,$B193,HPP!$DD:$DD))</f>
        <v/>
      </c>
      <c r="I193" s="49" t="str">
        <f t="shared" ca="1" si="41"/>
        <v/>
      </c>
      <c r="J193" s="49" t="str">
        <f t="shared" ca="1" si="42"/>
        <v/>
      </c>
      <c r="K193" s="48" t="str">
        <f t="shared" ca="1" si="43"/>
        <v/>
      </c>
      <c r="L193" s="49" t="str">
        <f t="shared" ca="1" si="44"/>
        <v/>
      </c>
      <c r="M193" s="49" t="str">
        <f t="shared" ca="1" si="45"/>
        <v/>
      </c>
      <c r="N193" s="49" t="str">
        <f t="shared" ca="1" si="46"/>
        <v/>
      </c>
      <c r="O193" s="49" t="str">
        <f t="shared" ca="1" si="47"/>
        <v/>
      </c>
      <c r="P193" s="28"/>
      <c r="Q193" s="28"/>
    </row>
    <row r="194" spans="1:17" ht="18.75" customHeight="1" x14ac:dyDescent="0.35">
      <c r="A194" s="28"/>
      <c r="B194" s="45" t="str">
        <f ca="1">IF(TODAY()&gt;EXP,"0",IF('Kode Akun'!B194="","",'Kode Akun'!B194))</f>
        <v/>
      </c>
      <c r="C194" s="49" t="str">
        <f t="shared" ca="1" si="39"/>
        <v/>
      </c>
      <c r="D194" s="50" t="str">
        <f t="shared" ca="1" si="40"/>
        <v/>
      </c>
      <c r="E194" s="46" t="str">
        <f ca="1">IF(B194="","",IF(D194="D",SUMIF('Kode Akun'!B:B,B194,'Kode Akun'!G:G)+SUMIF('Jurnal Umum'!$J$7:$J$3007,B194,'Jurnal Umum'!$L$7:$L$3007)-SUMIF('Jurnal Umum'!$J$7:$J$3007,B194,'Jurnal Umum'!$M$7:$M$3007),0))</f>
        <v/>
      </c>
      <c r="F194" s="46" t="str">
        <f ca="1">IF(B194="","",IF(D194="K",SUMIF('Kode Akun'!B:B,B194,'Kode Akun'!H:H)-SUMIF('Jurnal Umum'!$J$7:$J$3007,B194,'Jurnal Umum'!$L$7:$L$3007)+SUMIF('Jurnal Umum'!$J$7:$J$3007,B194,'Jurnal Umum'!$M$7:$M$3007),0))</f>
        <v/>
      </c>
      <c r="G194" s="46" t="str">
        <f ca="1">IF($B194="","",SUMIF(AJP!$D:$D,$B194,AJP!F:F)+SUMIF(HPP!$C:$C,$B194,HPP!$DD:$DD))</f>
        <v/>
      </c>
      <c r="H194" s="46" t="str">
        <f ca="1">IF($B194="","",SUMIF(AJP!$D:$D,$B194,AJP!G:G)+SUMIF(HPP!$D:$D,$B194,HPP!$DD:$DD))</f>
        <v/>
      </c>
      <c r="I194" s="49" t="str">
        <f t="shared" ca="1" si="41"/>
        <v/>
      </c>
      <c r="J194" s="49" t="str">
        <f t="shared" ca="1" si="42"/>
        <v/>
      </c>
      <c r="K194" s="48" t="str">
        <f t="shared" ca="1" si="43"/>
        <v/>
      </c>
      <c r="L194" s="49" t="str">
        <f t="shared" ca="1" si="44"/>
        <v/>
      </c>
      <c r="M194" s="49" t="str">
        <f t="shared" ca="1" si="45"/>
        <v/>
      </c>
      <c r="N194" s="49" t="str">
        <f t="shared" ca="1" si="46"/>
        <v/>
      </c>
      <c r="O194" s="49" t="str">
        <f t="shared" ca="1" si="47"/>
        <v/>
      </c>
      <c r="P194" s="28"/>
      <c r="Q194" s="28"/>
    </row>
    <row r="195" spans="1:17" ht="18.75" customHeight="1" x14ac:dyDescent="0.35">
      <c r="A195" s="28"/>
      <c r="B195" s="45" t="str">
        <f ca="1">IF(TODAY()&gt;EXP,"0",IF('Kode Akun'!B195="","",'Kode Akun'!B195))</f>
        <v/>
      </c>
      <c r="C195" s="49" t="str">
        <f t="shared" ca="1" si="39"/>
        <v/>
      </c>
      <c r="D195" s="50" t="str">
        <f t="shared" ca="1" si="40"/>
        <v/>
      </c>
      <c r="E195" s="46" t="str">
        <f ca="1">IF(B195="","",IF(D195="D",SUMIF('Kode Akun'!B:B,B195,'Kode Akun'!G:G)+SUMIF('Jurnal Umum'!$J$7:$J$3007,B195,'Jurnal Umum'!$L$7:$L$3007)-SUMIF('Jurnal Umum'!$J$7:$J$3007,B195,'Jurnal Umum'!$M$7:$M$3007),0))</f>
        <v/>
      </c>
      <c r="F195" s="46" t="str">
        <f ca="1">IF(B195="","",IF(D195="K",SUMIF('Kode Akun'!B:B,B195,'Kode Akun'!H:H)-SUMIF('Jurnal Umum'!$J$7:$J$3007,B195,'Jurnal Umum'!$L$7:$L$3007)+SUMIF('Jurnal Umum'!$J$7:$J$3007,B195,'Jurnal Umum'!$M$7:$M$3007),0))</f>
        <v/>
      </c>
      <c r="G195" s="46" t="str">
        <f ca="1">IF($B195="","",SUMIF(AJP!$D:$D,$B195,AJP!F:F)+SUMIF(HPP!$C:$C,$B195,HPP!$DD:$DD))</f>
        <v/>
      </c>
      <c r="H195" s="46" t="str">
        <f ca="1">IF($B195="","",SUMIF(AJP!$D:$D,$B195,AJP!G:G)+SUMIF(HPP!$D:$D,$B195,HPP!$DD:$DD))</f>
        <v/>
      </c>
      <c r="I195" s="49" t="str">
        <f t="shared" ca="1" si="41"/>
        <v/>
      </c>
      <c r="J195" s="49" t="str">
        <f t="shared" ca="1" si="42"/>
        <v/>
      </c>
      <c r="K195" s="48" t="str">
        <f t="shared" ca="1" si="43"/>
        <v/>
      </c>
      <c r="L195" s="49" t="str">
        <f t="shared" ca="1" si="44"/>
        <v/>
      </c>
      <c r="M195" s="49" t="str">
        <f t="shared" ca="1" si="45"/>
        <v/>
      </c>
      <c r="N195" s="49" t="str">
        <f t="shared" ca="1" si="46"/>
        <v/>
      </c>
      <c r="O195" s="49" t="str">
        <f t="shared" ca="1" si="47"/>
        <v/>
      </c>
      <c r="P195" s="28"/>
      <c r="Q195" s="28"/>
    </row>
    <row r="196" spans="1:17" ht="18.75" customHeight="1" x14ac:dyDescent="0.35">
      <c r="A196" s="28"/>
      <c r="B196" s="45" t="str">
        <f ca="1">IF(TODAY()&gt;EXP,"0",IF('Kode Akun'!B196="","",'Kode Akun'!B196))</f>
        <v/>
      </c>
      <c r="C196" s="49" t="str">
        <f t="shared" ca="1" si="39"/>
        <v/>
      </c>
      <c r="D196" s="50" t="str">
        <f t="shared" ca="1" si="40"/>
        <v/>
      </c>
      <c r="E196" s="46" t="str">
        <f ca="1">IF(B196="","",IF(D196="D",SUMIF('Kode Akun'!B:B,B196,'Kode Akun'!G:G)+SUMIF('Jurnal Umum'!$J$7:$J$3007,B196,'Jurnal Umum'!$L$7:$L$3007)-SUMIF('Jurnal Umum'!$J$7:$J$3007,B196,'Jurnal Umum'!$M$7:$M$3007),0))</f>
        <v/>
      </c>
      <c r="F196" s="46" t="str">
        <f ca="1">IF(B196="","",IF(D196="K",SUMIF('Kode Akun'!B:B,B196,'Kode Akun'!H:H)-SUMIF('Jurnal Umum'!$J$7:$J$3007,B196,'Jurnal Umum'!$L$7:$L$3007)+SUMIF('Jurnal Umum'!$J$7:$J$3007,B196,'Jurnal Umum'!$M$7:$M$3007),0))</f>
        <v/>
      </c>
      <c r="G196" s="46" t="str">
        <f ca="1">IF($B196="","",SUMIF(AJP!$D:$D,$B196,AJP!F:F)+SUMIF(HPP!$C:$C,$B196,HPP!$DD:$DD))</f>
        <v/>
      </c>
      <c r="H196" s="46" t="str">
        <f ca="1">IF($B196="","",SUMIF(AJP!$D:$D,$B196,AJP!G:G)+SUMIF(HPP!$D:$D,$B196,HPP!$DD:$DD))</f>
        <v/>
      </c>
      <c r="I196" s="49" t="str">
        <f t="shared" ca="1" si="41"/>
        <v/>
      </c>
      <c r="J196" s="49" t="str">
        <f t="shared" ca="1" si="42"/>
        <v/>
      </c>
      <c r="K196" s="48" t="str">
        <f t="shared" ca="1" si="43"/>
        <v/>
      </c>
      <c r="L196" s="49" t="str">
        <f t="shared" ca="1" si="44"/>
        <v/>
      </c>
      <c r="M196" s="49" t="str">
        <f t="shared" ca="1" si="45"/>
        <v/>
      </c>
      <c r="N196" s="49" t="str">
        <f t="shared" ca="1" si="46"/>
        <v/>
      </c>
      <c r="O196" s="49" t="str">
        <f t="shared" ca="1" si="47"/>
        <v/>
      </c>
      <c r="P196" s="28"/>
      <c r="Q196" s="28"/>
    </row>
    <row r="197" spans="1:17" ht="18.75" customHeight="1" x14ac:dyDescent="0.35">
      <c r="A197" s="28"/>
      <c r="B197" s="45" t="str">
        <f ca="1">IF(TODAY()&gt;EXP,"0",IF('Kode Akun'!B197="","",'Kode Akun'!B197))</f>
        <v/>
      </c>
      <c r="C197" s="49" t="str">
        <f t="shared" ca="1" si="39"/>
        <v/>
      </c>
      <c r="D197" s="50" t="str">
        <f t="shared" ca="1" si="40"/>
        <v/>
      </c>
      <c r="E197" s="46" t="str">
        <f ca="1">IF(B197="","",IF(D197="D",SUMIF('Kode Akun'!B:B,B197,'Kode Akun'!G:G)+SUMIF('Jurnal Umum'!$J$7:$J$3007,B197,'Jurnal Umum'!$L$7:$L$3007)-SUMIF('Jurnal Umum'!$J$7:$J$3007,B197,'Jurnal Umum'!$M$7:$M$3007),0))</f>
        <v/>
      </c>
      <c r="F197" s="46" t="str">
        <f ca="1">IF(B197="","",IF(D197="K",SUMIF('Kode Akun'!B:B,B197,'Kode Akun'!H:H)-SUMIF('Jurnal Umum'!$J$7:$J$3007,B197,'Jurnal Umum'!$L$7:$L$3007)+SUMIF('Jurnal Umum'!$J$7:$J$3007,B197,'Jurnal Umum'!$M$7:$M$3007),0))</f>
        <v/>
      </c>
      <c r="G197" s="46" t="str">
        <f ca="1">IF($B197="","",SUMIF(AJP!$D:$D,$B197,AJP!F:F)+SUMIF(HPP!$C:$C,$B197,HPP!$DD:$DD))</f>
        <v/>
      </c>
      <c r="H197" s="46" t="str">
        <f ca="1">IF($B197="","",SUMIF(AJP!$D:$D,$B197,AJP!G:G)+SUMIF(HPP!$D:$D,$B197,HPP!$DD:$DD))</f>
        <v/>
      </c>
      <c r="I197" s="49" t="str">
        <f t="shared" ca="1" si="41"/>
        <v/>
      </c>
      <c r="J197" s="49" t="str">
        <f t="shared" ca="1" si="42"/>
        <v/>
      </c>
      <c r="K197" s="48" t="str">
        <f t="shared" ca="1" si="43"/>
        <v/>
      </c>
      <c r="L197" s="49" t="str">
        <f t="shared" ca="1" si="44"/>
        <v/>
      </c>
      <c r="M197" s="49" t="str">
        <f t="shared" ca="1" si="45"/>
        <v/>
      </c>
      <c r="N197" s="49" t="str">
        <f t="shared" ca="1" si="46"/>
        <v/>
      </c>
      <c r="O197" s="49" t="str">
        <f t="shared" ca="1" si="47"/>
        <v/>
      </c>
      <c r="P197" s="28"/>
      <c r="Q197" s="28"/>
    </row>
    <row r="198" spans="1:17" ht="18.75" customHeight="1" x14ac:dyDescent="0.35">
      <c r="A198" s="28"/>
      <c r="B198" s="45" t="str">
        <f ca="1">IF(TODAY()&gt;EXP,"0",IF('Kode Akun'!B198="","",'Kode Akun'!B198))</f>
        <v/>
      </c>
      <c r="C198" s="49" t="str">
        <f t="shared" ca="1" si="39"/>
        <v/>
      </c>
      <c r="D198" s="50" t="str">
        <f t="shared" ca="1" si="40"/>
        <v/>
      </c>
      <c r="E198" s="46" t="str">
        <f ca="1">IF(B198="","",IF(D198="D",SUMIF('Kode Akun'!B:B,B198,'Kode Akun'!G:G)+SUMIF('Jurnal Umum'!$J$7:$J$3007,B198,'Jurnal Umum'!$L$7:$L$3007)-SUMIF('Jurnal Umum'!$J$7:$J$3007,B198,'Jurnal Umum'!$M$7:$M$3007),0))</f>
        <v/>
      </c>
      <c r="F198" s="46" t="str">
        <f ca="1">IF(B198="","",IF(D198="K",SUMIF('Kode Akun'!B:B,B198,'Kode Akun'!H:H)-SUMIF('Jurnal Umum'!$J$7:$J$3007,B198,'Jurnal Umum'!$L$7:$L$3007)+SUMIF('Jurnal Umum'!$J$7:$J$3007,B198,'Jurnal Umum'!$M$7:$M$3007),0))</f>
        <v/>
      </c>
      <c r="G198" s="46" t="str">
        <f ca="1">IF($B198="","",SUMIF(AJP!$D:$D,$B198,AJP!F:F)+SUMIF(HPP!$C:$C,$B198,HPP!$DD:$DD))</f>
        <v/>
      </c>
      <c r="H198" s="46" t="str">
        <f ca="1">IF($B198="","",SUMIF(AJP!$D:$D,$B198,AJP!G:G)+SUMIF(HPP!$D:$D,$B198,HPP!$DD:$DD))</f>
        <v/>
      </c>
      <c r="I198" s="49" t="str">
        <f t="shared" ca="1" si="41"/>
        <v/>
      </c>
      <c r="J198" s="49" t="str">
        <f t="shared" ca="1" si="42"/>
        <v/>
      </c>
      <c r="K198" s="48" t="str">
        <f t="shared" ca="1" si="43"/>
        <v/>
      </c>
      <c r="L198" s="49" t="str">
        <f t="shared" ca="1" si="44"/>
        <v/>
      </c>
      <c r="M198" s="49" t="str">
        <f t="shared" ca="1" si="45"/>
        <v/>
      </c>
      <c r="N198" s="49" t="str">
        <f t="shared" ca="1" si="46"/>
        <v/>
      </c>
      <c r="O198" s="49" t="str">
        <f t="shared" ca="1" si="47"/>
        <v/>
      </c>
      <c r="P198" s="28"/>
      <c r="Q198" s="28"/>
    </row>
    <row r="199" spans="1:17" ht="18.75" customHeight="1" x14ac:dyDescent="0.35">
      <c r="A199" s="28"/>
      <c r="B199" s="45" t="str">
        <f ca="1">IF(TODAY()&gt;EXP,"0",IF('Kode Akun'!B199="","",'Kode Akun'!B199))</f>
        <v/>
      </c>
      <c r="C199" s="49" t="str">
        <f t="shared" ca="1" si="39"/>
        <v/>
      </c>
      <c r="D199" s="50" t="str">
        <f t="shared" ca="1" si="40"/>
        <v/>
      </c>
      <c r="E199" s="46" t="str">
        <f ca="1">IF(B199="","",IF(D199="D",SUMIF('Kode Akun'!B:B,B199,'Kode Akun'!G:G)+SUMIF('Jurnal Umum'!$J$7:$J$3007,B199,'Jurnal Umum'!$L$7:$L$3007)-SUMIF('Jurnal Umum'!$J$7:$J$3007,B199,'Jurnal Umum'!$M$7:$M$3007),0))</f>
        <v/>
      </c>
      <c r="F199" s="46" t="str">
        <f ca="1">IF(B199="","",IF(D199="K",SUMIF('Kode Akun'!B:B,B199,'Kode Akun'!H:H)-SUMIF('Jurnal Umum'!$J$7:$J$3007,B199,'Jurnal Umum'!$L$7:$L$3007)+SUMIF('Jurnal Umum'!$J$7:$J$3007,B199,'Jurnal Umum'!$M$7:$M$3007),0))</f>
        <v/>
      </c>
      <c r="G199" s="46" t="str">
        <f ca="1">IF($B199="","",SUMIF(AJP!$D:$D,$B199,AJP!F:F)+SUMIF(HPP!$C:$C,$B199,HPP!$DD:$DD))</f>
        <v/>
      </c>
      <c r="H199" s="46" t="str">
        <f ca="1">IF($B199="","",SUMIF(AJP!$D:$D,$B199,AJP!G:G)+SUMIF(HPP!$D:$D,$B199,HPP!$DD:$DD))</f>
        <v/>
      </c>
      <c r="I199" s="49" t="str">
        <f t="shared" ca="1" si="41"/>
        <v/>
      </c>
      <c r="J199" s="49" t="str">
        <f t="shared" ca="1" si="42"/>
        <v/>
      </c>
      <c r="K199" s="48" t="str">
        <f t="shared" ca="1" si="43"/>
        <v/>
      </c>
      <c r="L199" s="49" t="str">
        <f t="shared" ca="1" si="44"/>
        <v/>
      </c>
      <c r="M199" s="49" t="str">
        <f t="shared" ca="1" si="45"/>
        <v/>
      </c>
      <c r="N199" s="49" t="str">
        <f t="shared" ca="1" si="46"/>
        <v/>
      </c>
      <c r="O199" s="49" t="str">
        <f t="shared" ca="1" si="47"/>
        <v/>
      </c>
      <c r="P199" s="28"/>
      <c r="Q199" s="28"/>
    </row>
    <row r="200" spans="1:17" ht="18.75" customHeight="1" x14ac:dyDescent="0.35">
      <c r="A200" s="28"/>
      <c r="B200" s="45" t="str">
        <f ca="1">IF(TODAY()&gt;EXP,"0",IF('Kode Akun'!B200="","",'Kode Akun'!B200))</f>
        <v/>
      </c>
      <c r="C200" s="49" t="str">
        <f t="shared" ca="1" si="39"/>
        <v/>
      </c>
      <c r="D200" s="50" t="str">
        <f t="shared" ca="1" si="40"/>
        <v/>
      </c>
      <c r="E200" s="46" t="str">
        <f ca="1">IF(B200="","",IF(D200="D",SUMIF('Kode Akun'!B:B,B200,'Kode Akun'!G:G)+SUMIF('Jurnal Umum'!$J$7:$J$3007,B200,'Jurnal Umum'!$L$7:$L$3007)-SUMIF('Jurnal Umum'!$J$7:$J$3007,B200,'Jurnal Umum'!$M$7:$M$3007),0))</f>
        <v/>
      </c>
      <c r="F200" s="46" t="str">
        <f ca="1">IF(B200="","",IF(D200="K",SUMIF('Kode Akun'!B:B,B200,'Kode Akun'!H:H)-SUMIF('Jurnal Umum'!$J$7:$J$3007,B200,'Jurnal Umum'!$L$7:$L$3007)+SUMIF('Jurnal Umum'!$J$7:$J$3007,B200,'Jurnal Umum'!$M$7:$M$3007),0))</f>
        <v/>
      </c>
      <c r="G200" s="46" t="str">
        <f ca="1">IF($B200="","",SUMIF(AJP!$D:$D,$B200,AJP!F:F)+SUMIF(HPP!$C:$C,$B200,HPP!$DD:$DD))</f>
        <v/>
      </c>
      <c r="H200" s="46" t="str">
        <f ca="1">IF($B200="","",SUMIF(AJP!$D:$D,$B200,AJP!G:G)+SUMIF(HPP!$D:$D,$B200,HPP!$DD:$DD))</f>
        <v/>
      </c>
      <c r="I200" s="49" t="str">
        <f t="shared" ca="1" si="41"/>
        <v/>
      </c>
      <c r="J200" s="49" t="str">
        <f t="shared" ca="1" si="42"/>
        <v/>
      </c>
      <c r="K200" s="48" t="str">
        <f t="shared" ca="1" si="43"/>
        <v/>
      </c>
      <c r="L200" s="49" t="str">
        <f t="shared" ca="1" si="44"/>
        <v/>
      </c>
      <c r="M200" s="49" t="str">
        <f t="shared" ca="1" si="45"/>
        <v/>
      </c>
      <c r="N200" s="49" t="str">
        <f t="shared" ca="1" si="46"/>
        <v/>
      </c>
      <c r="O200" s="49" t="str">
        <f t="shared" ca="1" si="47"/>
        <v/>
      </c>
      <c r="P200" s="28"/>
      <c r="Q200" s="28"/>
    </row>
    <row r="201" spans="1:17" ht="18.75" customHeight="1" x14ac:dyDescent="0.35">
      <c r="A201" s="28"/>
      <c r="B201" s="45" t="str">
        <f ca="1">IF(TODAY()&gt;EXP,"0",IF('Kode Akun'!B201="","",'Kode Akun'!B201))</f>
        <v/>
      </c>
      <c r="C201" s="49" t="str">
        <f t="shared" ca="1" si="39"/>
        <v/>
      </c>
      <c r="D201" s="50" t="str">
        <f t="shared" ca="1" si="40"/>
        <v/>
      </c>
      <c r="E201" s="46" t="str">
        <f ca="1">IF(B201="","",IF(D201="D",SUMIF('Kode Akun'!B:B,B201,'Kode Akun'!G:G)+SUMIF('Jurnal Umum'!$J$7:$J$3007,B201,'Jurnal Umum'!$L$7:$L$3007)-SUMIF('Jurnal Umum'!$J$7:$J$3007,B201,'Jurnal Umum'!$M$7:$M$3007),0))</f>
        <v/>
      </c>
      <c r="F201" s="46" t="str">
        <f ca="1">IF(B201="","",IF(D201="K",SUMIF('Kode Akun'!B:B,B201,'Kode Akun'!H:H)-SUMIF('Jurnal Umum'!$J$7:$J$3007,B201,'Jurnal Umum'!$L$7:$L$3007)+SUMIF('Jurnal Umum'!$J$7:$J$3007,B201,'Jurnal Umum'!$M$7:$M$3007),0))</f>
        <v/>
      </c>
      <c r="G201" s="46" t="str">
        <f ca="1">IF($B201="","",SUMIF(AJP!$D:$D,$B201,AJP!F:F)+SUMIF(HPP!$C:$C,$B201,HPP!$DD:$DD))</f>
        <v/>
      </c>
      <c r="H201" s="46" t="str">
        <f ca="1">IF($B201="","",SUMIF(AJP!$D:$D,$B201,AJP!G:G)+SUMIF(HPP!$D:$D,$B201,HPP!$DD:$DD))</f>
        <v/>
      </c>
      <c r="I201" s="49" t="str">
        <f t="shared" ca="1" si="41"/>
        <v/>
      </c>
      <c r="J201" s="49" t="str">
        <f t="shared" ca="1" si="42"/>
        <v/>
      </c>
      <c r="K201" s="48" t="str">
        <f t="shared" ca="1" si="43"/>
        <v/>
      </c>
      <c r="L201" s="49" t="str">
        <f t="shared" ca="1" si="44"/>
        <v/>
      </c>
      <c r="M201" s="49" t="str">
        <f t="shared" ca="1" si="45"/>
        <v/>
      </c>
      <c r="N201" s="49" t="str">
        <f t="shared" ca="1" si="46"/>
        <v/>
      </c>
      <c r="O201" s="49" t="str">
        <f t="shared" ca="1" si="47"/>
        <v/>
      </c>
      <c r="P201" s="28"/>
      <c r="Q201" s="28"/>
    </row>
    <row r="202" spans="1:17" ht="18.75" customHeight="1" x14ac:dyDescent="0.35">
      <c r="A202" s="28"/>
      <c r="B202" s="45" t="str">
        <f ca="1">IF(TODAY()&gt;EXP,"0",IF('Kode Akun'!B202="","",'Kode Akun'!B202))</f>
        <v/>
      </c>
      <c r="C202" s="49" t="str">
        <f t="shared" ref="C202:C206" ca="1" si="48">IF(B202="","",VLOOKUP(B202,DA,2,FALSE))</f>
        <v/>
      </c>
      <c r="D202" s="50" t="str">
        <f t="shared" ref="D202:D206" ca="1" si="49">IF(B202="","",VLOOKUP(B202,DA,3,FALSE))</f>
        <v/>
      </c>
      <c r="E202" s="46" t="str">
        <f ca="1">IF(B202="","",IF(D202="D",SUMIF('Kode Akun'!B:B,B202,'Kode Akun'!G:G)+SUMIF('Jurnal Umum'!$J$7:$J$3007,B202,'Jurnal Umum'!$L$7:$L$3007)-SUMIF('Jurnal Umum'!$J$7:$J$3007,B202,'Jurnal Umum'!$M$7:$M$3007),0))</f>
        <v/>
      </c>
      <c r="F202" s="46" t="str">
        <f ca="1">IF(B202="","",IF(D202="K",SUMIF('Kode Akun'!B:B,B202,'Kode Akun'!H:H)-SUMIF('Jurnal Umum'!$J$7:$J$3007,B202,'Jurnal Umum'!$L$7:$L$3007)+SUMIF('Jurnal Umum'!$J$7:$J$3007,B202,'Jurnal Umum'!$M$7:$M$3007),0))</f>
        <v/>
      </c>
      <c r="G202" s="46" t="str">
        <f ca="1">IF($B202="","",SUMIF(AJP!$D:$D,$B202,AJP!F:F)+SUMIF(HPP!$C:$C,$B202,HPP!$DD:$DD))</f>
        <v/>
      </c>
      <c r="H202" s="46" t="str">
        <f ca="1">IF($B202="","",SUMIF(AJP!$D:$D,$B202,AJP!G:G)+SUMIF(HPP!$D:$D,$B202,HPP!$DD:$DD))</f>
        <v/>
      </c>
      <c r="I202" s="49" t="str">
        <f t="shared" ref="I202:I206" ca="1" si="50">IF(B202="","",IF(D202="D",E202+G202-H202,0))</f>
        <v/>
      </c>
      <c r="J202" s="49" t="str">
        <f t="shared" ref="J202:J206" ca="1" si="51">IF(B202="","",IF(D202="K",F202-G202+H202,0))</f>
        <v/>
      </c>
      <c r="K202" s="48" t="str">
        <f t="shared" ref="K202:K206" ca="1" si="52">IF(B202="","",VLOOKUP(B202,DA,4,FALSE))</f>
        <v/>
      </c>
      <c r="L202" s="49" t="str">
        <f t="shared" ref="L202:L206" ca="1" si="53">IF(B202="","",IF(K202="L/R",I202,0))</f>
        <v/>
      </c>
      <c r="M202" s="49" t="str">
        <f t="shared" ref="M202:M206" ca="1" si="54">IF(B202="","",IF(K202="L/R",J202,0))</f>
        <v/>
      </c>
      <c r="N202" s="49" t="str">
        <f t="shared" ref="N202:N206" ca="1" si="55">IF(B202="","",IF(K202="N",I202,0))</f>
        <v/>
      </c>
      <c r="O202" s="49" t="str">
        <f t="shared" ref="O202:O206" ca="1" si="56">IF(B202="","",IF(K202="N",J202,0))</f>
        <v/>
      </c>
      <c r="P202" s="28"/>
      <c r="Q202" s="28"/>
    </row>
    <row r="203" spans="1:17" ht="18.75" customHeight="1" x14ac:dyDescent="0.35">
      <c r="A203" s="28"/>
      <c r="B203" s="45" t="str">
        <f ca="1">IF(TODAY()&gt;EXP,"0",IF('Kode Akun'!B203="","",'Kode Akun'!B203))</f>
        <v/>
      </c>
      <c r="C203" s="49" t="str">
        <f t="shared" ca="1" si="48"/>
        <v/>
      </c>
      <c r="D203" s="50" t="str">
        <f t="shared" ca="1" si="49"/>
        <v/>
      </c>
      <c r="E203" s="46" t="str">
        <f ca="1">IF(B203="","",IF(D203="D",SUMIF('Kode Akun'!B:B,B203,'Kode Akun'!G:G)+SUMIF('Jurnal Umum'!$J$7:$J$3007,B203,'Jurnal Umum'!$L$7:$L$3007)-SUMIF('Jurnal Umum'!$J$7:$J$3007,B203,'Jurnal Umum'!$M$7:$M$3007),0))</f>
        <v/>
      </c>
      <c r="F203" s="46" t="str">
        <f ca="1">IF(B203="","",IF(D203="K",SUMIF('Kode Akun'!B:B,B203,'Kode Akun'!H:H)-SUMIF('Jurnal Umum'!$J$7:$J$3007,B203,'Jurnal Umum'!$L$7:$L$3007)+SUMIF('Jurnal Umum'!$J$7:$J$3007,B203,'Jurnal Umum'!$M$7:$M$3007),0))</f>
        <v/>
      </c>
      <c r="G203" s="46" t="str">
        <f ca="1">IF($B203="","",SUMIF(AJP!$D:$D,$B203,AJP!F:F)+SUMIF(HPP!$C:$C,$B203,HPP!$DD:$DD))</f>
        <v/>
      </c>
      <c r="H203" s="46" t="str">
        <f ca="1">IF($B203="","",SUMIF(AJP!$D:$D,$B203,AJP!G:G)+SUMIF(HPP!$D:$D,$B203,HPP!$DD:$DD))</f>
        <v/>
      </c>
      <c r="I203" s="49" t="str">
        <f t="shared" ca="1" si="50"/>
        <v/>
      </c>
      <c r="J203" s="49" t="str">
        <f t="shared" ca="1" si="51"/>
        <v/>
      </c>
      <c r="K203" s="48" t="str">
        <f t="shared" ca="1" si="52"/>
        <v/>
      </c>
      <c r="L203" s="49" t="str">
        <f t="shared" ca="1" si="53"/>
        <v/>
      </c>
      <c r="M203" s="49" t="str">
        <f t="shared" ca="1" si="54"/>
        <v/>
      </c>
      <c r="N203" s="49" t="str">
        <f t="shared" ca="1" si="55"/>
        <v/>
      </c>
      <c r="O203" s="49" t="str">
        <f t="shared" ca="1" si="56"/>
        <v/>
      </c>
      <c r="P203" s="28"/>
      <c r="Q203" s="28"/>
    </row>
    <row r="204" spans="1:17" ht="18.75" customHeight="1" x14ac:dyDescent="0.35">
      <c r="A204" s="28"/>
      <c r="B204" s="45" t="str">
        <f ca="1">IF(TODAY()&gt;EXP,"0",IF('Kode Akun'!B204="","",'Kode Akun'!B204))</f>
        <v/>
      </c>
      <c r="C204" s="49" t="str">
        <f t="shared" ca="1" si="48"/>
        <v/>
      </c>
      <c r="D204" s="50" t="str">
        <f t="shared" ca="1" si="49"/>
        <v/>
      </c>
      <c r="E204" s="46" t="str">
        <f ca="1">IF(B204="","",IF(D204="D",SUMIF('Kode Akun'!B:B,B204,'Kode Akun'!G:G)+SUMIF('Jurnal Umum'!$J$7:$J$3007,B204,'Jurnal Umum'!$L$7:$L$3007)-SUMIF('Jurnal Umum'!$J$7:$J$3007,B204,'Jurnal Umum'!$M$7:$M$3007),0))</f>
        <v/>
      </c>
      <c r="F204" s="46" t="str">
        <f ca="1">IF(B204="","",IF(D204="K",SUMIF('Kode Akun'!B:B,B204,'Kode Akun'!H:H)-SUMIF('Jurnal Umum'!$J$7:$J$3007,B204,'Jurnal Umum'!$L$7:$L$3007)+SUMIF('Jurnal Umum'!$J$7:$J$3007,B204,'Jurnal Umum'!$M$7:$M$3007),0))</f>
        <v/>
      </c>
      <c r="G204" s="46" t="str">
        <f ca="1">IF($B204="","",SUMIF(AJP!$D:$D,$B204,AJP!F:F)+SUMIF(HPP!$C:$C,$B204,HPP!$DD:$DD))</f>
        <v/>
      </c>
      <c r="H204" s="46" t="str">
        <f ca="1">IF($B204="","",SUMIF(AJP!$D:$D,$B204,AJP!G:G)+SUMIF(HPP!$D:$D,$B204,HPP!$DD:$DD))</f>
        <v/>
      </c>
      <c r="I204" s="49" t="str">
        <f t="shared" ca="1" si="50"/>
        <v/>
      </c>
      <c r="J204" s="49" t="str">
        <f t="shared" ca="1" si="51"/>
        <v/>
      </c>
      <c r="K204" s="48" t="str">
        <f t="shared" ca="1" si="52"/>
        <v/>
      </c>
      <c r="L204" s="49" t="str">
        <f t="shared" ca="1" si="53"/>
        <v/>
      </c>
      <c r="M204" s="49" t="str">
        <f t="shared" ca="1" si="54"/>
        <v/>
      </c>
      <c r="N204" s="49" t="str">
        <f t="shared" ca="1" si="55"/>
        <v/>
      </c>
      <c r="O204" s="49" t="str">
        <f t="shared" ca="1" si="56"/>
        <v/>
      </c>
      <c r="P204" s="28"/>
      <c r="Q204" s="28"/>
    </row>
    <row r="205" spans="1:17" ht="18.75" customHeight="1" x14ac:dyDescent="0.35">
      <c r="A205" s="28"/>
      <c r="B205" s="45" t="str">
        <f ca="1">IF(TODAY()&gt;EXP,"0",IF('Kode Akun'!B205="","",'Kode Akun'!B205))</f>
        <v/>
      </c>
      <c r="C205" s="49" t="str">
        <f t="shared" ca="1" si="48"/>
        <v/>
      </c>
      <c r="D205" s="50" t="str">
        <f t="shared" ca="1" si="49"/>
        <v/>
      </c>
      <c r="E205" s="46" t="str">
        <f ca="1">IF(B205="","",IF(D205="D",SUMIF('Kode Akun'!B:B,B205,'Kode Akun'!G:G)+SUMIF('Jurnal Umum'!$J$7:$J$3007,B205,'Jurnal Umum'!$L$7:$L$3007)-SUMIF('Jurnal Umum'!$J$7:$J$3007,B205,'Jurnal Umum'!$M$7:$M$3007),0))</f>
        <v/>
      </c>
      <c r="F205" s="46" t="str">
        <f ca="1">IF(B205="","",IF(D205="K",SUMIF('Kode Akun'!B:B,B205,'Kode Akun'!H:H)-SUMIF('Jurnal Umum'!$J$7:$J$3007,B205,'Jurnal Umum'!$L$7:$L$3007)+SUMIF('Jurnal Umum'!$J$7:$J$3007,B205,'Jurnal Umum'!$M$7:$M$3007),0))</f>
        <v/>
      </c>
      <c r="G205" s="46" t="str">
        <f ca="1">IF($B205="","",SUMIF(AJP!$D:$D,$B205,AJP!F:F)+SUMIF(HPP!$C:$C,$B205,HPP!$DD:$DD))</f>
        <v/>
      </c>
      <c r="H205" s="46" t="str">
        <f ca="1">IF($B205="","",SUMIF(AJP!$D:$D,$B205,AJP!G:G)+SUMIF(HPP!$D:$D,$B205,HPP!$DD:$DD))</f>
        <v/>
      </c>
      <c r="I205" s="49" t="str">
        <f t="shared" ca="1" si="50"/>
        <v/>
      </c>
      <c r="J205" s="49" t="str">
        <f t="shared" ca="1" si="51"/>
        <v/>
      </c>
      <c r="K205" s="48" t="str">
        <f t="shared" ca="1" si="52"/>
        <v/>
      </c>
      <c r="L205" s="49" t="str">
        <f t="shared" ca="1" si="53"/>
        <v/>
      </c>
      <c r="M205" s="49" t="str">
        <f t="shared" ca="1" si="54"/>
        <v/>
      </c>
      <c r="N205" s="49" t="str">
        <f t="shared" ca="1" si="55"/>
        <v/>
      </c>
      <c r="O205" s="49" t="str">
        <f t="shared" ca="1" si="56"/>
        <v/>
      </c>
      <c r="P205" s="28"/>
      <c r="Q205" s="28"/>
    </row>
    <row r="206" spans="1:17" ht="18.75" customHeight="1" thickBot="1" x14ac:dyDescent="0.4">
      <c r="A206" s="28"/>
      <c r="B206" s="45" t="str">
        <f ca="1">IF(TODAY()&gt;EXP,"0",IF('Kode Akun'!B206="","",'Kode Akun'!B206))</f>
        <v/>
      </c>
      <c r="C206" s="49" t="str">
        <f t="shared" ca="1" si="48"/>
        <v/>
      </c>
      <c r="D206" s="50" t="str">
        <f t="shared" ca="1" si="49"/>
        <v/>
      </c>
      <c r="E206" s="46" t="str">
        <f ca="1">IF(B206="","",IF(D206="D",SUMIF('Kode Akun'!B:B,B206,'Kode Akun'!G:G)+SUMIF('Jurnal Umum'!$J$7:$J$3007,B206,'Jurnal Umum'!$L$7:$L$3007)-SUMIF('Jurnal Umum'!$J$7:$J$3007,B206,'Jurnal Umum'!$M$7:$M$3007),0))</f>
        <v/>
      </c>
      <c r="F206" s="46" t="str">
        <f ca="1">IF(B206="","",IF(D206="K",SUMIF('Kode Akun'!B:B,B206,'Kode Akun'!H:H)-SUMIF('Jurnal Umum'!$J$7:$J$3007,B206,'Jurnal Umum'!$L$7:$L$3007)+SUMIF('Jurnal Umum'!$J$7:$J$3007,B206,'Jurnal Umum'!$M$7:$M$3007),0))</f>
        <v/>
      </c>
      <c r="G206" s="46" t="str">
        <f ca="1">IF($B206="","",SUMIF(AJP!$D:$D,$B206,AJP!F:F)+SUMIF(HPP!$C:$C,$B206,HPP!$DD:$DD))</f>
        <v/>
      </c>
      <c r="H206" s="46" t="str">
        <f ca="1">IF($B206="","",SUMIF(AJP!$D:$D,$B206,AJP!G:G)+SUMIF(HPP!$D:$D,$B206,HPP!$DD:$DD))</f>
        <v/>
      </c>
      <c r="I206" s="49" t="str">
        <f t="shared" ca="1" si="50"/>
        <v/>
      </c>
      <c r="J206" s="49" t="str">
        <f t="shared" ca="1" si="51"/>
        <v/>
      </c>
      <c r="K206" s="48" t="str">
        <f t="shared" ca="1" si="52"/>
        <v/>
      </c>
      <c r="L206" s="49" t="str">
        <f t="shared" ca="1" si="53"/>
        <v/>
      </c>
      <c r="M206" s="49" t="str">
        <f t="shared" ca="1" si="54"/>
        <v/>
      </c>
      <c r="N206" s="49" t="str">
        <f t="shared" ca="1" si="55"/>
        <v/>
      </c>
      <c r="O206" s="49" t="str">
        <f t="shared" ca="1" si="56"/>
        <v/>
      </c>
      <c r="P206" s="28"/>
      <c r="Q206" s="28"/>
    </row>
    <row r="207" spans="1:17" ht="22.5" customHeight="1" thickTop="1" x14ac:dyDescent="0.35">
      <c r="A207" s="28"/>
      <c r="B207" s="405" t="s">
        <v>5</v>
      </c>
      <c r="C207" s="406"/>
      <c r="D207" s="51"/>
      <c r="E207" s="52">
        <f t="shared" ref="E207:J207" ca="1" si="57">SUM(E7:E206)</f>
        <v>8552335617.0952377</v>
      </c>
      <c r="F207" s="52">
        <f t="shared" ca="1" si="57"/>
        <v>8552335617.0952377</v>
      </c>
      <c r="G207" s="52">
        <f t="shared" ca="1" si="57"/>
        <v>5566847495.333334</v>
      </c>
      <c r="H207" s="52">
        <f t="shared" ca="1" si="57"/>
        <v>5566847495.333334</v>
      </c>
      <c r="I207" s="52">
        <f t="shared" ca="1" si="57"/>
        <v>13450182812.428574</v>
      </c>
      <c r="J207" s="52">
        <f t="shared" ca="1" si="57"/>
        <v>13450182812.428572</v>
      </c>
      <c r="K207" s="52"/>
      <c r="L207" s="52">
        <f ca="1">SUM(L7:L206)</f>
        <v>7429791539.4285717</v>
      </c>
      <c r="M207" s="52">
        <f ca="1">SUM(M7:M206)</f>
        <v>8660388695.333334</v>
      </c>
      <c r="N207" s="52">
        <f ca="1">SUM(N7:N206)</f>
        <v>6020391273</v>
      </c>
      <c r="O207" s="53">
        <f ca="1">SUM(O7:O206)</f>
        <v>4789794117.0952377</v>
      </c>
      <c r="P207" s="28"/>
      <c r="Q207" s="28"/>
    </row>
    <row r="208" spans="1:17" ht="22.5" customHeight="1" x14ac:dyDescent="0.35">
      <c r="A208" s="28"/>
      <c r="B208" s="400" t="str">
        <f ca="1">IF(SUM(L208:M208)=0,"LABA (RUGI) BERSIH",IF(L208&gt;0,"LABA BERSIH","RUGI BERSIH"))</f>
        <v>LABA BERSIH</v>
      </c>
      <c r="C208" s="401"/>
      <c r="D208" s="54"/>
      <c r="E208" s="55"/>
      <c r="F208" s="55"/>
      <c r="G208" s="55"/>
      <c r="H208" s="55"/>
      <c r="I208" s="55"/>
      <c r="J208" s="55"/>
      <c r="K208" s="55"/>
      <c r="L208" s="56">
        <f ca="1">IF(M207&gt;L207,M207-L207,0)</f>
        <v>1230597155.9047623</v>
      </c>
      <c r="M208" s="56">
        <f ca="1">IF(L207&gt;M207,L207-M207,0)</f>
        <v>0</v>
      </c>
      <c r="N208" s="56">
        <f ca="1">IF(O207&gt;N207,O207-N207,0)</f>
        <v>0</v>
      </c>
      <c r="O208" s="57">
        <f ca="1">IF(N207&gt;O207,N207-O207,0)</f>
        <v>1230597155.9047623</v>
      </c>
      <c r="P208" s="28"/>
      <c r="Q208" s="28"/>
    </row>
    <row r="209" spans="1:17" ht="22.5" customHeight="1" x14ac:dyDescent="0.35">
      <c r="A209" s="28"/>
      <c r="B209" s="402" t="str">
        <f>IF(AND(L309=M309,N309=O309),"BALANCE","TIDAK BALANCE")</f>
        <v>BALANCE</v>
      </c>
      <c r="C209" s="403"/>
      <c r="D209" s="58"/>
      <c r="E209" s="59"/>
      <c r="F209" s="59"/>
      <c r="G209" s="59"/>
      <c r="H209" s="59"/>
      <c r="I209" s="59"/>
      <c r="J209" s="59"/>
      <c r="K209" s="59"/>
      <c r="L209" s="60">
        <f ca="1">SUM(L207:L208)</f>
        <v>8660388695.333334</v>
      </c>
      <c r="M209" s="60">
        <f ca="1">SUM(M207:M208)</f>
        <v>8660388695.333334</v>
      </c>
      <c r="N209" s="60">
        <f ca="1">SUM(N207:N208)</f>
        <v>6020391273</v>
      </c>
      <c r="O209" s="61">
        <f ca="1">SUM(O207:O208)</f>
        <v>6020391273</v>
      </c>
      <c r="P209" s="28"/>
      <c r="Q209" s="28"/>
    </row>
    <row r="210" spans="1:17" x14ac:dyDescent="0.3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x14ac:dyDescent="0.35">
      <c r="A211" s="28"/>
      <c r="B211" s="28"/>
      <c r="C211" s="28"/>
      <c r="D211" s="28"/>
      <c r="E211" s="28"/>
      <c r="F211" s="160"/>
      <c r="G211" s="28"/>
      <c r="H211" s="160"/>
      <c r="I211" s="28"/>
      <c r="J211" s="160"/>
      <c r="K211" s="28"/>
      <c r="L211" s="28"/>
      <c r="M211" s="160"/>
      <c r="N211" s="160"/>
      <c r="O211" s="160"/>
      <c r="P211" s="28"/>
      <c r="Q211" s="28"/>
    </row>
    <row r="212" spans="1:17" x14ac:dyDescent="0.35">
      <c r="A212" s="28"/>
      <c r="B212" s="28"/>
      <c r="C212" s="28"/>
      <c r="D212" s="28"/>
      <c r="E212" s="28"/>
      <c r="F212" s="28"/>
      <c r="G212" s="28"/>
      <c r="H212" s="160"/>
      <c r="I212" s="28"/>
      <c r="J212" s="28"/>
      <c r="K212" s="28"/>
      <c r="L212" s="28"/>
      <c r="M212" s="182"/>
      <c r="N212" s="160"/>
      <c r="O212" s="160"/>
      <c r="P212" s="28"/>
      <c r="Q212" s="28"/>
    </row>
    <row r="213" spans="1:17" x14ac:dyDescent="0.3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182"/>
      <c r="N213" s="28"/>
      <c r="O213" s="28"/>
      <c r="P213" s="28"/>
      <c r="Q213" s="28"/>
    </row>
    <row r="214" spans="1:17" x14ac:dyDescent="0.3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</sheetData>
  <sheetProtection algorithmName="SHA-512" hashValue="VRYlf/8STV4kWYalfq0AAT8HW9wP69XaRI0VjFmOZJJHPLl/bvf6rIm9gIIoT3mPEPuP+x2H3RGJte0aD33Izg==" saltValue="b2/5urZOJ426Jpqo9zuFog==" spinCount="100000" sheet="1" formatCells="0" formatColumns="0" formatRows="0" autoFilter="0"/>
  <autoFilter ref="B5:B209" xr:uid="{00000000-0009-0000-0000-000007000000}"/>
  <mergeCells count="9">
    <mergeCell ref="B208:C208"/>
    <mergeCell ref="B209:C209"/>
    <mergeCell ref="E5:F5"/>
    <mergeCell ref="G5:H5"/>
    <mergeCell ref="N5:O5"/>
    <mergeCell ref="C5:C6"/>
    <mergeCell ref="I5:J5"/>
    <mergeCell ref="L5:M5"/>
    <mergeCell ref="B207:C207"/>
  </mergeCells>
  <pageMargins left="0.65" right="0.64" top="0.4" bottom="0.27" header="0.3" footer="0.21"/>
  <pageSetup paperSize="9" pageOrder="overThenDown" orientation="landscape" blackAndWhite="1" horizontalDpi="300" verticalDpi="300" r:id="rId1"/>
  <ignoredErrors>
    <ignoredError sqref="M208:N208" formula="1"/>
    <ignoredError sqref="C7:D7 I7:O7 I8:O8 C8:D8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J102"/>
  <sheetViews>
    <sheetView showGridLines="0" workbookViewId="0">
      <pane ySplit="5" topLeftCell="A6" activePane="bottomLeft" state="frozen"/>
      <selection activeCell="B3" sqref="B3:H3"/>
      <selection pane="bottomLeft" activeCell="B2" sqref="B2:G2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40" customWidth="1"/>
    <col min="4" max="5" width="15" customWidth="1"/>
    <col min="6" max="6" width="15.7265625" customWidth="1"/>
    <col min="7" max="7" width="6.1796875" customWidth="1"/>
    <col min="8" max="9" width="28.54296875" customWidth="1"/>
    <col min="10" max="10" width="0" hidden="1" customWidth="1"/>
    <col min="11" max="16384" width="9.1796875" hidden="1"/>
  </cols>
  <sheetData>
    <row r="1" spans="1:9" ht="3.75" customHeight="1" x14ac:dyDescent="0.35">
      <c r="A1" s="28"/>
      <c r="B1" s="28"/>
      <c r="C1" s="28"/>
      <c r="D1" s="28"/>
      <c r="E1" s="28"/>
      <c r="F1" s="28"/>
      <c r="G1" s="28"/>
      <c r="H1" s="28"/>
      <c r="I1" s="28"/>
    </row>
    <row r="2" spans="1:9" ht="22.5" customHeight="1" x14ac:dyDescent="0.6">
      <c r="A2" s="28"/>
      <c r="B2" s="364" t="str">
        <f ca="1">IF(TODAY()&gt;EXP,"APLIKASI INI SUDAH KADALUARSA",PR)</f>
        <v>NAMA PERUSAHAAN ANDA</v>
      </c>
      <c r="C2" s="365"/>
      <c r="D2" s="365"/>
      <c r="E2" s="365"/>
      <c r="F2" s="365"/>
      <c r="G2" s="365"/>
      <c r="H2" s="28"/>
      <c r="I2" s="28"/>
    </row>
    <row r="3" spans="1:9" ht="18.75" customHeight="1" x14ac:dyDescent="0.5">
      <c r="A3" s="28"/>
      <c r="B3" s="366" t="s">
        <v>22</v>
      </c>
      <c r="C3" s="366"/>
      <c r="D3" s="366"/>
      <c r="E3" s="366"/>
      <c r="F3" s="366"/>
      <c r="G3" s="366"/>
      <c r="H3" s="28"/>
      <c r="I3" s="28"/>
    </row>
    <row r="4" spans="1:9" ht="18.75" customHeight="1" x14ac:dyDescent="0.35">
      <c r="A4" s="28"/>
      <c r="B4" s="407" t="str">
        <f>TG&amp;" "&amp;BL&amp;" "&amp;TH&amp;" - "&amp;TG_2&amp;" "&amp;BL_2&amp;" "&amp;TH_2</f>
        <v>1 Januari 2025 - 31 Desember 2025</v>
      </c>
      <c r="C4" s="407"/>
      <c r="D4" s="407"/>
      <c r="E4" s="407"/>
      <c r="F4" s="407"/>
      <c r="G4" s="407"/>
      <c r="H4" s="28"/>
      <c r="I4" s="28"/>
    </row>
    <row r="5" spans="1:9" ht="22.5" customHeight="1" x14ac:dyDescent="0.35">
      <c r="A5" s="28"/>
      <c r="B5" s="144" t="s">
        <v>7</v>
      </c>
      <c r="C5" s="135" t="s">
        <v>0</v>
      </c>
      <c r="D5" s="135"/>
      <c r="E5" s="135" t="s">
        <v>5</v>
      </c>
      <c r="F5" s="135"/>
      <c r="G5" s="145" t="s">
        <v>54</v>
      </c>
      <c r="H5" s="28"/>
      <c r="I5" s="28"/>
    </row>
    <row r="6" spans="1:9" ht="18.75" customHeight="1" x14ac:dyDescent="0.35">
      <c r="A6" s="28"/>
      <c r="B6" s="25">
        <v>400</v>
      </c>
      <c r="C6" s="62" t="str">
        <f ca="1">IF(TODAY()&gt;EXP,"0",IF(B6="","",VLOOKUP(B6,DA,2,FALSE)))</f>
        <v>PENJUALAN</v>
      </c>
      <c r="D6" s="62"/>
      <c r="E6" s="63"/>
      <c r="F6" s="63"/>
      <c r="G6" s="108"/>
      <c r="H6" s="28"/>
      <c r="I6" s="28"/>
    </row>
    <row r="7" spans="1:9" ht="18.75" customHeight="1" x14ac:dyDescent="0.35">
      <c r="A7" s="28"/>
      <c r="B7" s="26">
        <v>401</v>
      </c>
      <c r="C7" s="64" t="str">
        <f ca="1">IF(TODAY()&gt;EXP,"0",IF(B7="","",VLOOKUP(B7,DA,2,FALSE)))</f>
        <v>Penjualan Barang</v>
      </c>
      <c r="D7" s="64"/>
      <c r="E7" s="65">
        <f ca="1">IF(TODAY()&gt;EXP,"0",IF(B7="","",SUMIF('Neraca Lajur'!B:B,B7,'Neraca Lajur'!L:L)+SUMIF('Neraca Lajur'!B:B,B7,'Neraca Lajur'!M:M)))</f>
        <v>3759293000</v>
      </c>
      <c r="F7" s="65"/>
      <c r="G7" s="107"/>
      <c r="H7" s="28"/>
      <c r="I7" s="28"/>
    </row>
    <row r="8" spans="1:9" ht="18.75" customHeight="1" x14ac:dyDescent="0.35">
      <c r="A8" s="28"/>
      <c r="B8" s="26">
        <v>402</v>
      </c>
      <c r="C8" s="64" t="str">
        <f ca="1">IF(TODAY()&gt;EXP,"0",IF(B8="","",VLOOKUP(B8,DA,2,FALSE)))</f>
        <v>Retur Penjualan Barang</v>
      </c>
      <c r="D8" s="64">
        <f ca="1">IF(TODAY()&gt;EXP,"0",IF(B8="","",SUMIF('Neraca Lajur'!B:B,B8,'Neraca Lajur'!L:L)+SUMIF('Neraca Lajur'!B:B,B8,'Neraca Lajur'!M:M)))</f>
        <v>0</v>
      </c>
      <c r="E8" s="65"/>
      <c r="F8" s="65"/>
      <c r="G8" s="107"/>
      <c r="H8" s="28"/>
      <c r="I8" s="28"/>
    </row>
    <row r="9" spans="1:9" ht="18.75" customHeight="1" x14ac:dyDescent="0.35">
      <c r="A9" s="28"/>
      <c r="B9" s="26">
        <v>403</v>
      </c>
      <c r="C9" s="64" t="str">
        <f ca="1">IF(TODAY()&gt;EXP,"0",IF(B9="","",VLOOKUP(B9,DA,2,FALSE)))</f>
        <v>Potongan Penjualan</v>
      </c>
      <c r="D9" s="64">
        <f ca="1">IF(TODAY()&gt;EXP,"0",IF(B9="","",SUMIF('Neraca Lajur'!B:B,B9,'Neraca Lajur'!L:L)+SUMIF('Neraca Lajur'!B:B,B9,'Neraca Lajur'!M:M)))</f>
        <v>355750</v>
      </c>
      <c r="E9" s="65"/>
      <c r="F9" s="65"/>
      <c r="G9" s="107"/>
      <c r="H9" s="28"/>
      <c r="I9" s="28"/>
    </row>
    <row r="10" spans="1:9" ht="26.25" customHeight="1" x14ac:dyDescent="0.35">
      <c r="A10" s="28"/>
      <c r="B10" s="146" t="s">
        <v>149</v>
      </c>
      <c r="C10" s="147"/>
      <c r="D10" s="113"/>
      <c r="E10" s="111">
        <f ca="1">SUM(D8:D9)</f>
        <v>355750</v>
      </c>
      <c r="F10" s="94"/>
      <c r="G10" s="109"/>
      <c r="H10" s="28"/>
      <c r="I10" s="28"/>
    </row>
    <row r="11" spans="1:9" ht="26.25" customHeight="1" x14ac:dyDescent="0.35">
      <c r="A11" s="28"/>
      <c r="B11" s="146" t="s">
        <v>36</v>
      </c>
      <c r="C11" s="147"/>
      <c r="D11" s="99"/>
      <c r="E11" s="97"/>
      <c r="F11" s="97">
        <f ca="1">IF(E7&lt;&gt;"",E7-E10,0)</f>
        <v>3758937250</v>
      </c>
      <c r="G11" s="109">
        <f ca="1">IF($F$11=0,"",F11/$F$11)</f>
        <v>1</v>
      </c>
      <c r="H11" s="28"/>
      <c r="I11" s="28"/>
    </row>
    <row r="12" spans="1:9" ht="18.75" customHeight="1" x14ac:dyDescent="0.35">
      <c r="A12" s="28"/>
      <c r="B12" s="27"/>
      <c r="C12" s="66"/>
      <c r="D12" s="66"/>
      <c r="E12" s="65"/>
      <c r="F12" s="65"/>
      <c r="G12" s="107"/>
      <c r="H12" s="28"/>
      <c r="I12" s="28"/>
    </row>
    <row r="13" spans="1:9" ht="18.75" customHeight="1" x14ac:dyDescent="0.35">
      <c r="A13" s="28"/>
      <c r="B13" s="26">
        <v>148</v>
      </c>
      <c r="C13" s="64" t="str">
        <f ca="1">IF(TODAY()&gt;EXP,"0",IF(B13="","",VLOOKUP(B13,DA,2,FALSE)))</f>
        <v>Persediaan Barang Jadi</v>
      </c>
      <c r="D13" s="64">
        <f ca="1">IF(TODAY()&gt;EXP,"0",IF(B13="",0,VLOOKUP(B13,DA,6,FALSE)))</f>
        <v>297250300</v>
      </c>
      <c r="E13" s="65"/>
      <c r="F13" s="65"/>
      <c r="G13" s="107"/>
      <c r="H13" s="28"/>
      <c r="I13" s="28"/>
    </row>
    <row r="14" spans="1:9" ht="18.75" customHeight="1" x14ac:dyDescent="0.35">
      <c r="A14" s="28"/>
      <c r="B14" s="26">
        <v>512</v>
      </c>
      <c r="C14" s="64" t="str">
        <f ca="1">IF(TODAY()&gt;EXP,"0",IF(B14="","",VLOOKUP(B14,DA,2,FALSE)))</f>
        <v>Barang Jadi Hasil Produksi</v>
      </c>
      <c r="D14" s="64">
        <f ca="1">IF(TODAY()&gt;EXP,"0",IF(B14="","",SUMIF('Neraca Lajur'!B:B,B14,'Neraca Lajur'!L:L)+SUMIF('Neraca Lajur'!B:B,B14,'Neraca Lajur'!M:M)))</f>
        <v>2345071097.666667</v>
      </c>
      <c r="E14" s="65"/>
      <c r="F14" s="65"/>
      <c r="G14" s="107"/>
      <c r="H14" s="28"/>
      <c r="I14" s="28"/>
    </row>
    <row r="15" spans="1:9" ht="26.25" customHeight="1" x14ac:dyDescent="0.35">
      <c r="A15" s="28"/>
      <c r="B15" s="148" t="s">
        <v>80</v>
      </c>
      <c r="C15" s="149"/>
      <c r="D15" s="113"/>
      <c r="E15" s="94">
        <f ca="1">SUM(D12:D14)</f>
        <v>2642321397.666667</v>
      </c>
      <c r="F15" s="94"/>
      <c r="G15" s="109"/>
      <c r="H15" s="28"/>
      <c r="I15" s="28"/>
    </row>
    <row r="16" spans="1:9" ht="18.75" customHeight="1" x14ac:dyDescent="0.35">
      <c r="A16" s="28"/>
      <c r="B16" s="26">
        <v>518</v>
      </c>
      <c r="C16" s="64" t="str">
        <f ca="1">IF(TODAY()&gt;EXP,"0",IF(B16="","",VLOOKUP(B16,DA,2,FALSE)))</f>
        <v>Persediaan Akhir Barang Jadi</v>
      </c>
      <c r="D16" s="64"/>
      <c r="E16" s="64">
        <f ca="1">IF(TODAY()&gt;EXP,"0",HPP!K95)</f>
        <v>303340000</v>
      </c>
      <c r="F16" s="64"/>
      <c r="G16" s="107"/>
      <c r="H16" s="28"/>
      <c r="I16" s="28"/>
    </row>
    <row r="17" spans="1:9" ht="26.25" customHeight="1" x14ac:dyDescent="0.35">
      <c r="A17" s="28"/>
      <c r="B17" s="146" t="s">
        <v>33</v>
      </c>
      <c r="C17" s="147"/>
      <c r="D17" s="99"/>
      <c r="E17" s="114"/>
      <c r="F17" s="105">
        <f ca="1">E15-E16</f>
        <v>2338981397.666667</v>
      </c>
      <c r="G17" s="109">
        <f t="shared" ref="G17:G18" ca="1" si="0">IF($F$11=0,"",F17/$F$11)</f>
        <v>0.62224539600033679</v>
      </c>
      <c r="H17" s="28"/>
      <c r="I17" s="28"/>
    </row>
    <row r="18" spans="1:9" ht="26.25" customHeight="1" x14ac:dyDescent="0.35">
      <c r="A18" s="28"/>
      <c r="B18" s="146" t="s">
        <v>35</v>
      </c>
      <c r="C18" s="147"/>
      <c r="D18" s="99"/>
      <c r="E18" s="94"/>
      <c r="F18" s="94">
        <f ca="1">F11-F17</f>
        <v>1419955852.333333</v>
      </c>
      <c r="G18" s="109">
        <f t="shared" ca="1" si="0"/>
        <v>0.37775460399966321</v>
      </c>
      <c r="H18" s="28"/>
      <c r="I18" s="28"/>
    </row>
    <row r="19" spans="1:9" ht="18.75" customHeight="1" x14ac:dyDescent="0.35">
      <c r="A19" s="28"/>
      <c r="B19" s="26"/>
      <c r="C19" s="64" t="str">
        <f t="shared" ref="C19:C50" ca="1" si="1">IF(TODAY()&gt;EXP,"0",IF(B19="","",VLOOKUP(B19,DA,2,FALSE)))</f>
        <v/>
      </c>
      <c r="D19" s="64" t="str">
        <f ca="1">IF(TODAY()&gt;EXP,"0",IF(B19="","",SUMIF('Neraca Lajur'!B:B,B19,'Neraca Lajur'!L:L)+SUMIF('Neraca Lajur'!B:B,B19,'Neraca Lajur'!M:M)))</f>
        <v/>
      </c>
      <c r="E19" s="65"/>
      <c r="F19" s="65"/>
      <c r="G19" s="107"/>
      <c r="H19" s="28"/>
      <c r="I19" s="28"/>
    </row>
    <row r="20" spans="1:9" ht="18.75" customHeight="1" x14ac:dyDescent="0.35">
      <c r="A20" s="28"/>
      <c r="B20" s="26">
        <v>700</v>
      </c>
      <c r="C20" s="64" t="str">
        <f t="shared" ca="1" si="1"/>
        <v>BIAYA BEBAN OPERASIONAL UMUM</v>
      </c>
      <c r="D20" s="64">
        <f ca="1">IF(TODAY()&gt;EXP,"0",IF(B20="","",SUMIF('Neraca Lajur'!B:B,B20,'Neraca Lajur'!L:L)+SUMIF('Neraca Lajur'!B:B,B20,'Neraca Lajur'!M:M)))</f>
        <v>0</v>
      </c>
      <c r="E20" s="65"/>
      <c r="F20" s="65"/>
      <c r="G20" s="107"/>
      <c r="H20" s="28"/>
      <c r="I20" s="28"/>
    </row>
    <row r="21" spans="1:9" ht="18.75" customHeight="1" x14ac:dyDescent="0.35">
      <c r="A21" s="28"/>
      <c r="B21" s="26">
        <v>701</v>
      </c>
      <c r="C21" s="64" t="str">
        <f t="shared" ca="1" si="1"/>
        <v>Gaji Karyawan</v>
      </c>
      <c r="D21" s="64">
        <f ca="1">IF(TODAY()&gt;EXP,"0",IF(B21="","",SUMIF('Neraca Lajur'!B:B,B21,'Neraca Lajur'!L:L)+SUMIF('Neraca Lajur'!B:B,B21,'Neraca Lajur'!M:M)))</f>
        <v>146795500</v>
      </c>
      <c r="E21" s="65"/>
      <c r="F21" s="65"/>
      <c r="G21" s="107"/>
      <c r="H21" s="28"/>
      <c r="I21" s="28"/>
    </row>
    <row r="22" spans="1:9" ht="18.75" customHeight="1" x14ac:dyDescent="0.35">
      <c r="A22" s="28"/>
      <c r="B22" s="26">
        <v>705</v>
      </c>
      <c r="C22" s="64" t="str">
        <f t="shared" ca="1" si="1"/>
        <v>Gaji Lainnya</v>
      </c>
      <c r="D22" s="64">
        <f ca="1">IF(TODAY()&gt;EXP,"0",IF(B22="","",SUMIF('Neraca Lajur'!B:B,B22,'Neraca Lajur'!L:L)+SUMIF('Neraca Lajur'!B:B,B22,'Neraca Lajur'!M:M)))</f>
        <v>0</v>
      </c>
      <c r="E22" s="65"/>
      <c r="F22" s="65"/>
      <c r="G22" s="107"/>
      <c r="H22" s="28"/>
      <c r="I22" s="28"/>
    </row>
    <row r="23" spans="1:9" ht="18.75" customHeight="1" x14ac:dyDescent="0.35">
      <c r="A23" s="28"/>
      <c r="B23" s="26">
        <v>706</v>
      </c>
      <c r="C23" s="64" t="str">
        <f t="shared" ca="1" si="1"/>
        <v>Komisi Penjualan</v>
      </c>
      <c r="D23" s="64">
        <f ca="1">IF(TODAY()&gt;EXP,"0",IF(B23="","",SUMIF('Neraca Lajur'!B:B,B23,'Neraca Lajur'!L:L)+SUMIF('Neraca Lajur'!B:B,B23,'Neraca Lajur'!M:M)))</f>
        <v>500000</v>
      </c>
      <c r="E23" s="65"/>
      <c r="F23" s="65"/>
      <c r="G23" s="107"/>
      <c r="H23" s="28"/>
      <c r="I23" s="28"/>
    </row>
    <row r="24" spans="1:9" ht="18.75" customHeight="1" x14ac:dyDescent="0.35">
      <c r="A24" s="28"/>
      <c r="B24" s="26">
        <v>711</v>
      </c>
      <c r="C24" s="64" t="str">
        <f t="shared" ca="1" si="1"/>
        <v>Biaya Expedisi</v>
      </c>
      <c r="D24" s="64">
        <f ca="1">IF(TODAY()&gt;EXP,"0",IF(B24="","",SUMIF('Neraca Lajur'!B:B,B24,'Neraca Lajur'!L:L)+SUMIF('Neraca Lajur'!B:B,B24,'Neraca Lajur'!M:M)))</f>
        <v>1550000</v>
      </c>
      <c r="E24" s="65"/>
      <c r="F24" s="65"/>
      <c r="G24" s="107"/>
      <c r="H24" s="28"/>
      <c r="I24" s="28"/>
    </row>
    <row r="25" spans="1:9" ht="18.75" customHeight="1" x14ac:dyDescent="0.35">
      <c r="A25" s="28"/>
      <c r="B25" s="26">
        <v>712</v>
      </c>
      <c r="C25" s="64" t="str">
        <f t="shared" ca="1" si="1"/>
        <v>Biaya Listrik</v>
      </c>
      <c r="D25" s="64">
        <f ca="1">IF(TODAY()&gt;EXP,"0",IF(B25="","",SUMIF('Neraca Lajur'!B:B,B25,'Neraca Lajur'!L:L)+SUMIF('Neraca Lajur'!B:B,B25,'Neraca Lajur'!M:M)))</f>
        <v>4070800</v>
      </c>
      <c r="E25" s="65"/>
      <c r="F25" s="65"/>
      <c r="G25" s="107"/>
      <c r="H25" s="28"/>
      <c r="I25" s="28"/>
    </row>
    <row r="26" spans="1:9" ht="18.75" customHeight="1" x14ac:dyDescent="0.35">
      <c r="A26" s="28"/>
      <c r="B26" s="26">
        <v>713</v>
      </c>
      <c r="C26" s="64" t="str">
        <f t="shared" ca="1" si="1"/>
        <v>Biaya Alat Tulis Kantor</v>
      </c>
      <c r="D26" s="64">
        <f ca="1">IF(TODAY()&gt;EXP,"0",IF(B26="","",SUMIF('Neraca Lajur'!B:B,B26,'Neraca Lajur'!L:L)+SUMIF('Neraca Lajur'!B:B,B26,'Neraca Lajur'!M:M)))</f>
        <v>0</v>
      </c>
      <c r="E26" s="65"/>
      <c r="F26" s="65"/>
      <c r="G26" s="107"/>
      <c r="H26" s="28"/>
      <c r="I26" s="28"/>
    </row>
    <row r="27" spans="1:9" ht="18.75" customHeight="1" x14ac:dyDescent="0.35">
      <c r="A27" s="28"/>
      <c r="B27" s="26">
        <v>714</v>
      </c>
      <c r="C27" s="64" t="str">
        <f t="shared" ca="1" si="1"/>
        <v>Biaya Telepon &amp; Internet</v>
      </c>
      <c r="D27" s="64">
        <f ca="1">IF(TODAY()&gt;EXP,"0",IF(B27="","",SUMIF('Neraca Lajur'!B:B,B27,'Neraca Lajur'!L:L)+SUMIF('Neraca Lajur'!B:B,B27,'Neraca Lajur'!M:M)))</f>
        <v>8753325</v>
      </c>
      <c r="E27" s="65"/>
      <c r="F27" s="65"/>
      <c r="G27" s="107"/>
      <c r="H27" s="28"/>
      <c r="I27" s="28"/>
    </row>
    <row r="28" spans="1:9" ht="18.75" customHeight="1" x14ac:dyDescent="0.35">
      <c r="A28" s="28"/>
      <c r="B28" s="26">
        <v>715</v>
      </c>
      <c r="C28" s="64" t="str">
        <f t="shared" ca="1" si="1"/>
        <v>Biaya Sewa Gudang</v>
      </c>
      <c r="D28" s="64">
        <f ca="1">IF(TODAY()&gt;EXP,"0",IF(B28="","",SUMIF('Neraca Lajur'!B:B,B28,'Neraca Lajur'!L:L)+SUMIF('Neraca Lajur'!B:B,B28,'Neraca Lajur'!M:M)))</f>
        <v>0</v>
      </c>
      <c r="E28" s="65"/>
      <c r="F28" s="65"/>
      <c r="G28" s="107"/>
      <c r="H28" s="28"/>
      <c r="I28" s="28"/>
    </row>
    <row r="29" spans="1:9" ht="18.75" customHeight="1" x14ac:dyDescent="0.35">
      <c r="A29" s="28"/>
      <c r="B29" s="26">
        <v>716</v>
      </c>
      <c r="C29" s="64" t="str">
        <f t="shared" ca="1" si="1"/>
        <v>Biaya Peralatan dan Perlengkapan Kantor</v>
      </c>
      <c r="D29" s="64">
        <f ca="1">IF(TODAY()&gt;EXP,"0",IF(B29="","",SUMIF('Neraca Lajur'!B:B,B29,'Neraca Lajur'!L:L)+SUMIF('Neraca Lajur'!B:B,B29,'Neraca Lajur'!M:M)))</f>
        <v>0</v>
      </c>
      <c r="E29" s="65"/>
      <c r="F29" s="65"/>
      <c r="G29" s="107"/>
      <c r="H29" s="28"/>
      <c r="I29" s="28"/>
    </row>
    <row r="30" spans="1:9" ht="18.75" customHeight="1" x14ac:dyDescent="0.35">
      <c r="A30" s="28"/>
      <c r="B30" s="26">
        <v>717</v>
      </c>
      <c r="C30" s="64" t="str">
        <f t="shared" ca="1" si="1"/>
        <v>Biaya Perjalanan Dinas</v>
      </c>
      <c r="D30" s="64">
        <f ca="1">IF(TODAY()&gt;EXP,"0",IF(B30="","",SUMIF('Neraca Lajur'!B:B,B30,'Neraca Lajur'!L:L)+SUMIF('Neraca Lajur'!B:B,B30,'Neraca Lajur'!M:M)))</f>
        <v>0</v>
      </c>
      <c r="E30" s="65"/>
      <c r="F30" s="65"/>
      <c r="G30" s="107"/>
      <c r="H30" s="28"/>
      <c r="I30" s="28"/>
    </row>
    <row r="31" spans="1:9" ht="18.75" customHeight="1" x14ac:dyDescent="0.35">
      <c r="A31" s="28"/>
      <c r="B31" s="26">
        <v>718</v>
      </c>
      <c r="C31" s="64" t="str">
        <f t="shared" ca="1" si="1"/>
        <v>Biaya Kendaraan</v>
      </c>
      <c r="D31" s="64">
        <f ca="1">IF(TODAY()&gt;EXP,"0",IF(B31="","",SUMIF('Neraca Lajur'!B:B,B31,'Neraca Lajur'!L:L)+SUMIF('Neraca Lajur'!B:B,B31,'Neraca Lajur'!M:M)))</f>
        <v>0</v>
      </c>
      <c r="E31" s="65"/>
      <c r="F31" s="65"/>
      <c r="G31" s="107"/>
      <c r="H31" s="28"/>
      <c r="I31" s="28"/>
    </row>
    <row r="32" spans="1:9" ht="18.75" customHeight="1" x14ac:dyDescent="0.35">
      <c r="A32" s="28"/>
      <c r="B32" s="26">
        <v>719</v>
      </c>
      <c r="C32" s="64" t="str">
        <f t="shared" ca="1" si="1"/>
        <v>Biaya Transportasi</v>
      </c>
      <c r="D32" s="64">
        <f ca="1">IF(TODAY()&gt;EXP,"0",IF(B32="","",SUMIF('Neraca Lajur'!B:B,B32,'Neraca Lajur'!L:L)+SUMIF('Neraca Lajur'!B:B,B32,'Neraca Lajur'!M:M)))</f>
        <v>0</v>
      </c>
      <c r="E32" s="65"/>
      <c r="F32" s="65"/>
      <c r="G32" s="107"/>
      <c r="H32" s="28"/>
      <c r="I32" s="28"/>
    </row>
    <row r="33" spans="1:9" ht="18.75" customHeight="1" x14ac:dyDescent="0.35">
      <c r="A33" s="28"/>
      <c r="B33" s="26">
        <v>752</v>
      </c>
      <c r="C33" s="64" t="str">
        <f t="shared" ca="1" si="1"/>
        <v>Beban Penyusutan Bangunan Kantor</v>
      </c>
      <c r="D33" s="64">
        <f ca="1">IF(TODAY()&gt;EXP,"0",IF(B33="","",SUMIF('Neraca Lajur'!B:B,B33,'Neraca Lajur'!L:L)+SUMIF('Neraca Lajur'!B:B,B33,'Neraca Lajur'!M:M)))</f>
        <v>5250000</v>
      </c>
      <c r="E33" s="65"/>
      <c r="F33" s="65"/>
      <c r="G33" s="107"/>
      <c r="H33" s="28"/>
      <c r="I33" s="28"/>
    </row>
    <row r="34" spans="1:9" ht="18.75" customHeight="1" x14ac:dyDescent="0.35">
      <c r="A34" s="28"/>
      <c r="B34" s="26">
        <v>753</v>
      </c>
      <c r="C34" s="64" t="str">
        <f t="shared" ca="1" si="1"/>
        <v>Beban Penyusutan Kendaraan Kantor</v>
      </c>
      <c r="D34" s="64">
        <f ca="1">IF(TODAY()&gt;EXP,"0",IF(B34="","",SUMIF('Neraca Lajur'!B:B,B34,'Neraca Lajur'!L:L)+SUMIF('Neraca Lajur'!B:B,B34,'Neraca Lajur'!M:M)))</f>
        <v>12716666.666666668</v>
      </c>
      <c r="E34" s="65"/>
      <c r="F34" s="65"/>
      <c r="G34" s="107"/>
      <c r="H34" s="28"/>
      <c r="I34" s="28"/>
    </row>
    <row r="35" spans="1:9" ht="18.75" customHeight="1" x14ac:dyDescent="0.35">
      <c r="A35" s="28"/>
      <c r="B35" s="26">
        <v>754</v>
      </c>
      <c r="C35" s="64" t="str">
        <f t="shared" ca="1" si="1"/>
        <v>Beban Penyusutan Inventaris Kantor</v>
      </c>
      <c r="D35" s="64">
        <f ca="1">IF(TODAY()&gt;EXP,"0",IF(B35="","",SUMIF('Neraca Lajur'!B:B,B35,'Neraca Lajur'!L:L)+SUMIF('Neraca Lajur'!B:B,B35,'Neraca Lajur'!M:M)))</f>
        <v>8579404.7619047631</v>
      </c>
      <c r="E35" s="65"/>
      <c r="F35" s="65"/>
      <c r="G35" s="107"/>
      <c r="H35" s="28"/>
      <c r="I35" s="28"/>
    </row>
    <row r="36" spans="1:9" ht="18.75" customHeight="1" x14ac:dyDescent="0.35">
      <c r="A36" s="28"/>
      <c r="B36" s="26">
        <v>760</v>
      </c>
      <c r="C36" s="64" t="str">
        <f t="shared" ca="1" si="1"/>
        <v>Biaya Penjualan</v>
      </c>
      <c r="D36" s="64">
        <f ca="1">IF(TODAY()&gt;EXP,"0",IF(B36="","",SUMIF('Neraca Lajur'!B:B,B36,'Neraca Lajur'!L:L)+SUMIF('Neraca Lajur'!B:B,B36,'Neraca Lajur'!M:M)))</f>
        <v>0</v>
      </c>
      <c r="E36" s="65"/>
      <c r="F36" s="65"/>
      <c r="G36" s="107"/>
      <c r="H36" s="28"/>
      <c r="I36" s="28"/>
    </row>
    <row r="37" spans="1:9" ht="18.75" customHeight="1" x14ac:dyDescent="0.35">
      <c r="A37" s="28"/>
      <c r="B37" s="26">
        <v>761</v>
      </c>
      <c r="C37" s="64" t="str">
        <f t="shared" ca="1" si="1"/>
        <v>Biaya Promosi &amp; Pemasaran</v>
      </c>
      <c r="D37" s="64">
        <f ca="1">IF(TODAY()&gt;EXP,"0",IF(B37="","",SUMIF('Neraca Lajur'!B:B,B37,'Neraca Lajur'!L:L)+SUMIF('Neraca Lajur'!B:B,B37,'Neraca Lajur'!M:M)))</f>
        <v>1000000</v>
      </c>
      <c r="E37" s="65"/>
      <c r="F37" s="65"/>
      <c r="G37" s="107"/>
      <c r="H37" s="28"/>
      <c r="I37" s="28"/>
    </row>
    <row r="38" spans="1:9" ht="18.75" customHeight="1" x14ac:dyDescent="0.35">
      <c r="A38" s="28"/>
      <c r="B38" s="26">
        <v>765</v>
      </c>
      <c r="C38" s="64" t="str">
        <f t="shared" ca="1" si="1"/>
        <v>Zakat, Infaq dan Shodaqoh</v>
      </c>
      <c r="D38" s="64">
        <f ca="1">IF(TODAY()&gt;EXP,"0",IF(B38="","",SUMIF('Neraca Lajur'!B:B,B38,'Neraca Lajur'!L:L)+SUMIF('Neraca Lajur'!B:B,B38,'Neraca Lajur'!M:M)))</f>
        <v>250000</v>
      </c>
      <c r="E38" s="65"/>
      <c r="F38" s="65"/>
      <c r="G38" s="107"/>
      <c r="H38" s="28"/>
      <c r="I38" s="28"/>
    </row>
    <row r="39" spans="1:9" ht="18.75" customHeight="1" x14ac:dyDescent="0.35">
      <c r="A39" s="28"/>
      <c r="B39" s="26">
        <v>766</v>
      </c>
      <c r="C39" s="64" t="str">
        <f t="shared" ca="1" si="1"/>
        <v>Biaya Administrasi Bank</v>
      </c>
      <c r="D39" s="64">
        <f ca="1">IF(TODAY()&gt;EXP,"0",IF(B39="","",SUMIF('Neraca Lajur'!B:B,B39,'Neraca Lajur'!L:L)+SUMIF('Neraca Lajur'!B:B,B39,'Neraca Lajur'!M:M)))</f>
        <v>10000</v>
      </c>
      <c r="E39" s="65"/>
      <c r="F39" s="65"/>
      <c r="G39" s="107"/>
      <c r="H39" s="28"/>
      <c r="I39" s="28"/>
    </row>
    <row r="40" spans="1:9" ht="18.75" customHeight="1" x14ac:dyDescent="0.35">
      <c r="A40" s="28"/>
      <c r="B40" s="26">
        <v>790</v>
      </c>
      <c r="C40" s="64" t="str">
        <f t="shared" ca="1" si="1"/>
        <v>Biaya dan Bunga Bank</v>
      </c>
      <c r="D40" s="64">
        <f ca="1">IF(TODAY()&gt;EXP,"0",IF(B40="","",SUMIF('Neraca Lajur'!B:B,B40,'Neraca Lajur'!L:L)+SUMIF('Neraca Lajur'!B:B,B40,'Neraca Lajur'!M:M)))</f>
        <v>25000</v>
      </c>
      <c r="E40" s="65"/>
      <c r="F40" s="65"/>
      <c r="G40" s="107"/>
      <c r="H40" s="28"/>
      <c r="I40" s="28"/>
    </row>
    <row r="41" spans="1:9" ht="18.75" customHeight="1" x14ac:dyDescent="0.35">
      <c r="A41" s="28"/>
      <c r="B41" s="26">
        <v>791</v>
      </c>
      <c r="C41" s="64" t="str">
        <f t="shared" ca="1" si="1"/>
        <v>Biaya Lain-Lain</v>
      </c>
      <c r="D41" s="64">
        <f ca="1">IF(TODAY()&gt;EXP,"0",IF(B41="","",SUMIF('Neraca Lajur'!B:B,B41,'Neraca Lajur'!L:L)+SUMIF('Neraca Lajur'!B:B,B41,'Neraca Lajur'!M:M)))</f>
        <v>0</v>
      </c>
      <c r="E41" s="65"/>
      <c r="F41" s="65"/>
      <c r="G41" s="107"/>
      <c r="H41" s="28"/>
      <c r="I41" s="28"/>
    </row>
    <row r="42" spans="1:9" ht="18.75" customHeight="1" x14ac:dyDescent="0.35">
      <c r="A42" s="28"/>
      <c r="B42" s="26">
        <v>799</v>
      </c>
      <c r="C42" s="64" t="str">
        <f t="shared" ca="1" si="1"/>
        <v>Penutup Perkiraan Biaya Operasional</v>
      </c>
      <c r="D42" s="64">
        <f ca="1">IF(TODAY()&gt;EXP,"0",IF(B42="","",SUMIF('Neraca Lajur'!B:B,B42,'Neraca Lajur'!L:L)+SUMIF('Neraca Lajur'!B:B,B42,'Neraca Lajur'!M:M)))</f>
        <v>0</v>
      </c>
      <c r="E42" s="65"/>
      <c r="F42" s="65"/>
      <c r="G42" s="107"/>
      <c r="H42" s="28"/>
      <c r="I42" s="28"/>
    </row>
    <row r="43" spans="1:9" ht="18.75" customHeight="1" x14ac:dyDescent="0.35">
      <c r="A43" s="28"/>
      <c r="B43" s="26"/>
      <c r="C43" s="64" t="str">
        <f t="shared" ca="1" si="1"/>
        <v/>
      </c>
      <c r="D43" s="64" t="str">
        <f ca="1">IF(TODAY()&gt;EXP,"0",IF(B43="","",SUMIF('Neraca Lajur'!B:B,B43,'Neraca Lajur'!L:L)+SUMIF('Neraca Lajur'!B:B,B43,'Neraca Lajur'!M:M)))</f>
        <v/>
      </c>
      <c r="E43" s="65"/>
      <c r="F43" s="65"/>
      <c r="G43" s="107"/>
      <c r="H43" s="28"/>
      <c r="I43" s="28"/>
    </row>
    <row r="44" spans="1:9" ht="18.75" customHeight="1" x14ac:dyDescent="0.35">
      <c r="A44" s="28"/>
      <c r="B44" s="26"/>
      <c r="C44" s="64" t="str">
        <f t="shared" ca="1" si="1"/>
        <v/>
      </c>
      <c r="D44" s="64" t="str">
        <f ca="1">IF(TODAY()&gt;EXP,"0",IF(B44="","",SUMIF('Neraca Lajur'!B:B,B44,'Neraca Lajur'!L:L)+SUMIF('Neraca Lajur'!B:B,B44,'Neraca Lajur'!M:M)))</f>
        <v/>
      </c>
      <c r="E44" s="65"/>
      <c r="F44" s="65"/>
      <c r="G44" s="107"/>
      <c r="H44" s="28"/>
      <c r="I44" s="28"/>
    </row>
    <row r="45" spans="1:9" ht="18.75" customHeight="1" x14ac:dyDescent="0.35">
      <c r="A45" s="28"/>
      <c r="B45" s="26"/>
      <c r="C45" s="64" t="str">
        <f t="shared" ca="1" si="1"/>
        <v/>
      </c>
      <c r="D45" s="64" t="str">
        <f ca="1">IF(TODAY()&gt;EXP,"0",IF(B45="","",SUMIF('Neraca Lajur'!B:B,B45,'Neraca Lajur'!L:L)+SUMIF('Neraca Lajur'!B:B,B45,'Neraca Lajur'!M:M)))</f>
        <v/>
      </c>
      <c r="E45" s="65"/>
      <c r="F45" s="65"/>
      <c r="G45" s="107"/>
      <c r="H45" s="28"/>
      <c r="I45" s="28"/>
    </row>
    <row r="46" spans="1:9" ht="18.75" customHeight="1" x14ac:dyDescent="0.35">
      <c r="A46" s="28"/>
      <c r="B46" s="26"/>
      <c r="C46" s="64" t="str">
        <f t="shared" ca="1" si="1"/>
        <v/>
      </c>
      <c r="D46" s="64" t="str">
        <f ca="1">IF(TODAY()&gt;EXP,"0",IF(B46="","",SUMIF('Neraca Lajur'!B:B,B46,'Neraca Lajur'!L:L)+SUMIF('Neraca Lajur'!B:B,B46,'Neraca Lajur'!M:M)))</f>
        <v/>
      </c>
      <c r="E46" s="65"/>
      <c r="F46" s="65"/>
      <c r="G46" s="107"/>
      <c r="H46" s="28"/>
      <c r="I46" s="28"/>
    </row>
    <row r="47" spans="1:9" ht="18.75" customHeight="1" x14ac:dyDescent="0.35">
      <c r="A47" s="28"/>
      <c r="B47" s="26"/>
      <c r="C47" s="64" t="str">
        <f t="shared" ca="1" si="1"/>
        <v/>
      </c>
      <c r="D47" s="64" t="str">
        <f ca="1">IF(TODAY()&gt;EXP,"0",IF(B47="","",SUMIF('Neraca Lajur'!B:B,B47,'Neraca Lajur'!L:L)+SUMIF('Neraca Lajur'!B:B,B47,'Neraca Lajur'!M:M)))</f>
        <v/>
      </c>
      <c r="E47" s="65"/>
      <c r="F47" s="65"/>
      <c r="G47" s="107"/>
      <c r="H47" s="28"/>
      <c r="I47" s="28"/>
    </row>
    <row r="48" spans="1:9" ht="18.75" customHeight="1" x14ac:dyDescent="0.35">
      <c r="A48" s="28"/>
      <c r="B48" s="26"/>
      <c r="C48" s="64" t="str">
        <f t="shared" ca="1" si="1"/>
        <v/>
      </c>
      <c r="D48" s="64" t="str">
        <f ca="1">IF(TODAY()&gt;EXP,"0",IF(B48="","",SUMIF('Neraca Lajur'!B:B,B48,'Neraca Lajur'!L:L)+SUMIF('Neraca Lajur'!B:B,B48,'Neraca Lajur'!M:M)))</f>
        <v/>
      </c>
      <c r="E48" s="65"/>
      <c r="F48" s="65"/>
      <c r="G48" s="107"/>
      <c r="H48" s="28"/>
      <c r="I48" s="28"/>
    </row>
    <row r="49" spans="1:9" ht="18.75" customHeight="1" x14ac:dyDescent="0.35">
      <c r="A49" s="28"/>
      <c r="B49" s="26"/>
      <c r="C49" s="64" t="str">
        <f t="shared" ca="1" si="1"/>
        <v/>
      </c>
      <c r="D49" s="64" t="str">
        <f ca="1">IF(TODAY()&gt;EXP,"0",IF(B49="","",SUMIF('Neraca Lajur'!B:B,B49,'Neraca Lajur'!L:L)+SUMIF('Neraca Lajur'!B:B,B49,'Neraca Lajur'!M:M)))</f>
        <v/>
      </c>
      <c r="E49" s="65"/>
      <c r="F49" s="65"/>
      <c r="G49" s="107"/>
      <c r="H49" s="28"/>
      <c r="I49" s="28"/>
    </row>
    <row r="50" spans="1:9" ht="18.75" customHeight="1" x14ac:dyDescent="0.35">
      <c r="A50" s="28"/>
      <c r="B50" s="26"/>
      <c r="C50" s="64" t="str">
        <f t="shared" ca="1" si="1"/>
        <v/>
      </c>
      <c r="D50" s="64" t="str">
        <f ca="1">IF(TODAY()&gt;EXP,"0",IF(B50="","",SUMIF('Neraca Lajur'!B:B,B50,'Neraca Lajur'!L:L)+SUMIF('Neraca Lajur'!B:B,B50,'Neraca Lajur'!M:M)))</f>
        <v/>
      </c>
      <c r="E50" s="65"/>
      <c r="F50" s="65"/>
      <c r="G50" s="107"/>
      <c r="H50" s="28"/>
      <c r="I50" s="28"/>
    </row>
    <row r="51" spans="1:9" ht="18.75" customHeight="1" x14ac:dyDescent="0.35">
      <c r="A51" s="28"/>
      <c r="B51" s="26"/>
      <c r="C51" s="64" t="str">
        <f t="shared" ref="C51:C78" ca="1" si="2">IF(TODAY()&gt;EXP,"0",IF(B51="","",VLOOKUP(B51,DA,2,FALSE)))</f>
        <v/>
      </c>
      <c r="D51" s="64" t="str">
        <f ca="1">IF(TODAY()&gt;EXP,"0",IF(B51="","",SUMIF('Neraca Lajur'!B:B,B51,'Neraca Lajur'!L:L)+SUMIF('Neraca Lajur'!B:B,B51,'Neraca Lajur'!M:M)))</f>
        <v/>
      </c>
      <c r="E51" s="65"/>
      <c r="F51" s="65"/>
      <c r="G51" s="107"/>
      <c r="H51" s="28"/>
      <c r="I51" s="28"/>
    </row>
    <row r="52" spans="1:9" ht="18.75" customHeight="1" x14ac:dyDescent="0.35">
      <c r="A52" s="28"/>
      <c r="B52" s="26"/>
      <c r="C52" s="64" t="str">
        <f t="shared" ca="1" si="2"/>
        <v/>
      </c>
      <c r="D52" s="64" t="str">
        <f ca="1">IF(TODAY()&gt;EXP,"0",IF(B52="","",SUMIF('Neraca Lajur'!B:B,B52,'Neraca Lajur'!L:L)+SUMIF('Neraca Lajur'!B:B,B52,'Neraca Lajur'!M:M)))</f>
        <v/>
      </c>
      <c r="E52" s="65"/>
      <c r="F52" s="65"/>
      <c r="G52" s="107"/>
      <c r="H52" s="28"/>
      <c r="I52" s="28"/>
    </row>
    <row r="53" spans="1:9" ht="18.75" customHeight="1" x14ac:dyDescent="0.35">
      <c r="A53" s="28"/>
      <c r="B53" s="26"/>
      <c r="C53" s="64" t="str">
        <f t="shared" ca="1" si="2"/>
        <v/>
      </c>
      <c r="D53" s="64" t="str">
        <f ca="1">IF(TODAY()&gt;EXP,"0",IF(B53="","",SUMIF('Neraca Lajur'!B:B,B53,'Neraca Lajur'!L:L)+SUMIF('Neraca Lajur'!B:B,B53,'Neraca Lajur'!M:M)))</f>
        <v/>
      </c>
      <c r="E53" s="65"/>
      <c r="F53" s="65"/>
      <c r="G53" s="107"/>
      <c r="H53" s="28"/>
      <c r="I53" s="28"/>
    </row>
    <row r="54" spans="1:9" ht="18.75" customHeight="1" x14ac:dyDescent="0.35">
      <c r="A54" s="28"/>
      <c r="B54" s="26"/>
      <c r="C54" s="64" t="str">
        <f t="shared" ca="1" si="2"/>
        <v/>
      </c>
      <c r="D54" s="64" t="str">
        <f ca="1">IF(TODAY()&gt;EXP,"0",IF(B54="","",SUMIF('Neraca Lajur'!B:B,B54,'Neraca Lajur'!L:L)+SUMIF('Neraca Lajur'!B:B,B54,'Neraca Lajur'!M:M)))</f>
        <v/>
      </c>
      <c r="E54" s="65"/>
      <c r="F54" s="65"/>
      <c r="G54" s="107"/>
      <c r="H54" s="28"/>
      <c r="I54" s="28"/>
    </row>
    <row r="55" spans="1:9" ht="18.75" customHeight="1" x14ac:dyDescent="0.35">
      <c r="A55" s="28"/>
      <c r="B55" s="26"/>
      <c r="C55" s="64" t="str">
        <f t="shared" ca="1" si="2"/>
        <v/>
      </c>
      <c r="D55" s="64" t="str">
        <f ca="1">IF(TODAY()&gt;EXP,"0",IF(B55="","",SUMIF('Neraca Lajur'!B:B,B55,'Neraca Lajur'!L:L)+SUMIF('Neraca Lajur'!B:B,B55,'Neraca Lajur'!M:M)))</f>
        <v/>
      </c>
      <c r="E55" s="65"/>
      <c r="F55" s="65"/>
      <c r="G55" s="107"/>
      <c r="H55" s="28"/>
      <c r="I55" s="28"/>
    </row>
    <row r="56" spans="1:9" ht="18.75" customHeight="1" x14ac:dyDescent="0.35">
      <c r="A56" s="28"/>
      <c r="B56" s="26"/>
      <c r="C56" s="64" t="str">
        <f t="shared" ca="1" si="2"/>
        <v/>
      </c>
      <c r="D56" s="64" t="str">
        <f ca="1">IF(TODAY()&gt;EXP,"0",IF(B56="","",SUMIF('Neraca Lajur'!B:B,B56,'Neraca Lajur'!L:L)+SUMIF('Neraca Lajur'!B:B,B56,'Neraca Lajur'!M:M)))</f>
        <v/>
      </c>
      <c r="E56" s="65"/>
      <c r="F56" s="65"/>
      <c r="G56" s="107"/>
      <c r="H56" s="28"/>
      <c r="I56" s="28"/>
    </row>
    <row r="57" spans="1:9" ht="18.75" customHeight="1" x14ac:dyDescent="0.35">
      <c r="A57" s="28"/>
      <c r="B57" s="26"/>
      <c r="C57" s="64" t="str">
        <f t="shared" ca="1" si="2"/>
        <v/>
      </c>
      <c r="D57" s="64" t="str">
        <f ca="1">IF(TODAY()&gt;EXP,"0",IF(B57="","",SUMIF('Neraca Lajur'!B:B,B57,'Neraca Lajur'!L:L)+SUMIF('Neraca Lajur'!B:B,B57,'Neraca Lajur'!M:M)))</f>
        <v/>
      </c>
      <c r="E57" s="65"/>
      <c r="F57" s="65"/>
      <c r="G57" s="107"/>
      <c r="H57" s="28"/>
      <c r="I57" s="28"/>
    </row>
    <row r="58" spans="1:9" ht="18.75" customHeight="1" x14ac:dyDescent="0.35">
      <c r="A58" s="28"/>
      <c r="B58" s="26"/>
      <c r="C58" s="64" t="str">
        <f t="shared" ca="1" si="2"/>
        <v/>
      </c>
      <c r="D58" s="64" t="str">
        <f ca="1">IF(TODAY()&gt;EXP,"0",IF(B58="","",SUMIF('Neraca Lajur'!B:B,B58,'Neraca Lajur'!L:L)+SUMIF('Neraca Lajur'!B:B,B58,'Neraca Lajur'!M:M)))</f>
        <v/>
      </c>
      <c r="E58" s="65"/>
      <c r="F58" s="65"/>
      <c r="G58" s="107"/>
      <c r="H58" s="28"/>
      <c r="I58" s="28"/>
    </row>
    <row r="59" spans="1:9" ht="18.75" customHeight="1" x14ac:dyDescent="0.35">
      <c r="A59" s="28"/>
      <c r="B59" s="26"/>
      <c r="C59" s="64" t="str">
        <f t="shared" ca="1" si="2"/>
        <v/>
      </c>
      <c r="D59" s="64" t="str">
        <f ca="1">IF(TODAY()&gt;EXP,"0",IF(B59="","",SUMIF('Neraca Lajur'!B:B,B59,'Neraca Lajur'!L:L)+SUMIF('Neraca Lajur'!B:B,B59,'Neraca Lajur'!M:M)))</f>
        <v/>
      </c>
      <c r="E59" s="65"/>
      <c r="F59" s="65"/>
      <c r="G59" s="107"/>
      <c r="H59" s="28"/>
      <c r="I59" s="28"/>
    </row>
    <row r="60" spans="1:9" ht="18.75" customHeight="1" x14ac:dyDescent="0.35">
      <c r="A60" s="28"/>
      <c r="B60" s="26"/>
      <c r="C60" s="64" t="str">
        <f t="shared" ca="1" si="2"/>
        <v/>
      </c>
      <c r="D60" s="64" t="str">
        <f ca="1">IF(TODAY()&gt;EXP,"0",IF(B60="","",SUMIF('Neraca Lajur'!B:B,B60,'Neraca Lajur'!L:L)+SUMIF('Neraca Lajur'!B:B,B60,'Neraca Lajur'!M:M)))</f>
        <v/>
      </c>
      <c r="E60" s="65"/>
      <c r="F60" s="65"/>
      <c r="G60" s="107"/>
      <c r="H60" s="28"/>
      <c r="I60" s="28"/>
    </row>
    <row r="61" spans="1:9" ht="18.75" customHeight="1" x14ac:dyDescent="0.35">
      <c r="A61" s="28"/>
      <c r="B61" s="26"/>
      <c r="C61" s="64" t="str">
        <f t="shared" ca="1" si="2"/>
        <v/>
      </c>
      <c r="D61" s="64" t="str">
        <f ca="1">IF(TODAY()&gt;EXP,"0",IF(B61="","",SUMIF('Neraca Lajur'!B:B,B61,'Neraca Lajur'!L:L)+SUMIF('Neraca Lajur'!B:B,B61,'Neraca Lajur'!M:M)))</f>
        <v/>
      </c>
      <c r="E61" s="65"/>
      <c r="F61" s="65"/>
      <c r="G61" s="107"/>
      <c r="H61" s="28"/>
      <c r="I61" s="28"/>
    </row>
    <row r="62" spans="1:9" ht="18.75" customHeight="1" x14ac:dyDescent="0.35">
      <c r="A62" s="28"/>
      <c r="B62" s="26"/>
      <c r="C62" s="64" t="str">
        <f t="shared" ca="1" si="2"/>
        <v/>
      </c>
      <c r="D62" s="64" t="str">
        <f ca="1">IF(TODAY()&gt;EXP,"0",IF(B62="","",SUMIF('Neraca Lajur'!B:B,B62,'Neraca Lajur'!L:L)+SUMIF('Neraca Lajur'!B:B,B62,'Neraca Lajur'!M:M)))</f>
        <v/>
      </c>
      <c r="E62" s="65"/>
      <c r="F62" s="65"/>
      <c r="G62" s="107"/>
      <c r="H62" s="28"/>
      <c r="I62" s="28"/>
    </row>
    <row r="63" spans="1:9" ht="18.75" customHeight="1" x14ac:dyDescent="0.35">
      <c r="A63" s="28"/>
      <c r="B63" s="26"/>
      <c r="C63" s="64" t="str">
        <f t="shared" ca="1" si="2"/>
        <v/>
      </c>
      <c r="D63" s="64" t="str">
        <f ca="1">IF(TODAY()&gt;EXP,"0",IF(B63="","",SUMIF('Neraca Lajur'!B:B,B63,'Neraca Lajur'!L:L)+SUMIF('Neraca Lajur'!B:B,B63,'Neraca Lajur'!M:M)))</f>
        <v/>
      </c>
      <c r="E63" s="65"/>
      <c r="F63" s="65"/>
      <c r="G63" s="107"/>
      <c r="H63" s="28"/>
      <c r="I63" s="28"/>
    </row>
    <row r="64" spans="1:9" ht="18.75" customHeight="1" x14ac:dyDescent="0.35">
      <c r="A64" s="28"/>
      <c r="B64" s="26"/>
      <c r="C64" s="64" t="str">
        <f t="shared" ca="1" si="2"/>
        <v/>
      </c>
      <c r="D64" s="64" t="str">
        <f ca="1">IF(TODAY()&gt;EXP,"0",IF(B64="","",SUMIF('Neraca Lajur'!B:B,B64,'Neraca Lajur'!L:L)+SUMIF('Neraca Lajur'!B:B,B64,'Neraca Lajur'!M:M)))</f>
        <v/>
      </c>
      <c r="E64" s="65"/>
      <c r="F64" s="65"/>
      <c r="G64" s="107"/>
      <c r="H64" s="28"/>
      <c r="I64" s="28"/>
    </row>
    <row r="65" spans="1:9" ht="18.75" customHeight="1" x14ac:dyDescent="0.35">
      <c r="A65" s="28"/>
      <c r="B65" s="26"/>
      <c r="C65" s="64" t="str">
        <f t="shared" ca="1" si="2"/>
        <v/>
      </c>
      <c r="D65" s="64" t="str">
        <f ca="1">IF(TODAY()&gt;EXP,"0",IF(B65="","",SUMIF('Neraca Lajur'!B:B,B65,'Neraca Lajur'!L:L)+SUMIF('Neraca Lajur'!B:B,B65,'Neraca Lajur'!M:M)))</f>
        <v/>
      </c>
      <c r="E65" s="65"/>
      <c r="F65" s="65"/>
      <c r="G65" s="107"/>
      <c r="H65" s="28"/>
      <c r="I65" s="28"/>
    </row>
    <row r="66" spans="1:9" ht="18.75" customHeight="1" x14ac:dyDescent="0.35">
      <c r="A66" s="28"/>
      <c r="B66" s="26"/>
      <c r="C66" s="64" t="str">
        <f t="shared" ca="1" si="2"/>
        <v/>
      </c>
      <c r="D66" s="64" t="str">
        <f ca="1">IF(TODAY()&gt;EXP,"0",IF(B66="","",SUMIF('Neraca Lajur'!B:B,B66,'Neraca Lajur'!L:L)+SUMIF('Neraca Lajur'!B:B,B66,'Neraca Lajur'!M:M)))</f>
        <v/>
      </c>
      <c r="E66" s="65"/>
      <c r="F66" s="65"/>
      <c r="G66" s="107"/>
      <c r="H66" s="28"/>
      <c r="I66" s="28"/>
    </row>
    <row r="67" spans="1:9" ht="18.75" customHeight="1" x14ac:dyDescent="0.35">
      <c r="A67" s="28"/>
      <c r="B67" s="26"/>
      <c r="C67" s="64" t="str">
        <f t="shared" ca="1" si="2"/>
        <v/>
      </c>
      <c r="D67" s="64" t="str">
        <f ca="1">IF(TODAY()&gt;EXP,"0",IF(B67="","",SUMIF('Neraca Lajur'!B:B,B67,'Neraca Lajur'!L:L)+SUMIF('Neraca Lajur'!B:B,B67,'Neraca Lajur'!M:M)))</f>
        <v/>
      </c>
      <c r="E67" s="65"/>
      <c r="F67" s="65"/>
      <c r="G67" s="107"/>
      <c r="H67" s="28"/>
      <c r="I67" s="28"/>
    </row>
    <row r="68" spans="1:9" ht="18.75" customHeight="1" x14ac:dyDescent="0.35">
      <c r="A68" s="28"/>
      <c r="B68" s="26"/>
      <c r="C68" s="64" t="str">
        <f t="shared" ca="1" si="2"/>
        <v/>
      </c>
      <c r="D68" s="64" t="str">
        <f ca="1">IF(TODAY()&gt;EXP,"0",IF(B68="","",SUMIF('Neraca Lajur'!B:B,B68,'Neraca Lajur'!L:L)+SUMIF('Neraca Lajur'!B:B,B68,'Neraca Lajur'!M:M)))</f>
        <v/>
      </c>
      <c r="E68" s="65"/>
      <c r="F68" s="65"/>
      <c r="G68" s="107"/>
      <c r="H68" s="28"/>
      <c r="I68" s="28"/>
    </row>
    <row r="69" spans="1:9" ht="18.75" customHeight="1" x14ac:dyDescent="0.35">
      <c r="A69" s="28"/>
      <c r="B69" s="26"/>
      <c r="C69" s="64" t="str">
        <f t="shared" ca="1" si="2"/>
        <v/>
      </c>
      <c r="D69" s="64" t="str">
        <f ca="1">IF(TODAY()&gt;EXP,"0",IF(B69="","",SUMIF('Neraca Lajur'!B:B,B69,'Neraca Lajur'!L:L)+SUMIF('Neraca Lajur'!B:B,B69,'Neraca Lajur'!M:M)))</f>
        <v/>
      </c>
      <c r="E69" s="65"/>
      <c r="F69" s="65"/>
      <c r="G69" s="107"/>
      <c r="H69" s="28"/>
      <c r="I69" s="28"/>
    </row>
    <row r="70" spans="1:9" ht="18.75" customHeight="1" x14ac:dyDescent="0.35">
      <c r="A70" s="28"/>
      <c r="B70" s="26"/>
      <c r="C70" s="64" t="str">
        <f t="shared" ca="1" si="2"/>
        <v/>
      </c>
      <c r="D70" s="64" t="str">
        <f ca="1">IF(TODAY()&gt;EXP,"0",IF(B70="","",SUMIF('Neraca Lajur'!B:B,B70,'Neraca Lajur'!L:L)+SUMIF('Neraca Lajur'!B:B,B70,'Neraca Lajur'!M:M)))</f>
        <v/>
      </c>
      <c r="E70" s="65"/>
      <c r="F70" s="65"/>
      <c r="G70" s="107"/>
      <c r="H70" s="28"/>
      <c r="I70" s="28"/>
    </row>
    <row r="71" spans="1:9" ht="18.75" customHeight="1" x14ac:dyDescent="0.35">
      <c r="A71" s="28"/>
      <c r="B71" s="26"/>
      <c r="C71" s="64" t="str">
        <f t="shared" ca="1" si="2"/>
        <v/>
      </c>
      <c r="D71" s="64" t="str">
        <f ca="1">IF(TODAY()&gt;EXP,"0",IF(B71="","",SUMIF('Neraca Lajur'!B:B,B71,'Neraca Lajur'!L:L)+SUMIF('Neraca Lajur'!B:B,B71,'Neraca Lajur'!M:M)))</f>
        <v/>
      </c>
      <c r="E71" s="65"/>
      <c r="F71" s="65"/>
      <c r="G71" s="107"/>
      <c r="H71" s="28"/>
      <c r="I71" s="28"/>
    </row>
    <row r="72" spans="1:9" ht="18.75" customHeight="1" x14ac:dyDescent="0.35">
      <c r="A72" s="28"/>
      <c r="B72" s="26"/>
      <c r="C72" s="64" t="str">
        <f t="shared" ca="1" si="2"/>
        <v/>
      </c>
      <c r="D72" s="64" t="str">
        <f ca="1">IF(TODAY()&gt;EXP,"0",IF(B72="","",SUMIF('Neraca Lajur'!B:B,B72,'Neraca Lajur'!L:L)+SUMIF('Neraca Lajur'!B:B,B72,'Neraca Lajur'!M:M)))</f>
        <v/>
      </c>
      <c r="E72" s="65"/>
      <c r="F72" s="65"/>
      <c r="G72" s="107"/>
      <c r="H72" s="28"/>
      <c r="I72" s="28"/>
    </row>
    <row r="73" spans="1:9" ht="18.75" customHeight="1" x14ac:dyDescent="0.35">
      <c r="A73" s="28"/>
      <c r="B73" s="26"/>
      <c r="C73" s="64" t="str">
        <f t="shared" ca="1" si="2"/>
        <v/>
      </c>
      <c r="D73" s="64" t="str">
        <f ca="1">IF(TODAY()&gt;EXP,"0",IF(B73="","",SUMIF('Neraca Lajur'!B:B,B73,'Neraca Lajur'!L:L)+SUMIF('Neraca Lajur'!B:B,B73,'Neraca Lajur'!M:M)))</f>
        <v/>
      </c>
      <c r="E73" s="65"/>
      <c r="F73" s="65"/>
      <c r="G73" s="107"/>
      <c r="H73" s="28"/>
      <c r="I73" s="28"/>
    </row>
    <row r="74" spans="1:9" ht="18.75" customHeight="1" x14ac:dyDescent="0.35">
      <c r="A74" s="28"/>
      <c r="B74" s="26"/>
      <c r="C74" s="64" t="str">
        <f t="shared" ca="1" si="2"/>
        <v/>
      </c>
      <c r="D74" s="64" t="str">
        <f ca="1">IF(TODAY()&gt;EXP,"0",IF(B74="","",SUMIF('Neraca Lajur'!B:B,B74,'Neraca Lajur'!L:L)+SUMIF('Neraca Lajur'!B:B,B74,'Neraca Lajur'!M:M)))</f>
        <v/>
      </c>
      <c r="E74" s="65"/>
      <c r="F74" s="65"/>
      <c r="G74" s="107"/>
      <c r="H74" s="28"/>
      <c r="I74" s="28"/>
    </row>
    <row r="75" spans="1:9" ht="18.75" customHeight="1" x14ac:dyDescent="0.35">
      <c r="A75" s="28"/>
      <c r="B75" s="26"/>
      <c r="C75" s="64" t="str">
        <f t="shared" ca="1" si="2"/>
        <v/>
      </c>
      <c r="D75" s="64" t="str">
        <f ca="1">IF(TODAY()&gt;EXP,"0",IF(B75="","",SUMIF('Neraca Lajur'!B:B,B75,'Neraca Lajur'!L:L)+SUMIF('Neraca Lajur'!B:B,B75,'Neraca Lajur'!M:M)))</f>
        <v/>
      </c>
      <c r="E75" s="65"/>
      <c r="F75" s="65"/>
      <c r="G75" s="107"/>
      <c r="H75" s="28"/>
      <c r="I75" s="28"/>
    </row>
    <row r="76" spans="1:9" ht="18.75" customHeight="1" x14ac:dyDescent="0.35">
      <c r="A76" s="28"/>
      <c r="B76" s="26"/>
      <c r="C76" s="64" t="str">
        <f t="shared" ca="1" si="2"/>
        <v/>
      </c>
      <c r="D76" s="64" t="str">
        <f ca="1">IF(TODAY()&gt;EXP,"0",IF(B76="","",SUMIF('Neraca Lajur'!B:B,B76,'Neraca Lajur'!L:L)+SUMIF('Neraca Lajur'!B:B,B76,'Neraca Lajur'!M:M)))</f>
        <v/>
      </c>
      <c r="E76" s="65"/>
      <c r="F76" s="65"/>
      <c r="G76" s="107"/>
      <c r="H76" s="28"/>
      <c r="I76" s="28"/>
    </row>
    <row r="77" spans="1:9" ht="18.75" customHeight="1" x14ac:dyDescent="0.35">
      <c r="A77" s="28"/>
      <c r="B77" s="26"/>
      <c r="C77" s="64" t="str">
        <f t="shared" ca="1" si="2"/>
        <v/>
      </c>
      <c r="D77" s="64" t="str">
        <f ca="1">IF(TODAY()&gt;EXP,"0",IF(B77="","",SUMIF('Neraca Lajur'!B:B,B77,'Neraca Lajur'!L:L)+SUMIF('Neraca Lajur'!B:B,B77,'Neraca Lajur'!M:M)))</f>
        <v/>
      </c>
      <c r="E77" s="65"/>
      <c r="F77" s="65"/>
      <c r="G77" s="107"/>
      <c r="H77" s="28"/>
      <c r="I77" s="28"/>
    </row>
    <row r="78" spans="1:9" ht="18.75" customHeight="1" x14ac:dyDescent="0.35">
      <c r="A78" s="28"/>
      <c r="B78" s="26"/>
      <c r="C78" s="64" t="str">
        <f t="shared" ca="1" si="2"/>
        <v/>
      </c>
      <c r="D78" s="64" t="str">
        <f ca="1">IF(TODAY()&gt;EXP,"0",IF(B78="","",SUMIF('Neraca Lajur'!B:B,B78,'Neraca Lajur'!L:L)+SUMIF('Neraca Lajur'!B:B,B78,'Neraca Lajur'!M:M)))</f>
        <v/>
      </c>
      <c r="E78" s="65"/>
      <c r="F78" s="65"/>
      <c r="G78" s="107"/>
      <c r="H78" s="28"/>
      <c r="I78" s="28"/>
    </row>
    <row r="79" spans="1:9" ht="26.25" customHeight="1" x14ac:dyDescent="0.35">
      <c r="A79" s="28"/>
      <c r="B79" s="146" t="s">
        <v>37</v>
      </c>
      <c r="C79" s="147"/>
      <c r="D79" s="104"/>
      <c r="E79" s="97"/>
      <c r="F79" s="105">
        <f ca="1">SUM(D19:D78)</f>
        <v>189500696.42857143</v>
      </c>
      <c r="G79" s="109">
        <f t="shared" ref="G79:G80" ca="1" si="3">IF($F$11=0,"",F79/$F$11)</f>
        <v>5.0413370542051861E-2</v>
      </c>
      <c r="H79" s="28"/>
      <c r="I79" s="28"/>
    </row>
    <row r="80" spans="1:9" ht="26.25" customHeight="1" x14ac:dyDescent="0.35">
      <c r="A80" s="28"/>
      <c r="B80" s="115" t="str">
        <f>IF(COUNT(B81:B96)=0,"","LABA OPERASIONAL")</f>
        <v>LABA OPERASIONAL</v>
      </c>
      <c r="C80" s="96"/>
      <c r="D80" s="99"/>
      <c r="E80" s="94"/>
      <c r="F80" s="94">
        <f ca="1">F18-F79</f>
        <v>1230455155.9047616</v>
      </c>
      <c r="G80" s="109">
        <f t="shared" ca="1" si="3"/>
        <v>0.32734123345761135</v>
      </c>
      <c r="H80" s="28"/>
      <c r="I80" s="28"/>
    </row>
    <row r="81" spans="1:9" ht="18.75" customHeight="1" x14ac:dyDescent="0.35">
      <c r="A81" s="28"/>
      <c r="B81" s="26"/>
      <c r="C81" s="64" t="str">
        <f t="shared" ref="C81:C87" ca="1" si="4">IF(TODAY()&gt;EXP,"0",IF(B81="","",VLOOKUP(B81,DA,2,FALSE)))</f>
        <v/>
      </c>
      <c r="D81" s="64" t="str">
        <f ca="1">IF(TODAY()&gt;EXP,"0",IF(B81="","",SUMIF('Neraca Lajur'!B:B,B81,'Neraca Lajur'!L:L)+SUMIF('Neraca Lajur'!B:B,B81,'Neraca Lajur'!M:M)))</f>
        <v/>
      </c>
      <c r="E81" s="65"/>
      <c r="F81" s="65"/>
      <c r="G81" s="107"/>
      <c r="H81" s="28"/>
      <c r="I81" s="28"/>
    </row>
    <row r="82" spans="1:9" ht="18.75" customHeight="1" x14ac:dyDescent="0.35">
      <c r="A82" s="28"/>
      <c r="B82" s="26">
        <v>800</v>
      </c>
      <c r="C82" s="64" t="str">
        <f t="shared" ca="1" si="4"/>
        <v>PENDAPATAN LAIN-LAIN</v>
      </c>
      <c r="D82" s="64">
        <f ca="1">IF(TODAY()&gt;EXP,"0",IF(B82="","",SUMIF('Neraca Lajur'!B:B,B82,'Neraca Lajur'!L:L)+SUMIF('Neraca Lajur'!B:B,B82,'Neraca Lajur'!M:M)))</f>
        <v>0</v>
      </c>
      <c r="E82" s="65"/>
      <c r="F82" s="65"/>
      <c r="G82" s="107"/>
      <c r="H82" s="28"/>
      <c r="I82" s="28"/>
    </row>
    <row r="83" spans="1:9" ht="18.75" customHeight="1" x14ac:dyDescent="0.35">
      <c r="A83" s="28"/>
      <c r="B83" s="26">
        <v>801</v>
      </c>
      <c r="C83" s="64" t="str">
        <f t="shared" ca="1" si="4"/>
        <v>Pendapatan Lain-lain Diluar Usaha</v>
      </c>
      <c r="D83" s="64">
        <f ca="1">IF(TODAY()&gt;EXP,"0",IF(B83="","",SUMIF('Neraca Lajur'!B:B,B83,'Neraca Lajur'!L:L)+SUMIF('Neraca Lajur'!B:B,B83,'Neraca Lajur'!M:M)))</f>
        <v>142000</v>
      </c>
      <c r="E83" s="65"/>
      <c r="F83" s="65"/>
      <c r="G83" s="107"/>
      <c r="H83" s="28"/>
      <c r="I83" s="28"/>
    </row>
    <row r="84" spans="1:9" ht="18.75" customHeight="1" x14ac:dyDescent="0.35">
      <c r="A84" s="28"/>
      <c r="B84" s="26"/>
      <c r="C84" s="64" t="str">
        <f t="shared" ca="1" si="4"/>
        <v/>
      </c>
      <c r="D84" s="64" t="str">
        <f ca="1">IF(TODAY()&gt;EXP,"0",IF(B84="","",SUMIF('Neraca Lajur'!B:B,B84,'Neraca Lajur'!L:L)+SUMIF('Neraca Lajur'!B:B,B84,'Neraca Lajur'!M:M)))</f>
        <v/>
      </c>
      <c r="E84" s="65"/>
      <c r="F84" s="65"/>
      <c r="G84" s="107"/>
      <c r="H84" s="28"/>
      <c r="I84" s="28"/>
    </row>
    <row r="85" spans="1:9" ht="18.75" customHeight="1" x14ac:dyDescent="0.35">
      <c r="A85" s="28"/>
      <c r="B85" s="26"/>
      <c r="C85" s="64" t="str">
        <f t="shared" ca="1" si="4"/>
        <v/>
      </c>
      <c r="D85" s="64" t="str">
        <f ca="1">IF(TODAY()&gt;EXP,"0",IF(B85="","",SUMIF('Neraca Lajur'!B:B,B85,'Neraca Lajur'!L:L)+SUMIF('Neraca Lajur'!B:B,B85,'Neraca Lajur'!M:M)))</f>
        <v/>
      </c>
      <c r="E85" s="65"/>
      <c r="F85" s="65"/>
      <c r="G85" s="107"/>
      <c r="H85" s="28"/>
      <c r="I85" s="28"/>
    </row>
    <row r="86" spans="1:9" ht="18.75" customHeight="1" x14ac:dyDescent="0.35">
      <c r="A86" s="28"/>
      <c r="B86" s="26"/>
      <c r="C86" s="64" t="str">
        <f t="shared" ca="1" si="4"/>
        <v/>
      </c>
      <c r="D86" s="64" t="str">
        <f ca="1">IF(TODAY()&gt;EXP,"0",IF(B86="","",SUMIF('Neraca Lajur'!B:B,B86,'Neraca Lajur'!L:L)+SUMIF('Neraca Lajur'!B:B,B86,'Neraca Lajur'!M:M)))</f>
        <v/>
      </c>
      <c r="E86" s="65"/>
      <c r="F86" s="65"/>
      <c r="G86" s="107"/>
      <c r="H86" s="28"/>
      <c r="I86" s="28"/>
    </row>
    <row r="87" spans="1:9" ht="18.75" customHeight="1" x14ac:dyDescent="0.35">
      <c r="A87" s="28"/>
      <c r="B87" s="26"/>
      <c r="C87" s="64" t="str">
        <f t="shared" ca="1" si="4"/>
        <v/>
      </c>
      <c r="D87" s="64" t="str">
        <f ca="1">IF(TODAY()&gt;EXP,"0",IF(B87="","",SUMIF('Neraca Lajur'!B:B,B87,'Neraca Lajur'!L:L)+SUMIF('Neraca Lajur'!B:B,B87,'Neraca Lajur'!M:M)))</f>
        <v/>
      </c>
      <c r="E87" s="65"/>
      <c r="F87" s="65"/>
      <c r="G87" s="107"/>
      <c r="H87" s="28"/>
      <c r="I87" s="28"/>
    </row>
    <row r="88" spans="1:9" ht="26.25" customHeight="1" x14ac:dyDescent="0.35">
      <c r="A88" s="28"/>
      <c r="B88" s="115" t="str">
        <f>IF(COUNT(B81:B87)=0,"","JUMLAH PENDAPATAN LAIN-LAIN")</f>
        <v>JUMLAH PENDAPATAN LAIN-LAIN</v>
      </c>
      <c r="C88" s="96"/>
      <c r="D88" s="104"/>
      <c r="E88" s="97"/>
      <c r="F88" s="97">
        <f ca="1">SUM(D81:D87)</f>
        <v>142000</v>
      </c>
      <c r="G88" s="109">
        <f t="shared" ref="G88" ca="1" si="5">IF($F$11=0,"",F88/$F$11)</f>
        <v>3.77766348719974E-5</v>
      </c>
      <c r="H88" s="28"/>
      <c r="I88" s="28"/>
    </row>
    <row r="89" spans="1:9" ht="18.75" customHeight="1" x14ac:dyDescent="0.35">
      <c r="A89" s="28"/>
      <c r="B89" s="26"/>
      <c r="C89" s="64" t="str">
        <f t="shared" ref="C89:C95" ca="1" si="6">IF(TODAY()&gt;EXP,"0",IF(B89="","",VLOOKUP(B89,DA,2,FALSE)))</f>
        <v/>
      </c>
      <c r="D89" s="64" t="str">
        <f ca="1">IF(TODAY()&gt;EXP,"0",IF(B89="","",SUMIF('Neraca Lajur'!B:B,B89,'Neraca Lajur'!L:L)+SUMIF('Neraca Lajur'!B:B,B89,'Neraca Lajur'!M:M)))</f>
        <v/>
      </c>
      <c r="E89" s="65"/>
      <c r="F89" s="65"/>
      <c r="G89" s="107"/>
      <c r="H89" s="28"/>
      <c r="I89" s="28"/>
    </row>
    <row r="90" spans="1:9" ht="18.75" customHeight="1" x14ac:dyDescent="0.35">
      <c r="A90" s="28"/>
      <c r="B90" s="26">
        <v>900</v>
      </c>
      <c r="C90" s="64" t="str">
        <f t="shared" ca="1" si="6"/>
        <v>BIAYA LAIN-LAIN</v>
      </c>
      <c r="D90" s="64">
        <f ca="1">IF(TODAY()&gt;EXP,"0",IF(B90="","",SUMIF('Neraca Lajur'!B:B,B90,'Neraca Lajur'!L:L)+SUMIF('Neraca Lajur'!B:B,B90,'Neraca Lajur'!M:M)))</f>
        <v>0</v>
      </c>
      <c r="E90" s="65"/>
      <c r="F90" s="65"/>
      <c r="G90" s="107"/>
      <c r="H90" s="28"/>
      <c r="I90" s="28"/>
    </row>
    <row r="91" spans="1:9" ht="18.75" customHeight="1" x14ac:dyDescent="0.35">
      <c r="A91" s="28"/>
      <c r="B91" s="26">
        <v>901</v>
      </c>
      <c r="C91" s="64" t="str">
        <f t="shared" ca="1" si="6"/>
        <v>Biaya Lain-lain Diluar Usaha</v>
      </c>
      <c r="D91" s="64">
        <f ca="1">IF(TODAY()&gt;EXP,"0",IF(B91="","",SUMIF('Neraca Lajur'!B:B,B91,'Neraca Lajur'!L:L)+SUMIF('Neraca Lajur'!B:B,B91,'Neraca Lajur'!M:M)))</f>
        <v>0</v>
      </c>
      <c r="E91" s="65"/>
      <c r="F91" s="65"/>
      <c r="G91" s="107"/>
      <c r="H91" s="28"/>
      <c r="I91" s="28"/>
    </row>
    <row r="92" spans="1:9" ht="18.75" customHeight="1" x14ac:dyDescent="0.35">
      <c r="A92" s="28"/>
      <c r="B92" s="26"/>
      <c r="C92" s="64" t="str">
        <f t="shared" ca="1" si="6"/>
        <v/>
      </c>
      <c r="D92" s="64" t="str">
        <f ca="1">IF(TODAY()&gt;EXP,"0",IF(B92="","",SUMIF('Neraca Lajur'!B:B,B92,'Neraca Lajur'!L:L)+SUMIF('Neraca Lajur'!B:B,B92,'Neraca Lajur'!M:M)))</f>
        <v/>
      </c>
      <c r="E92" s="65"/>
      <c r="F92" s="65"/>
      <c r="G92" s="107"/>
      <c r="H92" s="28"/>
      <c r="I92" s="28"/>
    </row>
    <row r="93" spans="1:9" ht="18.75" customHeight="1" x14ac:dyDescent="0.35">
      <c r="A93" s="28"/>
      <c r="B93" s="26"/>
      <c r="C93" s="64" t="str">
        <f t="shared" ca="1" si="6"/>
        <v/>
      </c>
      <c r="D93" s="64" t="str">
        <f ca="1">IF(TODAY()&gt;EXP,"0",IF(B93="","",SUMIF('Neraca Lajur'!B:B,B93,'Neraca Lajur'!L:L)+SUMIF('Neraca Lajur'!B:B,B93,'Neraca Lajur'!M:M)))</f>
        <v/>
      </c>
      <c r="E93" s="65"/>
      <c r="F93" s="65"/>
      <c r="G93" s="107"/>
      <c r="H93" s="28"/>
      <c r="I93" s="28"/>
    </row>
    <row r="94" spans="1:9" ht="18.75" customHeight="1" x14ac:dyDescent="0.35">
      <c r="A94" s="28"/>
      <c r="B94" s="26"/>
      <c r="C94" s="64" t="str">
        <f t="shared" ca="1" si="6"/>
        <v/>
      </c>
      <c r="D94" s="64" t="str">
        <f ca="1">IF(TODAY()&gt;EXP,"0",IF(B94="","",SUMIF('Neraca Lajur'!B:B,B94,'Neraca Lajur'!L:L)+SUMIF('Neraca Lajur'!B:B,B94,'Neraca Lajur'!M:M)))</f>
        <v/>
      </c>
      <c r="E94" s="65"/>
      <c r="F94" s="65"/>
      <c r="G94" s="107"/>
      <c r="H94" s="28"/>
      <c r="I94" s="28"/>
    </row>
    <row r="95" spans="1:9" ht="18.75" customHeight="1" x14ac:dyDescent="0.35">
      <c r="A95" s="28"/>
      <c r="B95" s="26"/>
      <c r="C95" s="64" t="str">
        <f t="shared" ca="1" si="6"/>
        <v/>
      </c>
      <c r="D95" s="64" t="str">
        <f ca="1">IF(TODAY()&gt;EXP,"0",IF(B95="","",SUMIF('Neraca Lajur'!B:B,B95,'Neraca Lajur'!L:L)+SUMIF('Neraca Lajur'!B:B,B95,'Neraca Lajur'!M:M)))</f>
        <v/>
      </c>
      <c r="E95" s="65"/>
      <c r="F95" s="65"/>
      <c r="G95" s="107"/>
      <c r="H95" s="28"/>
      <c r="I95" s="28"/>
    </row>
    <row r="96" spans="1:9" ht="26.25" customHeight="1" x14ac:dyDescent="0.35">
      <c r="A96" s="28"/>
      <c r="B96" s="115" t="str">
        <f>IF(COUNT(B89:B95)=0,"","JUMLAH BIAYA LAIN-LAIN")</f>
        <v>JUMLAH BIAYA LAIN-LAIN</v>
      </c>
      <c r="C96" s="96"/>
      <c r="D96" s="104"/>
      <c r="E96" s="97"/>
      <c r="F96" s="105">
        <f ca="1">SUM(D89:D95)</f>
        <v>0</v>
      </c>
      <c r="G96" s="109">
        <f t="shared" ref="G96:G97" ca="1" si="7">IF($F$11=0,"",F96/$F$11)</f>
        <v>0</v>
      </c>
      <c r="H96" s="28"/>
      <c r="I96" s="28"/>
    </row>
    <row r="97" spans="1:9" ht="26.25" customHeight="1" x14ac:dyDescent="0.35">
      <c r="A97" s="28"/>
      <c r="B97" s="150" t="str">
        <f ca="1">IF(F97&gt;=0,"LABA BERSIH","RUGI BERSIH")</f>
        <v>LABA BERSIH</v>
      </c>
      <c r="C97" s="151"/>
      <c r="D97" s="110"/>
      <c r="E97" s="111"/>
      <c r="F97" s="111">
        <f ca="1">F80+F88-F96</f>
        <v>1230597155.9047616</v>
      </c>
      <c r="G97" s="112">
        <f t="shared" ca="1" si="7"/>
        <v>0.32737901009248332</v>
      </c>
      <c r="H97" s="28"/>
      <c r="I97" s="28"/>
    </row>
    <row r="98" spans="1:9" x14ac:dyDescent="0.35">
      <c r="A98" s="28"/>
      <c r="B98" s="28"/>
      <c r="C98" s="28"/>
      <c r="D98" s="28"/>
      <c r="E98" s="28"/>
      <c r="F98" s="28"/>
      <c r="G98" s="28"/>
      <c r="H98" s="28"/>
      <c r="I98" s="28"/>
    </row>
    <row r="99" spans="1:9" x14ac:dyDescent="0.35">
      <c r="A99" s="28"/>
      <c r="B99" s="28"/>
      <c r="C99" s="28"/>
      <c r="D99" s="28"/>
      <c r="E99" s="28"/>
      <c r="F99" s="28"/>
      <c r="G99" s="28"/>
      <c r="H99" s="28"/>
      <c r="I99" s="28"/>
    </row>
    <row r="100" spans="1:9" x14ac:dyDescent="0.35">
      <c r="A100" s="28"/>
      <c r="B100" s="28"/>
      <c r="C100" s="28"/>
      <c r="D100" s="28"/>
      <c r="E100" s="28"/>
      <c r="F100" s="28"/>
      <c r="G100" s="28"/>
      <c r="H100" s="28"/>
      <c r="I100" s="28"/>
    </row>
    <row r="101" spans="1:9" x14ac:dyDescent="0.35">
      <c r="A101" s="28"/>
      <c r="B101" s="28"/>
      <c r="C101" s="28"/>
      <c r="D101" s="28"/>
      <c r="E101" s="28"/>
      <c r="F101" s="28"/>
      <c r="G101" s="28"/>
      <c r="H101" s="28"/>
      <c r="I101" s="28"/>
    </row>
    <row r="102" spans="1:9" x14ac:dyDescent="0.35">
      <c r="A102" s="28"/>
      <c r="B102" s="28"/>
      <c r="C102" s="28"/>
      <c r="D102" s="28"/>
      <c r="E102" s="28"/>
      <c r="F102" s="28"/>
      <c r="G102" s="28"/>
      <c r="H102" s="28"/>
      <c r="I102" s="28"/>
    </row>
  </sheetData>
  <sheetProtection algorithmName="SHA-512" hashValue="oH5P01gODAuKKHnPbOtdefaInxRoZ55fJhIoJ6dM6FCp8TrCtc9QtG0n7Frd5kGupzBXx3LRbxlEfv9+AhOokw==" saltValue="95IsRReoC73wmr4Qm5WTDA==" spinCount="100000" sheet="1" objects="1" scenarios="1" formatCells="0" formatColumns="0" formatRows="0" autoFilter="0"/>
  <autoFilter ref="B5:B97" xr:uid="{00000000-0009-0000-0000-000008000000}"/>
  <mergeCells count="3">
    <mergeCell ref="B2:G2"/>
    <mergeCell ref="B3:G3"/>
    <mergeCell ref="B4:G4"/>
  </mergeCells>
  <dataValidations count="1">
    <dataValidation type="list" showInputMessage="1" showErrorMessage="1" errorTitle="KESALAHAN INPUT DATA" error="        KODE AKUN SALAH_x000a_SILAHKAN PILIH DARI DAFTAR" sqref="B89:B95 B6:B9 B81:B87 B13:B14 B16 B19:B78" xr:uid="{00000000-0002-0000-0800-000000000000}">
      <formula1>KA</formula1>
    </dataValidation>
  </dataValidations>
  <pageMargins left="0.19" right="0.12" top="0.43307086614173229" bottom="0.27559055118110237" header="0.31496062992125984" footer="0.15748031496062992"/>
  <pageSetup paperSize="9" orientation="portrait" blackAndWhite="1" horizontalDpi="300" verticalDpi="300" r:id="rId1"/>
  <ignoredErrors>
    <ignoredError sqref="D97 D80 D7 D88 D18 E6 E20 D17 D79 E82:E83 G82:G83 D6 E8:E1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30</vt:i4>
      </vt:variant>
    </vt:vector>
  </HeadingPairs>
  <TitlesOfParts>
    <vt:vector size="40" baseType="lpstr">
      <vt:lpstr>ProgramExcel.id</vt:lpstr>
      <vt:lpstr>Home</vt:lpstr>
      <vt:lpstr>Kode Akun</vt:lpstr>
      <vt:lpstr>AJP</vt:lpstr>
      <vt:lpstr>Jurnal Umum</vt:lpstr>
      <vt:lpstr>Buku Besar</vt:lpstr>
      <vt:lpstr>HPP</vt:lpstr>
      <vt:lpstr>Neraca Lajur</vt:lpstr>
      <vt:lpstr>Laba Rugi</vt:lpstr>
      <vt:lpstr>Neraca</vt:lpstr>
      <vt:lpstr>BB</vt:lpstr>
      <vt:lpstr>BL</vt:lpstr>
      <vt:lpstr>BL_2</vt:lpstr>
      <vt:lpstr>DA</vt:lpstr>
      <vt:lpstr>EXP</vt:lpstr>
      <vt:lpstr>JA_1</vt:lpstr>
      <vt:lpstr>KA</vt:lpstr>
      <vt:lpstr>PR</vt:lpstr>
      <vt:lpstr>AJP!Print_Area</vt:lpstr>
      <vt:lpstr>'Buku Besar'!Print_Area</vt:lpstr>
      <vt:lpstr>Home!Print_Area</vt:lpstr>
      <vt:lpstr>HPP!Print_Area</vt:lpstr>
      <vt:lpstr>'Jurnal Umum'!Print_Area</vt:lpstr>
      <vt:lpstr>'Kode Akun'!Print_Area</vt:lpstr>
      <vt:lpstr>'Laba Rugi'!Print_Area</vt:lpstr>
      <vt:lpstr>Neraca!Print_Area</vt:lpstr>
      <vt:lpstr>'Neraca Lajur'!Print_Area</vt:lpstr>
      <vt:lpstr>AJP!Print_Titles</vt:lpstr>
      <vt:lpstr>'Buku Besar'!Print_Titles</vt:lpstr>
      <vt:lpstr>HPP!Print_Titles</vt:lpstr>
      <vt:lpstr>'Jurnal Umum'!Print_Titles</vt:lpstr>
      <vt:lpstr>'Kode Akun'!Print_Titles</vt:lpstr>
      <vt:lpstr>'Laba Rugi'!Print_Titles</vt:lpstr>
      <vt:lpstr>Neraca!Print_Titles</vt:lpstr>
      <vt:lpstr>'Neraca Lajur'!Print_Titles</vt:lpstr>
      <vt:lpstr>SA</vt:lpstr>
      <vt:lpstr>TG</vt:lpstr>
      <vt:lpstr>TG_2</vt:lpstr>
      <vt:lpstr>TH</vt:lpstr>
      <vt:lpstr>TH_2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2015-04-22T20:06:35Z</cp:lastPrinted>
  <dcterms:created xsi:type="dcterms:W3CDTF">2013-12-13T05:57:45Z</dcterms:created>
  <dcterms:modified xsi:type="dcterms:W3CDTF">2026-05-08T08:03:17Z</dcterms:modified>
</cp:coreProperties>
</file>